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-User\Documents\2023.költségvetés\2023.beszámoló\PÜB\"/>
    </mc:Choice>
  </mc:AlternateContent>
  <xr:revisionPtr revIDLastSave="0" documentId="13_ncr:1_{67F959C3-DD3A-4ADA-9D55-9474199C51A1}" xr6:coauthVersionLast="47" xr6:coauthVersionMax="47" xr10:uidLastSave="{00000000-0000-0000-0000-000000000000}"/>
  <bookViews>
    <workbookView xWindow="-120" yWindow="-120" windowWidth="29040" windowHeight="15840" firstSheet="27" activeTab="30" xr2:uid="{00000000-000D-0000-FFFF-FFFF00000000}"/>
  </bookViews>
  <sheets>
    <sheet name="bevételek rovatonként" sheetId="116" r:id="rId1"/>
    <sheet name="bevételek  " sheetId="117" r:id="rId2"/>
    <sheet name="kiadások " sheetId="118" r:id="rId3"/>
    <sheet name="létszám" sheetId="119" r:id="rId4"/>
    <sheet name="pmar" sheetId="6" r:id="rId5"/>
    <sheet name="pmar.felh. " sheetId="64" r:id="rId6"/>
    <sheet name="vagyon " sheetId="8" r:id="rId7"/>
    <sheet name="felhalm.kiad.   " sheetId="115" r:id="rId8"/>
    <sheet name="hiteláll." sheetId="81" r:id="rId9"/>
    <sheet name="állami " sheetId="120" r:id="rId10"/>
    <sheet name="központosított, e központi" sheetId="121" r:id="rId11"/>
    <sheet name="állami összesen" sheetId="122" r:id="rId12"/>
    <sheet name="többéves" sheetId="123" r:id="rId13"/>
    <sheet name="közvetett támogatások" sheetId="124" r:id="rId14"/>
    <sheet name="támogatások" sheetId="125" r:id="rId15"/>
    <sheet name="segélyek" sheetId="126" r:id="rId16"/>
    <sheet name="pályázatok" sheetId="128" r:id="rId17"/>
    <sheet name="saját bevétel" sheetId="127" r:id="rId18"/>
    <sheet name="Immat.javak" sheetId="34" r:id="rId19"/>
    <sheet name="Ingatlanok" sheetId="35" r:id="rId20"/>
    <sheet name="Gépek, járművek" sheetId="36" r:id="rId21"/>
    <sheet name="Beruházások" sheetId="37" r:id="rId22"/>
    <sheet name="Részesedések" sheetId="48" r:id="rId23"/>
    <sheet name="Nemzeti vagyonba tartozó forgóe" sheetId="38" r:id="rId24"/>
    <sheet name="Pénzeszközök" sheetId="39" r:id="rId25"/>
    <sheet name="Követelések" sheetId="40" r:id="rId26"/>
    <sheet name="Egyéb sajátos eszközold.elsz." sheetId="47" r:id="rId27"/>
    <sheet name="FORRÁSOK" sheetId="27" r:id="rId28"/>
    <sheet name="áht belüli vagyonkezelés" sheetId="129" r:id="rId29"/>
    <sheet name="Konsz.kiadások" sheetId="28" r:id="rId30"/>
    <sheet name="Konsz.bevételek" sheetId="29" r:id="rId31"/>
    <sheet name="Konsz.finansz.kiad." sheetId="30" r:id="rId32"/>
    <sheet name="Konsz.finansz.bev." sheetId="31" r:id="rId33"/>
    <sheet name="Konsz.mérleg" sheetId="32" r:id="rId34"/>
    <sheet name="Konsz.eredménykimutatás" sheetId="33" r:id="rId35"/>
  </sheets>
  <definedNames>
    <definedName name="_xlnm._FilterDatabase" localSheetId="5" hidden="1">'pmar.felh. '!$C$1:$C$31</definedName>
    <definedName name="_xlnm.Print_Titles" localSheetId="28">'áht belüli vagyonkezelés'!$1:$1</definedName>
    <definedName name="_xlnm.Print_Titles" localSheetId="1">'bevételek  '!$A:$B</definedName>
    <definedName name="_xlnm.Print_Titles" localSheetId="20">'Gépek, járművek'!$1:$1</definedName>
    <definedName name="_xlnm.Print_Titles" localSheetId="18">Immat.javak!$1:$1</definedName>
    <definedName name="_xlnm.Print_Titles" localSheetId="19">Ingatlanok!$1:$1</definedName>
    <definedName name="_xlnm.Print_Titles" localSheetId="2">'kiadások '!$A:$B</definedName>
    <definedName name="_xlnm.Print_Titles" localSheetId="30">Konsz.bevételek!$2:$2</definedName>
    <definedName name="_xlnm.Print_Titles" localSheetId="29">Konsz.kiadások!$2:$2</definedName>
    <definedName name="_xlnm.Print_Titles" localSheetId="16">pályázatok!$A:$A</definedName>
    <definedName name="_xlnm.Print_Area" localSheetId="3">létszám!$A$1:$M$34</definedName>
    <definedName name="_xlnm.Print_Area" localSheetId="6">'vagyon '!$A$1:$L$124</definedName>
  </definedNames>
  <calcPr calcId="191029"/>
</workbook>
</file>

<file path=xl/calcChain.xml><?xml version="1.0" encoding="utf-8"?>
<calcChain xmlns="http://schemas.openxmlformats.org/spreadsheetml/2006/main">
  <c r="C133" i="129" l="1"/>
  <c r="B133" i="129"/>
  <c r="D132" i="129"/>
  <c r="D131" i="129"/>
  <c r="D130" i="129"/>
  <c r="D129" i="129"/>
  <c r="D128" i="129"/>
  <c r="D127" i="129"/>
  <c r="D126" i="129"/>
  <c r="D125" i="129"/>
  <c r="D124" i="129"/>
  <c r="D123" i="129"/>
  <c r="D122" i="129"/>
  <c r="D121" i="129"/>
  <c r="D120" i="129"/>
  <c r="D119" i="129"/>
  <c r="D118" i="129"/>
  <c r="D117" i="129"/>
  <c r="D116" i="129"/>
  <c r="D115" i="129"/>
  <c r="D114" i="129"/>
  <c r="D113" i="129"/>
  <c r="D112" i="129"/>
  <c r="D111" i="129"/>
  <c r="D110" i="129"/>
  <c r="D109" i="129"/>
  <c r="D108" i="129"/>
  <c r="D107" i="129"/>
  <c r="D106" i="129"/>
  <c r="D105" i="129"/>
  <c r="D104" i="129"/>
  <c r="D103" i="129"/>
  <c r="D102" i="129"/>
  <c r="D101" i="129"/>
  <c r="D100" i="129"/>
  <c r="D99" i="129"/>
  <c r="D98" i="129"/>
  <c r="D97" i="129"/>
  <c r="D96" i="129"/>
  <c r="D95" i="129"/>
  <c r="D94" i="129"/>
  <c r="D93" i="129"/>
  <c r="D92" i="129"/>
  <c r="D91" i="129"/>
  <c r="D90" i="129"/>
  <c r="D89" i="129"/>
  <c r="D88" i="129"/>
  <c r="D87" i="129"/>
  <c r="D86" i="129"/>
  <c r="D85" i="129"/>
  <c r="D84" i="129"/>
  <c r="D83" i="129"/>
  <c r="D82" i="129"/>
  <c r="D81" i="129"/>
  <c r="D80" i="129"/>
  <c r="D79" i="129"/>
  <c r="D78" i="129"/>
  <c r="D77" i="129"/>
  <c r="D76" i="129"/>
  <c r="D75" i="129"/>
  <c r="D74" i="129"/>
  <c r="D73" i="129"/>
  <c r="D72" i="129"/>
  <c r="D71" i="129"/>
  <c r="D70" i="129"/>
  <c r="D69" i="129"/>
  <c r="D68" i="129"/>
  <c r="D67" i="129"/>
  <c r="D66" i="129"/>
  <c r="D65" i="129"/>
  <c r="D64" i="129"/>
  <c r="D63" i="129"/>
  <c r="D62" i="129"/>
  <c r="D61" i="129"/>
  <c r="D60" i="129"/>
  <c r="D59" i="129"/>
  <c r="D58" i="129"/>
  <c r="D57" i="129"/>
  <c r="D56" i="129"/>
  <c r="D55" i="129"/>
  <c r="D54" i="129"/>
  <c r="D53" i="129"/>
  <c r="D52" i="129"/>
  <c r="D51" i="129"/>
  <c r="D50" i="129"/>
  <c r="D49" i="129"/>
  <c r="D48" i="129"/>
  <c r="D47" i="129"/>
  <c r="D46" i="129"/>
  <c r="D45" i="129"/>
  <c r="D44" i="129"/>
  <c r="D43" i="129"/>
  <c r="D42" i="129"/>
  <c r="D41" i="129"/>
  <c r="D40" i="129"/>
  <c r="D39" i="129"/>
  <c r="D38" i="129"/>
  <c r="D37" i="129"/>
  <c r="D36" i="129"/>
  <c r="D35" i="129"/>
  <c r="D34" i="129"/>
  <c r="D33" i="129"/>
  <c r="D32" i="129"/>
  <c r="D31" i="129"/>
  <c r="D30" i="129"/>
  <c r="D133" i="129" s="1"/>
  <c r="C27" i="129"/>
  <c r="B27" i="129"/>
  <c r="D26" i="129"/>
  <c r="D25" i="129"/>
  <c r="D24" i="129"/>
  <c r="D23" i="129"/>
  <c r="D22" i="129"/>
  <c r="D21" i="129"/>
  <c r="D20" i="129"/>
  <c r="D19" i="129"/>
  <c r="D18" i="129"/>
  <c r="D17" i="129"/>
  <c r="D16" i="129"/>
  <c r="D15" i="129"/>
  <c r="D14" i="129"/>
  <c r="D13" i="129"/>
  <c r="D12" i="129"/>
  <c r="D11" i="129"/>
  <c r="D10" i="129"/>
  <c r="D9" i="129"/>
  <c r="D27" i="129" s="1"/>
  <c r="D6" i="129"/>
  <c r="D135" i="129" s="1"/>
  <c r="C6" i="129"/>
  <c r="C135" i="129" s="1"/>
  <c r="B6" i="129"/>
  <c r="B135" i="129" s="1"/>
  <c r="D5" i="129"/>
  <c r="BR28" i="128"/>
  <c r="BQ28" i="128"/>
  <c r="BP28" i="128"/>
  <c r="BR27" i="128"/>
  <c r="BQ27" i="128"/>
  <c r="BP27" i="128"/>
  <c r="BO26" i="128"/>
  <c r="BN26" i="128"/>
  <c r="BM26" i="128"/>
  <c r="BL26" i="128"/>
  <c r="BK26" i="128"/>
  <c r="BJ26" i="128"/>
  <c r="BI26" i="128"/>
  <c r="BH26" i="128"/>
  <c r="BG26" i="128"/>
  <c r="BF26" i="128"/>
  <c r="BE26" i="128"/>
  <c r="BD26" i="128"/>
  <c r="BC26" i="128"/>
  <c r="BB26" i="128"/>
  <c r="BA26" i="128"/>
  <c r="AZ26" i="128"/>
  <c r="AY26" i="128"/>
  <c r="AX26" i="128"/>
  <c r="AW26" i="128"/>
  <c r="AV26" i="128"/>
  <c r="AT26" i="128"/>
  <c r="AS26" i="128"/>
  <c r="AR26" i="128"/>
  <c r="AQ26" i="128"/>
  <c r="AP26" i="128"/>
  <c r="AO26" i="128"/>
  <c r="AN26" i="128"/>
  <c r="AM26" i="128"/>
  <c r="AL26" i="128"/>
  <c r="AK26" i="128"/>
  <c r="AJ26" i="128"/>
  <c r="AI26" i="128"/>
  <c r="AH26" i="128"/>
  <c r="AG26" i="128"/>
  <c r="AF26" i="128"/>
  <c r="AE26" i="128"/>
  <c r="AD26" i="128"/>
  <c r="AC26" i="128"/>
  <c r="AB26" i="128"/>
  <c r="AA26" i="128"/>
  <c r="Z26" i="128"/>
  <c r="Y26" i="128"/>
  <c r="X26" i="128"/>
  <c r="W26" i="128"/>
  <c r="V26" i="128"/>
  <c r="U26" i="128"/>
  <c r="T26" i="128"/>
  <c r="S26" i="128"/>
  <c r="R26" i="128"/>
  <c r="Q26" i="128"/>
  <c r="P26" i="128"/>
  <c r="O26" i="128"/>
  <c r="N26" i="128"/>
  <c r="M26" i="128"/>
  <c r="L26" i="128"/>
  <c r="K26" i="128"/>
  <c r="J26" i="128"/>
  <c r="I26" i="128"/>
  <c r="H26" i="128"/>
  <c r="G26" i="128"/>
  <c r="F26" i="128"/>
  <c r="E26" i="128"/>
  <c r="D26" i="128"/>
  <c r="C26" i="128"/>
  <c r="B26" i="128"/>
  <c r="BR25" i="128"/>
  <c r="BQ25" i="128"/>
  <c r="BP25" i="128"/>
  <c r="BR24" i="128"/>
  <c r="BQ24" i="128"/>
  <c r="BP24" i="128"/>
  <c r="BR23" i="128"/>
  <c r="BQ23" i="128"/>
  <c r="BP23" i="128"/>
  <c r="BR22" i="128"/>
  <c r="BQ22" i="128"/>
  <c r="BP22" i="128"/>
  <c r="BR21" i="128"/>
  <c r="BQ21" i="128"/>
  <c r="BP21" i="128"/>
  <c r="BR20" i="128"/>
  <c r="BQ20" i="128"/>
  <c r="BP20" i="128"/>
  <c r="BR19" i="128"/>
  <c r="BQ19" i="128"/>
  <c r="BP19" i="128"/>
  <c r="BR18" i="128"/>
  <c r="BQ18" i="128"/>
  <c r="BP18" i="128"/>
  <c r="BR17" i="128"/>
  <c r="BQ17" i="128"/>
  <c r="BP17" i="128"/>
  <c r="BO14" i="128"/>
  <c r="BN14" i="128"/>
  <c r="BM14" i="128"/>
  <c r="BL14" i="128"/>
  <c r="BK14" i="128"/>
  <c r="BJ14" i="128"/>
  <c r="BI14" i="128"/>
  <c r="BH14" i="128"/>
  <c r="BG14" i="128"/>
  <c r="BF14" i="128"/>
  <c r="BE14" i="128"/>
  <c r="BD14" i="128"/>
  <c r="BC14" i="128"/>
  <c r="BB14" i="128"/>
  <c r="BA14" i="128"/>
  <c r="AZ14" i="128"/>
  <c r="AY14" i="128"/>
  <c r="AX14" i="128"/>
  <c r="AW14" i="128"/>
  <c r="AV14" i="128"/>
  <c r="AU14" i="128"/>
  <c r="AT14" i="128"/>
  <c r="AS14" i="128"/>
  <c r="AR14" i="128"/>
  <c r="AQ14" i="128"/>
  <c r="AP14" i="128"/>
  <c r="AO14" i="128"/>
  <c r="AN14" i="128"/>
  <c r="AM14" i="128"/>
  <c r="AL14" i="128"/>
  <c r="AK14" i="128"/>
  <c r="AJ14" i="128"/>
  <c r="AI14" i="128"/>
  <c r="AH14" i="128"/>
  <c r="AG14" i="128"/>
  <c r="AF14" i="128"/>
  <c r="AE14" i="128"/>
  <c r="AD14" i="128"/>
  <c r="AC14" i="128"/>
  <c r="AB14" i="128"/>
  <c r="AA14" i="128"/>
  <c r="Z14" i="128"/>
  <c r="Y14" i="128"/>
  <c r="X14" i="128"/>
  <c r="W14" i="128"/>
  <c r="V14" i="128"/>
  <c r="U14" i="128"/>
  <c r="T14" i="128"/>
  <c r="S14" i="128"/>
  <c r="R14" i="128"/>
  <c r="Q14" i="128"/>
  <c r="P14" i="128"/>
  <c r="O14" i="128"/>
  <c r="N14" i="128"/>
  <c r="M14" i="128"/>
  <c r="L14" i="128"/>
  <c r="K14" i="128"/>
  <c r="J14" i="128"/>
  <c r="I14" i="128"/>
  <c r="H14" i="128"/>
  <c r="G14" i="128"/>
  <c r="F14" i="128"/>
  <c r="E14" i="128"/>
  <c r="D14" i="128"/>
  <c r="C14" i="128"/>
  <c r="B14" i="128"/>
  <c r="BR13" i="128"/>
  <c r="BQ13" i="128"/>
  <c r="BP13" i="128"/>
  <c r="BR12" i="128"/>
  <c r="BQ12" i="128"/>
  <c r="BP12" i="128"/>
  <c r="BR11" i="128"/>
  <c r="BQ11" i="128"/>
  <c r="BP11" i="128"/>
  <c r="BR10" i="128"/>
  <c r="BQ10" i="128"/>
  <c r="BP10" i="128"/>
  <c r="BR9" i="128"/>
  <c r="BQ9" i="128"/>
  <c r="BP9" i="128"/>
  <c r="BR8" i="128"/>
  <c r="BQ8" i="128"/>
  <c r="BP8" i="128"/>
  <c r="BR7" i="128"/>
  <c r="BQ7" i="128"/>
  <c r="BP7" i="128"/>
  <c r="BR6" i="128"/>
  <c r="BQ6" i="128"/>
  <c r="BP6" i="128"/>
  <c r="BP14" i="128" s="1"/>
  <c r="BR26" i="128" l="1"/>
  <c r="BP26" i="128"/>
  <c r="BQ14" i="128"/>
  <c r="BR14" i="128"/>
  <c r="BQ26" i="128"/>
  <c r="C24" i="64"/>
  <c r="R24" i="118" l="1"/>
  <c r="N22" i="118"/>
  <c r="G29" i="127" l="1"/>
  <c r="G28" i="127"/>
  <c r="G27" i="127"/>
  <c r="G26" i="127"/>
  <c r="G25" i="127"/>
  <c r="G24" i="127"/>
  <c r="G23" i="127"/>
  <c r="G22" i="127"/>
  <c r="F22" i="127"/>
  <c r="E22" i="127"/>
  <c r="D22" i="127"/>
  <c r="C22" i="127"/>
  <c r="G20" i="127"/>
  <c r="G19" i="127"/>
  <c r="G18" i="127"/>
  <c r="G17" i="127"/>
  <c r="G16" i="127"/>
  <c r="G15" i="127"/>
  <c r="G14" i="127"/>
  <c r="F13" i="127"/>
  <c r="F31" i="127" s="1"/>
  <c r="E13" i="127"/>
  <c r="D13" i="127"/>
  <c r="C13" i="127"/>
  <c r="F12" i="127"/>
  <c r="F32" i="127" s="1"/>
  <c r="F11" i="127"/>
  <c r="E11" i="127"/>
  <c r="E12" i="127" s="1"/>
  <c r="D11" i="127"/>
  <c r="D12" i="127" s="1"/>
  <c r="C11" i="127"/>
  <c r="C12" i="127" s="1"/>
  <c r="G9" i="127"/>
  <c r="G8" i="127"/>
  <c r="G7" i="127"/>
  <c r="G6" i="127"/>
  <c r="G5" i="127"/>
  <c r="G4" i="127"/>
  <c r="C31" i="127" l="1"/>
  <c r="C32" i="127" s="1"/>
  <c r="D31" i="127"/>
  <c r="E31" i="127"/>
  <c r="E32" i="127" s="1"/>
  <c r="G12" i="127"/>
  <c r="D32" i="127"/>
  <c r="G31" i="127"/>
  <c r="G11" i="127"/>
  <c r="G13" i="127"/>
  <c r="E9" i="126"/>
  <c r="E6" i="126" s="1"/>
  <c r="E14" i="126" s="1"/>
  <c r="D6" i="126"/>
  <c r="D14" i="126" s="1"/>
  <c r="C6" i="126"/>
  <c r="C14" i="126" s="1"/>
  <c r="D54" i="125"/>
  <c r="C54" i="125"/>
  <c r="B54" i="125"/>
  <c r="D24" i="125"/>
  <c r="D23" i="125"/>
  <c r="D22" i="125"/>
  <c r="D15" i="125"/>
  <c r="D11" i="125"/>
  <c r="D8" i="125"/>
  <c r="D5" i="125"/>
  <c r="D34" i="125" s="1"/>
  <c r="C5" i="125"/>
  <c r="C34" i="125" s="1"/>
  <c r="B5" i="125"/>
  <c r="B34" i="125" s="1"/>
  <c r="G25" i="123"/>
  <c r="G24" i="123"/>
  <c r="G23" i="123"/>
  <c r="G22" i="123"/>
  <c r="G21" i="123"/>
  <c r="G20" i="123"/>
  <c r="G19" i="123"/>
  <c r="G18" i="123"/>
  <c r="G17" i="123"/>
  <c r="G16" i="123"/>
  <c r="G15" i="123"/>
  <c r="G14" i="123"/>
  <c r="G13" i="123"/>
  <c r="G12" i="123"/>
  <c r="G11" i="123"/>
  <c r="G10" i="123"/>
  <c r="G9" i="123"/>
  <c r="G8" i="123"/>
  <c r="G7" i="123"/>
  <c r="G6" i="123"/>
  <c r="G5" i="123"/>
  <c r="G4" i="123"/>
  <c r="G3" i="123"/>
  <c r="H21" i="121"/>
  <c r="G21" i="121"/>
  <c r="F21" i="121"/>
  <c r="E21" i="121"/>
  <c r="D21" i="121"/>
  <c r="C21" i="121"/>
  <c r="H34" i="120"/>
  <c r="J34" i="120" s="1"/>
  <c r="D34" i="120"/>
  <c r="J33" i="120"/>
  <c r="H33" i="120"/>
  <c r="D32" i="120"/>
  <c r="H32" i="120" s="1"/>
  <c r="M31" i="120"/>
  <c r="L31" i="120"/>
  <c r="K31" i="120"/>
  <c r="I31" i="120"/>
  <c r="G31" i="120"/>
  <c r="F31" i="120"/>
  <c r="E31" i="120"/>
  <c r="D31" i="120"/>
  <c r="H30" i="120"/>
  <c r="J30" i="120" s="1"/>
  <c r="H29" i="120"/>
  <c r="J29" i="120" s="1"/>
  <c r="D29" i="120"/>
  <c r="D28" i="120"/>
  <c r="H28" i="120" s="1"/>
  <c r="J28" i="120" s="1"/>
  <c r="M27" i="120"/>
  <c r="L27" i="120"/>
  <c r="K27" i="120"/>
  <c r="I27" i="120"/>
  <c r="G27" i="120"/>
  <c r="F27" i="120"/>
  <c r="E27" i="120"/>
  <c r="D27" i="120"/>
  <c r="H27" i="120" s="1"/>
  <c r="J27" i="120" s="1"/>
  <c r="J25" i="120"/>
  <c r="D25" i="120"/>
  <c r="D24" i="120"/>
  <c r="H24" i="120" s="1"/>
  <c r="J24" i="120" s="1"/>
  <c r="M23" i="120"/>
  <c r="L23" i="120"/>
  <c r="K23" i="120"/>
  <c r="I23" i="120"/>
  <c r="G23" i="120"/>
  <c r="F23" i="120"/>
  <c r="E23" i="120"/>
  <c r="D23" i="120"/>
  <c r="D21" i="120"/>
  <c r="H21" i="120" s="1"/>
  <c r="J21" i="120" s="1"/>
  <c r="M20" i="120"/>
  <c r="L20" i="120"/>
  <c r="K20" i="120"/>
  <c r="I20" i="120"/>
  <c r="F20" i="120"/>
  <c r="E20" i="120"/>
  <c r="D19" i="120"/>
  <c r="D18" i="120"/>
  <c r="H18" i="120" s="1"/>
  <c r="M17" i="120"/>
  <c r="L17" i="120"/>
  <c r="K17" i="120"/>
  <c r="I17" i="120"/>
  <c r="G17" i="120"/>
  <c r="F17" i="120"/>
  <c r="E17" i="120"/>
  <c r="D17" i="120"/>
  <c r="D16" i="120"/>
  <c r="H16" i="120" s="1"/>
  <c r="J16" i="120" s="1"/>
  <c r="M15" i="120"/>
  <c r="L15" i="120"/>
  <c r="K15" i="120"/>
  <c r="I15" i="120"/>
  <c r="I22" i="120" s="1"/>
  <c r="G15" i="120"/>
  <c r="F15" i="120"/>
  <c r="E15" i="120"/>
  <c r="D15" i="120"/>
  <c r="D14" i="120"/>
  <c r="H14" i="120" s="1"/>
  <c r="M13" i="120"/>
  <c r="L13" i="120"/>
  <c r="K13" i="120"/>
  <c r="I13" i="120"/>
  <c r="G13" i="120"/>
  <c r="F13" i="120"/>
  <c r="E13" i="120"/>
  <c r="D13" i="120"/>
  <c r="M12" i="120"/>
  <c r="L12" i="120"/>
  <c r="K12" i="120"/>
  <c r="I12" i="120"/>
  <c r="G12" i="120"/>
  <c r="F12" i="120"/>
  <c r="E12" i="120"/>
  <c r="H10" i="120"/>
  <c r="J10" i="120" s="1"/>
  <c r="D10" i="120"/>
  <c r="D9" i="120"/>
  <c r="H9" i="120" s="1"/>
  <c r="J9" i="120" s="1"/>
  <c r="H8" i="120"/>
  <c r="J8" i="120" s="1"/>
  <c r="H7" i="120"/>
  <c r="J7" i="120" s="1"/>
  <c r="H6" i="120"/>
  <c r="J6" i="120" s="1"/>
  <c r="H5" i="120"/>
  <c r="J5" i="120" s="1"/>
  <c r="H4" i="120"/>
  <c r="J4" i="120" s="1"/>
  <c r="D4" i="120"/>
  <c r="I34" i="119"/>
  <c r="H34" i="119"/>
  <c r="G34" i="119"/>
  <c r="F34" i="119"/>
  <c r="E34" i="119"/>
  <c r="D34" i="119"/>
  <c r="C34" i="119"/>
  <c r="B34" i="119"/>
  <c r="J30" i="119"/>
  <c r="I26" i="119"/>
  <c r="H26" i="119"/>
  <c r="G26" i="119"/>
  <c r="F26" i="119"/>
  <c r="E26" i="119"/>
  <c r="D26" i="119"/>
  <c r="C26" i="119"/>
  <c r="B26" i="119"/>
  <c r="K25" i="119"/>
  <c r="J25" i="119"/>
  <c r="J26" i="119" s="1"/>
  <c r="E22" i="119"/>
  <c r="L21" i="119"/>
  <c r="H21" i="119"/>
  <c r="D21" i="119"/>
  <c r="D24" i="119" s="1"/>
  <c r="L20" i="119"/>
  <c r="L19" i="119"/>
  <c r="I19" i="119"/>
  <c r="I27" i="119" s="1"/>
  <c r="I31" i="119" s="1"/>
  <c r="H19" i="119"/>
  <c r="H22" i="119" s="1"/>
  <c r="G19" i="119"/>
  <c r="G27" i="119" s="1"/>
  <c r="G31" i="119" s="1"/>
  <c r="F19" i="119"/>
  <c r="F22" i="119" s="1"/>
  <c r="E19" i="119"/>
  <c r="E27" i="119" s="1"/>
  <c r="E31" i="119" s="1"/>
  <c r="D19" i="119"/>
  <c r="D22" i="119" s="1"/>
  <c r="C19" i="119"/>
  <c r="C27" i="119" s="1"/>
  <c r="C31" i="119" s="1"/>
  <c r="B19" i="119"/>
  <c r="I18" i="119"/>
  <c r="H18" i="119"/>
  <c r="G18" i="119"/>
  <c r="F18" i="119"/>
  <c r="E18" i="119"/>
  <c r="D18" i="119"/>
  <c r="C18" i="119"/>
  <c r="B18" i="119"/>
  <c r="K17" i="119"/>
  <c r="J17" i="119"/>
  <c r="J18" i="119" s="1"/>
  <c r="I16" i="119"/>
  <c r="I21" i="119" s="1"/>
  <c r="I29" i="119" s="1"/>
  <c r="I33" i="119" s="1"/>
  <c r="H16" i="119"/>
  <c r="G16" i="119"/>
  <c r="G21" i="119" s="1"/>
  <c r="G29" i="119" s="1"/>
  <c r="G33" i="119" s="1"/>
  <c r="F16" i="119"/>
  <c r="F21" i="119" s="1"/>
  <c r="E16" i="119"/>
  <c r="E21" i="119" s="1"/>
  <c r="E29" i="119" s="1"/>
  <c r="E33" i="119" s="1"/>
  <c r="D16" i="119"/>
  <c r="C16" i="119"/>
  <c r="C21" i="119" s="1"/>
  <c r="C29" i="119" s="1"/>
  <c r="C33" i="119" s="1"/>
  <c r="B16" i="119"/>
  <c r="K16" i="119" s="1"/>
  <c r="K15" i="119"/>
  <c r="J15" i="119"/>
  <c r="J16" i="119" s="1"/>
  <c r="I14" i="119"/>
  <c r="H14" i="119"/>
  <c r="G14" i="119"/>
  <c r="F14" i="119"/>
  <c r="E14" i="119"/>
  <c r="D14" i="119"/>
  <c r="C14" i="119"/>
  <c r="B14" i="119"/>
  <c r="K13" i="119"/>
  <c r="J13" i="119"/>
  <c r="J14" i="119" s="1"/>
  <c r="I12" i="119"/>
  <c r="H12" i="119"/>
  <c r="G12" i="119"/>
  <c r="F12" i="119"/>
  <c r="E12" i="119"/>
  <c r="D12" i="119"/>
  <c r="C12" i="119"/>
  <c r="B12" i="119"/>
  <c r="K11" i="119"/>
  <c r="J11" i="119"/>
  <c r="J12" i="119" s="1"/>
  <c r="I10" i="119"/>
  <c r="H10" i="119"/>
  <c r="G10" i="119"/>
  <c r="F10" i="119"/>
  <c r="E10" i="119"/>
  <c r="D10" i="119"/>
  <c r="C10" i="119"/>
  <c r="B10" i="119"/>
  <c r="K9" i="119"/>
  <c r="J9" i="119"/>
  <c r="J10" i="119" s="1"/>
  <c r="I8" i="119"/>
  <c r="H8" i="119"/>
  <c r="G8" i="119"/>
  <c r="F8" i="119"/>
  <c r="E8" i="119"/>
  <c r="D8" i="119"/>
  <c r="C8" i="119"/>
  <c r="B8" i="119"/>
  <c r="K7" i="119"/>
  <c r="J7" i="119"/>
  <c r="J8" i="119" s="1"/>
  <c r="I6" i="119"/>
  <c r="H6" i="119"/>
  <c r="G6" i="119"/>
  <c r="F6" i="119"/>
  <c r="E6" i="119"/>
  <c r="D6" i="119"/>
  <c r="C6" i="119"/>
  <c r="B6" i="119"/>
  <c r="K5" i="119"/>
  <c r="J5" i="119"/>
  <c r="J6" i="119" s="1"/>
  <c r="I4" i="119"/>
  <c r="H4" i="119"/>
  <c r="G4" i="119"/>
  <c r="F4" i="119"/>
  <c r="E4" i="119"/>
  <c r="D4" i="119"/>
  <c r="C4" i="119"/>
  <c r="B4" i="119"/>
  <c r="K3" i="119"/>
  <c r="J3" i="119"/>
  <c r="J4" i="119" s="1"/>
  <c r="AP30" i="118"/>
  <c r="AO30" i="118"/>
  <c r="AN30" i="118"/>
  <c r="AM30" i="118"/>
  <c r="AL30" i="118"/>
  <c r="AK30" i="118"/>
  <c r="AJ30" i="118"/>
  <c r="AI30" i="118"/>
  <c r="AH30" i="118"/>
  <c r="AG30" i="118"/>
  <c r="AF30" i="118"/>
  <c r="AE30" i="118"/>
  <c r="AD30" i="118"/>
  <c r="AC30" i="118"/>
  <c r="AB30" i="118"/>
  <c r="AA30" i="118"/>
  <c r="Z30" i="118"/>
  <c r="Y30" i="118"/>
  <c r="X30" i="118"/>
  <c r="W30" i="118"/>
  <c r="V30" i="118"/>
  <c r="U30" i="118"/>
  <c r="T30" i="118"/>
  <c r="S30" i="118"/>
  <c r="R30" i="118"/>
  <c r="Q30" i="118"/>
  <c r="P30" i="118"/>
  <c r="O30" i="118"/>
  <c r="N30" i="118"/>
  <c r="M30" i="118"/>
  <c r="L30" i="118"/>
  <c r="K30" i="118"/>
  <c r="J30" i="118"/>
  <c r="I30" i="118"/>
  <c r="H30" i="118"/>
  <c r="G30" i="118"/>
  <c r="F30" i="118"/>
  <c r="E30" i="118"/>
  <c r="D30" i="118"/>
  <c r="C30" i="118"/>
  <c r="AP29" i="118"/>
  <c r="AO29" i="118"/>
  <c r="AN29" i="118"/>
  <c r="AM29" i="118"/>
  <c r="AI29" i="118"/>
  <c r="AE29" i="118"/>
  <c r="O29" i="118"/>
  <c r="J29" i="118"/>
  <c r="H29" i="118"/>
  <c r="AT26" i="118"/>
  <c r="AT30" i="118" s="1"/>
  <c r="AS26" i="118"/>
  <c r="AR26" i="118"/>
  <c r="AQ26" i="118"/>
  <c r="AQ30" i="118" s="1"/>
  <c r="AT25" i="118"/>
  <c r="AS25" i="118"/>
  <c r="AR25" i="118"/>
  <c r="AQ25" i="118"/>
  <c r="AP24" i="118"/>
  <c r="AO24" i="118"/>
  <c r="AN24" i="118"/>
  <c r="AM24" i="118"/>
  <c r="AL24" i="118"/>
  <c r="AK24" i="118"/>
  <c r="AJ24" i="118"/>
  <c r="AI24" i="118"/>
  <c r="AH24" i="118"/>
  <c r="AG24" i="118"/>
  <c r="AF24" i="118"/>
  <c r="AE24" i="118"/>
  <c r="AD24" i="118"/>
  <c r="AC24" i="118"/>
  <c r="AB24" i="118"/>
  <c r="AA24" i="118"/>
  <c r="Z24" i="118"/>
  <c r="Y24" i="118"/>
  <c r="X24" i="118"/>
  <c r="W24" i="118"/>
  <c r="V24" i="118"/>
  <c r="U24" i="118"/>
  <c r="T24" i="118"/>
  <c r="S24" i="118"/>
  <c r="Q24" i="118"/>
  <c r="P24" i="118"/>
  <c r="O24" i="118"/>
  <c r="N24" i="118"/>
  <c r="M24" i="118"/>
  <c r="L24" i="118"/>
  <c r="K24" i="118"/>
  <c r="J24" i="118"/>
  <c r="I24" i="118"/>
  <c r="H24" i="118"/>
  <c r="G24" i="118"/>
  <c r="F24" i="118"/>
  <c r="E24" i="118"/>
  <c r="D24" i="118"/>
  <c r="AR24" i="118" s="1"/>
  <c r="C24" i="118"/>
  <c r="AQ24" i="118" s="1"/>
  <c r="AT23" i="118"/>
  <c r="AS23" i="118"/>
  <c r="AR23" i="118"/>
  <c r="AQ23" i="118"/>
  <c r="F22" i="118"/>
  <c r="F29" i="118" s="1"/>
  <c r="AI21" i="118"/>
  <c r="AP20" i="118"/>
  <c r="AP27" i="118" s="1"/>
  <c r="AO20" i="118"/>
  <c r="AO27" i="118" s="1"/>
  <c r="AN20" i="118"/>
  <c r="AN27" i="118" s="1"/>
  <c r="AM20" i="118"/>
  <c r="AM27" i="118" s="1"/>
  <c r="AL20" i="118"/>
  <c r="AL27" i="118" s="1"/>
  <c r="AK20" i="118"/>
  <c r="AK27" i="118" s="1"/>
  <c r="AJ20" i="118"/>
  <c r="AJ27" i="118" s="1"/>
  <c r="AI20" i="118"/>
  <c r="AI27" i="118" s="1"/>
  <c r="AH20" i="118"/>
  <c r="AH27" i="118" s="1"/>
  <c r="AG20" i="118"/>
  <c r="AG27" i="118" s="1"/>
  <c r="AF20" i="118"/>
  <c r="AF27" i="118" s="1"/>
  <c r="AE20" i="118"/>
  <c r="AE27" i="118" s="1"/>
  <c r="AD20" i="118"/>
  <c r="AD27" i="118" s="1"/>
  <c r="AC20" i="118"/>
  <c r="AC27" i="118" s="1"/>
  <c r="AB20" i="118"/>
  <c r="AB27" i="118" s="1"/>
  <c r="AA20" i="118"/>
  <c r="AA27" i="118" s="1"/>
  <c r="Z20" i="118"/>
  <c r="Z27" i="118" s="1"/>
  <c r="Y20" i="118"/>
  <c r="Y27" i="118" s="1"/>
  <c r="X20" i="118"/>
  <c r="X27" i="118" s="1"/>
  <c r="W20" i="118"/>
  <c r="W27" i="118" s="1"/>
  <c r="V20" i="118"/>
  <c r="V27" i="118" s="1"/>
  <c r="U20" i="118"/>
  <c r="U27" i="118" s="1"/>
  <c r="T20" i="118"/>
  <c r="T27" i="118" s="1"/>
  <c r="S20" i="118"/>
  <c r="S27" i="118" s="1"/>
  <c r="R20" i="118"/>
  <c r="R27" i="118" s="1"/>
  <c r="Q20" i="118"/>
  <c r="Q27" i="118" s="1"/>
  <c r="P20" i="118"/>
  <c r="P27" i="118" s="1"/>
  <c r="O20" i="118"/>
  <c r="O27" i="118" s="1"/>
  <c r="N20" i="118"/>
  <c r="N27" i="118" s="1"/>
  <c r="M20" i="118"/>
  <c r="M27" i="118" s="1"/>
  <c r="L20" i="118"/>
  <c r="L27" i="118" s="1"/>
  <c r="K20" i="118"/>
  <c r="K27" i="118" s="1"/>
  <c r="J20" i="118"/>
  <c r="J27" i="118" s="1"/>
  <c r="I20" i="118"/>
  <c r="I27" i="118" s="1"/>
  <c r="H20" i="118"/>
  <c r="H27" i="118" s="1"/>
  <c r="G20" i="118"/>
  <c r="G27" i="118" s="1"/>
  <c r="F20" i="118"/>
  <c r="F27" i="118" s="1"/>
  <c r="E20" i="118"/>
  <c r="E27" i="118" s="1"/>
  <c r="D20" i="118"/>
  <c r="D27" i="118" s="1"/>
  <c r="C20" i="118"/>
  <c r="C27" i="118" s="1"/>
  <c r="AP19" i="118"/>
  <c r="AO19" i="118"/>
  <c r="AN19" i="118"/>
  <c r="AM19" i="118"/>
  <c r="AL19" i="118"/>
  <c r="AK19" i="118"/>
  <c r="AJ19" i="118"/>
  <c r="AH19" i="118"/>
  <c r="AG19" i="118"/>
  <c r="AF19" i="118"/>
  <c r="AD19" i="118"/>
  <c r="AC19" i="118"/>
  <c r="AB19" i="118"/>
  <c r="AA19" i="118"/>
  <c r="Z19" i="118"/>
  <c r="Y19" i="118"/>
  <c r="X19" i="118"/>
  <c r="W19" i="118"/>
  <c r="V19" i="118"/>
  <c r="U19" i="118"/>
  <c r="T19" i="118"/>
  <c r="S19" i="118"/>
  <c r="R19" i="118"/>
  <c r="Q19" i="118"/>
  <c r="P19" i="118"/>
  <c r="O19" i="118"/>
  <c r="N19" i="118"/>
  <c r="M19" i="118"/>
  <c r="L19" i="118"/>
  <c r="K19" i="118"/>
  <c r="J19" i="118"/>
  <c r="I19" i="118"/>
  <c r="H19" i="118"/>
  <c r="G19" i="118"/>
  <c r="F19" i="118"/>
  <c r="E19" i="118"/>
  <c r="D19" i="118"/>
  <c r="C19" i="118"/>
  <c r="AT18" i="118"/>
  <c r="AT19" i="118" s="1"/>
  <c r="AS18" i="118"/>
  <c r="AS19" i="118" s="1"/>
  <c r="AR18" i="118"/>
  <c r="AR19" i="118" s="1"/>
  <c r="AQ18" i="118"/>
  <c r="AQ19" i="118" s="1"/>
  <c r="AP17" i="118"/>
  <c r="AP22" i="118" s="1"/>
  <c r="AO17" i="118"/>
  <c r="AO22" i="118" s="1"/>
  <c r="AN17" i="118"/>
  <c r="AN22" i="118" s="1"/>
  <c r="AM17" i="118"/>
  <c r="AM22" i="118" s="1"/>
  <c r="AL17" i="118"/>
  <c r="AL22" i="118" s="1"/>
  <c r="AL29" i="118" s="1"/>
  <c r="AK17" i="118"/>
  <c r="AK22" i="118" s="1"/>
  <c r="AK29" i="118" s="1"/>
  <c r="AJ17" i="118"/>
  <c r="AJ22" i="118" s="1"/>
  <c r="AJ29" i="118" s="1"/>
  <c r="AH17" i="118"/>
  <c r="AH22" i="118" s="1"/>
  <c r="AH29" i="118" s="1"/>
  <c r="AG17" i="118"/>
  <c r="AG22" i="118" s="1"/>
  <c r="AG29" i="118" s="1"/>
  <c r="AF17" i="118"/>
  <c r="AF22" i="118" s="1"/>
  <c r="AF29" i="118" s="1"/>
  <c r="AD17" i="118"/>
  <c r="AD22" i="118" s="1"/>
  <c r="AD29" i="118" s="1"/>
  <c r="AC17" i="118"/>
  <c r="AC22" i="118" s="1"/>
  <c r="AC29" i="118" s="1"/>
  <c r="AB17" i="118"/>
  <c r="AB22" i="118" s="1"/>
  <c r="AB29" i="118" s="1"/>
  <c r="AA17" i="118"/>
  <c r="AA22" i="118" s="1"/>
  <c r="AA29" i="118" s="1"/>
  <c r="Z17" i="118"/>
  <c r="Z22" i="118" s="1"/>
  <c r="Z29" i="118" s="1"/>
  <c r="Y17" i="118"/>
  <c r="Y22" i="118" s="1"/>
  <c r="Y29" i="118" s="1"/>
  <c r="X17" i="118"/>
  <c r="X22" i="118" s="1"/>
  <c r="X29" i="118" s="1"/>
  <c r="W17" i="118"/>
  <c r="W22" i="118" s="1"/>
  <c r="W29" i="118" s="1"/>
  <c r="V17" i="118"/>
  <c r="V22" i="118" s="1"/>
  <c r="V29" i="118" s="1"/>
  <c r="U17" i="118"/>
  <c r="U22" i="118" s="1"/>
  <c r="U29" i="118" s="1"/>
  <c r="T17" i="118"/>
  <c r="T22" i="118" s="1"/>
  <c r="T29" i="118" s="1"/>
  <c r="S17" i="118"/>
  <c r="S22" i="118" s="1"/>
  <c r="S29" i="118" s="1"/>
  <c r="R17" i="118"/>
  <c r="R22" i="118" s="1"/>
  <c r="R29" i="118" s="1"/>
  <c r="Q17" i="118"/>
  <c r="Q22" i="118" s="1"/>
  <c r="Q29" i="118" s="1"/>
  <c r="P17" i="118"/>
  <c r="P22" i="118" s="1"/>
  <c r="P29" i="118" s="1"/>
  <c r="O17" i="118"/>
  <c r="N17" i="118"/>
  <c r="N29" i="118" s="1"/>
  <c r="M17" i="118"/>
  <c r="M22" i="118" s="1"/>
  <c r="M29" i="118" s="1"/>
  <c r="L17" i="118"/>
  <c r="L22" i="118" s="1"/>
  <c r="L29" i="118" s="1"/>
  <c r="K17" i="118"/>
  <c r="K22" i="118" s="1"/>
  <c r="K29" i="118" s="1"/>
  <c r="J17" i="118"/>
  <c r="I17" i="118"/>
  <c r="I22" i="118" s="1"/>
  <c r="I29" i="118" s="1"/>
  <c r="H17" i="118"/>
  <c r="G17" i="118"/>
  <c r="G22" i="118" s="1"/>
  <c r="G29" i="118" s="1"/>
  <c r="F17" i="118"/>
  <c r="E17" i="118"/>
  <c r="E22" i="118" s="1"/>
  <c r="E29" i="118" s="1"/>
  <c r="D17" i="118"/>
  <c r="D22" i="118" s="1"/>
  <c r="D29" i="118" s="1"/>
  <c r="C17" i="118"/>
  <c r="C22" i="118" s="1"/>
  <c r="C29" i="118" s="1"/>
  <c r="AT16" i="118"/>
  <c r="AT17" i="118" s="1"/>
  <c r="AT22" i="118" s="1"/>
  <c r="AS16" i="118"/>
  <c r="AS17" i="118" s="1"/>
  <c r="AS22" i="118" s="1"/>
  <c r="AR16" i="118"/>
  <c r="AR17" i="118" s="1"/>
  <c r="AR22" i="118" s="1"/>
  <c r="AR29" i="118" s="1"/>
  <c r="AQ16" i="118"/>
  <c r="AQ17" i="118" s="1"/>
  <c r="AQ22" i="118" s="1"/>
  <c r="AS15" i="118"/>
  <c r="AP15" i="118"/>
  <c r="AO15" i="118"/>
  <c r="AN15" i="118"/>
  <c r="AM15" i="118"/>
  <c r="AL15" i="118"/>
  <c r="AK15" i="118"/>
  <c r="AJ15" i="118"/>
  <c r="AH15" i="118"/>
  <c r="AG15" i="118"/>
  <c r="AF15" i="118"/>
  <c r="AD15" i="118"/>
  <c r="AC15" i="118"/>
  <c r="AB15" i="118"/>
  <c r="AA15" i="118"/>
  <c r="Y15" i="118"/>
  <c r="X15" i="118"/>
  <c r="W15" i="118"/>
  <c r="V15" i="118"/>
  <c r="U15" i="118"/>
  <c r="T15" i="118"/>
  <c r="S15" i="118"/>
  <c r="R15" i="118"/>
  <c r="Q15" i="118"/>
  <c r="P15" i="118"/>
  <c r="O15" i="118"/>
  <c r="N15" i="118"/>
  <c r="M15" i="118"/>
  <c r="L15" i="118"/>
  <c r="K15" i="118"/>
  <c r="J15" i="118"/>
  <c r="I15" i="118"/>
  <c r="H15" i="118"/>
  <c r="G15" i="118"/>
  <c r="F15" i="118"/>
  <c r="E15" i="118"/>
  <c r="D15" i="118"/>
  <c r="C15" i="118"/>
  <c r="AT14" i="118"/>
  <c r="AT15" i="118" s="1"/>
  <c r="AS14" i="118"/>
  <c r="AR14" i="118"/>
  <c r="AR15" i="118" s="1"/>
  <c r="AQ14" i="118"/>
  <c r="AQ15" i="118" s="1"/>
  <c r="AP13" i="118"/>
  <c r="AO13" i="118"/>
  <c r="AN13" i="118"/>
  <c r="AM13" i="118"/>
  <c r="AL13" i="118"/>
  <c r="AK13" i="118"/>
  <c r="AJ13" i="118"/>
  <c r="AH13" i="118"/>
  <c r="AG13" i="118"/>
  <c r="AF13" i="118"/>
  <c r="AD13" i="118"/>
  <c r="AC13" i="118"/>
  <c r="AB13" i="118"/>
  <c r="AA13" i="118"/>
  <c r="Z13" i="118"/>
  <c r="Y13" i="118"/>
  <c r="X13" i="118"/>
  <c r="W13" i="118"/>
  <c r="V13" i="118"/>
  <c r="U13" i="118"/>
  <c r="T13" i="118"/>
  <c r="S13" i="118"/>
  <c r="R13" i="118"/>
  <c r="Q13" i="118"/>
  <c r="P13" i="118"/>
  <c r="O13" i="118"/>
  <c r="N13" i="118"/>
  <c r="M13" i="118"/>
  <c r="L13" i="118"/>
  <c r="K13" i="118"/>
  <c r="J13" i="118"/>
  <c r="I13" i="118"/>
  <c r="H13" i="118"/>
  <c r="G13" i="118"/>
  <c r="F13" i="118"/>
  <c r="E13" i="118"/>
  <c r="D13" i="118"/>
  <c r="C13" i="118"/>
  <c r="AT12" i="118"/>
  <c r="AT13" i="118" s="1"/>
  <c r="AS12" i="118"/>
  <c r="AS13" i="118" s="1"/>
  <c r="AR12" i="118"/>
  <c r="AR13" i="118" s="1"/>
  <c r="AQ12" i="118"/>
  <c r="AQ13" i="118" s="1"/>
  <c r="AP11" i="118"/>
  <c r="AO11" i="118"/>
  <c r="AN11" i="118"/>
  <c r="AM11" i="118"/>
  <c r="AL11" i="118"/>
  <c r="AK11" i="118"/>
  <c r="AJ11" i="118"/>
  <c r="AH11" i="118"/>
  <c r="AG11" i="118"/>
  <c r="AF11" i="118"/>
  <c r="AD11" i="118"/>
  <c r="AC11" i="118"/>
  <c r="AB11" i="118"/>
  <c r="AA11" i="118"/>
  <c r="Z11" i="118"/>
  <c r="Y11" i="118"/>
  <c r="X11" i="118"/>
  <c r="W11" i="118"/>
  <c r="V11" i="118"/>
  <c r="U11" i="118"/>
  <c r="T11" i="118"/>
  <c r="S11" i="118"/>
  <c r="R11" i="118"/>
  <c r="Q11" i="118"/>
  <c r="P11" i="118"/>
  <c r="O11" i="118"/>
  <c r="N11" i="118"/>
  <c r="M11" i="118"/>
  <c r="L11" i="118"/>
  <c r="K11" i="118"/>
  <c r="J11" i="118"/>
  <c r="I11" i="118"/>
  <c r="H11" i="118"/>
  <c r="G11" i="118"/>
  <c r="F11" i="118"/>
  <c r="E11" i="118"/>
  <c r="D11" i="118"/>
  <c r="C11" i="118"/>
  <c r="AT10" i="118"/>
  <c r="AT11" i="118" s="1"/>
  <c r="AS10" i="118"/>
  <c r="AS11" i="118" s="1"/>
  <c r="AR10" i="118"/>
  <c r="AR11" i="118" s="1"/>
  <c r="AQ10" i="118"/>
  <c r="AQ11" i="118" s="1"/>
  <c r="AP9" i="118"/>
  <c r="AO9" i="118"/>
  <c r="AN9" i="118"/>
  <c r="AM9" i="118"/>
  <c r="AL9" i="118"/>
  <c r="AK9" i="118"/>
  <c r="AJ9" i="118"/>
  <c r="AH9" i="118"/>
  <c r="AG9" i="118"/>
  <c r="AF9" i="118"/>
  <c r="AD9" i="118"/>
  <c r="AC9" i="118"/>
  <c r="AB9" i="118"/>
  <c r="Z9" i="118"/>
  <c r="Y9" i="118"/>
  <c r="X9" i="118"/>
  <c r="W9" i="118"/>
  <c r="V9" i="118"/>
  <c r="U9" i="118"/>
  <c r="T9" i="118"/>
  <c r="S9" i="118"/>
  <c r="R9" i="118"/>
  <c r="Q9" i="118"/>
  <c r="P9" i="118"/>
  <c r="N9" i="118"/>
  <c r="M9" i="118"/>
  <c r="L9" i="118"/>
  <c r="K9" i="118"/>
  <c r="J9" i="118"/>
  <c r="I9" i="118"/>
  <c r="H9" i="118"/>
  <c r="G9" i="118"/>
  <c r="F9" i="118"/>
  <c r="E9" i="118"/>
  <c r="D9" i="118"/>
  <c r="C9" i="118"/>
  <c r="AT8" i="118"/>
  <c r="AT9" i="118" s="1"/>
  <c r="AS8" i="118"/>
  <c r="AS9" i="118" s="1"/>
  <c r="AR8" i="118"/>
  <c r="AR9" i="118" s="1"/>
  <c r="AQ8" i="118"/>
  <c r="AQ9" i="118" s="1"/>
  <c r="AP7" i="118"/>
  <c r="AO7" i="118"/>
  <c r="AN7" i="118"/>
  <c r="AM7" i="118"/>
  <c r="AL7" i="118"/>
  <c r="AK7" i="118"/>
  <c r="AJ7" i="118"/>
  <c r="AH7" i="118"/>
  <c r="AG7" i="118"/>
  <c r="AF7" i="118"/>
  <c r="AD7" i="118"/>
  <c r="AC7" i="118"/>
  <c r="AB7" i="118"/>
  <c r="Z7" i="118"/>
  <c r="Y7" i="118"/>
  <c r="X7" i="118"/>
  <c r="W7" i="118"/>
  <c r="V7" i="118"/>
  <c r="U7" i="118"/>
  <c r="T7" i="118"/>
  <c r="S7" i="118"/>
  <c r="R7" i="118"/>
  <c r="Q7" i="118"/>
  <c r="P7" i="118"/>
  <c r="N7" i="118"/>
  <c r="M7" i="118"/>
  <c r="L7" i="118"/>
  <c r="K7" i="118"/>
  <c r="J7" i="118"/>
  <c r="I7" i="118"/>
  <c r="H7" i="118"/>
  <c r="G7" i="118"/>
  <c r="F7" i="118"/>
  <c r="E7" i="118"/>
  <c r="D7" i="118"/>
  <c r="C7" i="118"/>
  <c r="AT6" i="118"/>
  <c r="AT7" i="118" s="1"/>
  <c r="AS6" i="118"/>
  <c r="AS7" i="118" s="1"/>
  <c r="AR6" i="118"/>
  <c r="AR7" i="118" s="1"/>
  <c r="AQ6" i="118"/>
  <c r="AQ7" i="118" s="1"/>
  <c r="AP5" i="118"/>
  <c r="AO5" i="118"/>
  <c r="AN5" i="118"/>
  <c r="AM5" i="118"/>
  <c r="AL5" i="118"/>
  <c r="AK5" i="118"/>
  <c r="AJ5" i="118"/>
  <c r="AH5" i="118"/>
  <c r="AG5" i="118"/>
  <c r="AF5" i="118"/>
  <c r="AE5" i="118"/>
  <c r="AE21" i="118" s="1"/>
  <c r="AE28" i="118" s="1"/>
  <c r="AD5" i="118"/>
  <c r="AC5" i="118"/>
  <c r="AB5" i="118"/>
  <c r="Z5" i="118"/>
  <c r="Y5" i="118"/>
  <c r="X5" i="118"/>
  <c r="W5" i="118"/>
  <c r="V5" i="118"/>
  <c r="U5" i="118"/>
  <c r="T5" i="118"/>
  <c r="S5" i="118"/>
  <c r="R5" i="118"/>
  <c r="Q5" i="118"/>
  <c r="P5" i="118"/>
  <c r="N5" i="118"/>
  <c r="M5" i="118"/>
  <c r="L5" i="118"/>
  <c r="L21" i="118" s="1"/>
  <c r="L28" i="118" s="1"/>
  <c r="K5" i="118"/>
  <c r="J5" i="118"/>
  <c r="I5" i="118"/>
  <c r="H5" i="118"/>
  <c r="H21" i="118" s="1"/>
  <c r="H28" i="118" s="1"/>
  <c r="G5" i="118"/>
  <c r="F5" i="118"/>
  <c r="E5" i="118"/>
  <c r="D5" i="118"/>
  <c r="D21" i="118" s="1"/>
  <c r="D28" i="118" s="1"/>
  <c r="C5" i="118"/>
  <c r="AT4" i="118"/>
  <c r="AS4" i="118"/>
  <c r="AS5" i="118" s="1"/>
  <c r="AR4" i="118"/>
  <c r="AR5" i="118" s="1"/>
  <c r="AQ4" i="118"/>
  <c r="AQ5" i="118" s="1"/>
  <c r="AP29" i="117"/>
  <c r="AO29" i="117"/>
  <c r="AN29" i="117"/>
  <c r="AM29" i="117"/>
  <c r="AH29" i="117"/>
  <c r="AG29" i="117"/>
  <c r="AF29" i="117"/>
  <c r="AE29" i="117"/>
  <c r="AD29" i="117"/>
  <c r="AC29" i="117"/>
  <c r="AB29" i="117"/>
  <c r="AA29" i="117"/>
  <c r="Z29" i="117"/>
  <c r="Y29" i="117"/>
  <c r="X29" i="117"/>
  <c r="W29" i="117"/>
  <c r="V29" i="117"/>
  <c r="U29" i="117"/>
  <c r="T29" i="117"/>
  <c r="S29" i="117"/>
  <c r="R29" i="117"/>
  <c r="Q29" i="117"/>
  <c r="P29" i="117"/>
  <c r="O29" i="117"/>
  <c r="N29" i="117"/>
  <c r="M29" i="117"/>
  <c r="L29" i="117"/>
  <c r="K29" i="117"/>
  <c r="J29" i="117"/>
  <c r="I29" i="117"/>
  <c r="H29" i="117"/>
  <c r="G29" i="117"/>
  <c r="F29" i="117"/>
  <c r="E29" i="117"/>
  <c r="D29" i="117"/>
  <c r="C29" i="117"/>
  <c r="AM28" i="117"/>
  <c r="AA28" i="117"/>
  <c r="W28" i="117"/>
  <c r="U28" i="117"/>
  <c r="O28" i="117"/>
  <c r="I28" i="117"/>
  <c r="AC26" i="117"/>
  <c r="W26" i="117"/>
  <c r="AP24" i="117"/>
  <c r="AO24" i="117"/>
  <c r="AN24" i="117"/>
  <c r="AM24" i="117"/>
  <c r="AL24" i="117"/>
  <c r="AL25" i="117" s="1"/>
  <c r="AK24" i="117"/>
  <c r="AK25" i="117" s="1"/>
  <c r="AJ24" i="117"/>
  <c r="AJ25" i="117" s="1"/>
  <c r="AI24" i="117"/>
  <c r="AI25" i="117" s="1"/>
  <c r="AH24" i="117"/>
  <c r="AG24" i="117"/>
  <c r="AF24" i="117"/>
  <c r="AE24" i="117"/>
  <c r="AD24" i="117"/>
  <c r="AC24" i="117"/>
  <c r="AB24" i="117"/>
  <c r="AA24" i="117"/>
  <c r="Z24" i="117"/>
  <c r="Y24" i="117"/>
  <c r="X24" i="117"/>
  <c r="W24" i="117"/>
  <c r="V24" i="117"/>
  <c r="U24" i="117"/>
  <c r="T24" i="117"/>
  <c r="S24" i="117"/>
  <c r="R24" i="117"/>
  <c r="Q24" i="117"/>
  <c r="P24" i="117"/>
  <c r="O24" i="117"/>
  <c r="N24" i="117"/>
  <c r="M24" i="117"/>
  <c r="L24" i="117"/>
  <c r="J24" i="117"/>
  <c r="I24" i="117"/>
  <c r="H24" i="117"/>
  <c r="G24" i="117"/>
  <c r="F24" i="117"/>
  <c r="E24" i="117"/>
  <c r="D24" i="117"/>
  <c r="C24" i="117"/>
  <c r="AT23" i="117"/>
  <c r="AS23" i="117"/>
  <c r="AR23" i="117"/>
  <c r="AQ23" i="117"/>
  <c r="AP22" i="117"/>
  <c r="AP28" i="117" s="1"/>
  <c r="AO22" i="117"/>
  <c r="AO28" i="117" s="1"/>
  <c r="AN22" i="117"/>
  <c r="AN28" i="117" s="1"/>
  <c r="AD22" i="117"/>
  <c r="AD28" i="117" s="1"/>
  <c r="AC22" i="117"/>
  <c r="AC28" i="117" s="1"/>
  <c r="AB22" i="117"/>
  <c r="AB28" i="117" s="1"/>
  <c r="Z22" i="117"/>
  <c r="Z28" i="117" s="1"/>
  <c r="Y22" i="117"/>
  <c r="Y28" i="117" s="1"/>
  <c r="X22" i="117"/>
  <c r="X28" i="117" s="1"/>
  <c r="V22" i="117"/>
  <c r="V28" i="117" s="1"/>
  <c r="T22" i="117"/>
  <c r="T28" i="117" s="1"/>
  <c r="S22" i="117"/>
  <c r="S28" i="117" s="1"/>
  <c r="R22" i="117"/>
  <c r="R28" i="117" s="1"/>
  <c r="Q22" i="117"/>
  <c r="Q28" i="117" s="1"/>
  <c r="P22" i="117"/>
  <c r="P28" i="117" s="1"/>
  <c r="AP21" i="117"/>
  <c r="AP27" i="117" s="1"/>
  <c r="AO21" i="117"/>
  <c r="AN21" i="117"/>
  <c r="AM21" i="117"/>
  <c r="AD21" i="117"/>
  <c r="AD27" i="117" s="1"/>
  <c r="Q21" i="117"/>
  <c r="Q27" i="117" s="1"/>
  <c r="P21" i="117"/>
  <c r="P27" i="117" s="1"/>
  <c r="O21" i="117"/>
  <c r="AP20" i="117"/>
  <c r="AP26" i="117" s="1"/>
  <c r="AO20" i="117"/>
  <c r="AO26" i="117" s="1"/>
  <c r="AN20" i="117"/>
  <c r="AN26" i="117" s="1"/>
  <c r="AM20" i="117"/>
  <c r="AM26" i="117" s="1"/>
  <c r="AL20" i="117"/>
  <c r="AL26" i="117" s="1"/>
  <c r="AK20" i="117"/>
  <c r="AK26" i="117" s="1"/>
  <c r="AJ20" i="117"/>
  <c r="AJ26" i="117" s="1"/>
  <c r="AI20" i="117"/>
  <c r="AI26" i="117" s="1"/>
  <c r="AH20" i="117"/>
  <c r="AH26" i="117" s="1"/>
  <c r="AG20" i="117"/>
  <c r="AG26" i="117" s="1"/>
  <c r="AF20" i="117"/>
  <c r="AF26" i="117" s="1"/>
  <c r="AE20" i="117"/>
  <c r="AE26" i="117" s="1"/>
  <c r="AD20" i="117"/>
  <c r="AD26" i="117" s="1"/>
  <c r="AB20" i="117"/>
  <c r="AB26" i="117" s="1"/>
  <c r="AA20" i="117"/>
  <c r="AA26" i="117" s="1"/>
  <c r="Z20" i="117"/>
  <c r="Z26" i="117" s="1"/>
  <c r="Y20" i="117"/>
  <c r="Y26" i="117" s="1"/>
  <c r="X20" i="117"/>
  <c r="X26" i="117" s="1"/>
  <c r="V20" i="117"/>
  <c r="V26" i="117" s="1"/>
  <c r="U20" i="117"/>
  <c r="U26" i="117" s="1"/>
  <c r="T20" i="117"/>
  <c r="T26" i="117" s="1"/>
  <c r="S20" i="117"/>
  <c r="S26" i="117" s="1"/>
  <c r="R20" i="117"/>
  <c r="R26" i="117" s="1"/>
  <c r="Q20" i="117"/>
  <c r="Q26" i="117" s="1"/>
  <c r="P20" i="117"/>
  <c r="P26" i="117" s="1"/>
  <c r="O20" i="117"/>
  <c r="O26" i="117" s="1"/>
  <c r="N20" i="117"/>
  <c r="N26" i="117" s="1"/>
  <c r="M20" i="117"/>
  <c r="M26" i="117" s="1"/>
  <c r="L20" i="117"/>
  <c r="L26" i="117" s="1"/>
  <c r="K20" i="117"/>
  <c r="K26" i="117" s="1"/>
  <c r="J20" i="117"/>
  <c r="J26" i="117" s="1"/>
  <c r="I20" i="117"/>
  <c r="I26" i="117" s="1"/>
  <c r="H20" i="117"/>
  <c r="H26" i="117" s="1"/>
  <c r="G20" i="117"/>
  <c r="G26" i="117" s="1"/>
  <c r="F20" i="117"/>
  <c r="F26" i="117" s="1"/>
  <c r="E20" i="117"/>
  <c r="E26" i="117" s="1"/>
  <c r="D20" i="117"/>
  <c r="D26" i="117" s="1"/>
  <c r="C20" i="117"/>
  <c r="C26" i="117" s="1"/>
  <c r="AL19" i="117"/>
  <c r="AK19" i="117"/>
  <c r="AJ19" i="117"/>
  <c r="AI19" i="117"/>
  <c r="AH19" i="117"/>
  <c r="AG19" i="117"/>
  <c r="AF19" i="117"/>
  <c r="AE19" i="117"/>
  <c r="AC19" i="117"/>
  <c r="AC21" i="117" s="1"/>
  <c r="AC27" i="117" s="1"/>
  <c r="AB19" i="117"/>
  <c r="AB21" i="117" s="1"/>
  <c r="AA19" i="117"/>
  <c r="AA21" i="117" s="1"/>
  <c r="Z19" i="117"/>
  <c r="Y19" i="117"/>
  <c r="X19" i="117"/>
  <c r="X21" i="117" s="1"/>
  <c r="W19" i="117"/>
  <c r="W21" i="117" s="1"/>
  <c r="V19" i="117"/>
  <c r="U19" i="117"/>
  <c r="T19" i="117"/>
  <c r="N19" i="117"/>
  <c r="M19" i="117"/>
  <c r="L19" i="117"/>
  <c r="K19" i="117"/>
  <c r="J19" i="117"/>
  <c r="H19" i="117"/>
  <c r="E19" i="117"/>
  <c r="D19" i="117"/>
  <c r="AT18" i="117"/>
  <c r="AS18" i="117"/>
  <c r="AR18" i="117"/>
  <c r="AQ18" i="117"/>
  <c r="AL17" i="117"/>
  <c r="AL22" i="117" s="1"/>
  <c r="AL28" i="117" s="1"/>
  <c r="AK17" i="117"/>
  <c r="AK22" i="117" s="1"/>
  <c r="AK28" i="117" s="1"/>
  <c r="AJ17" i="117"/>
  <c r="AJ22" i="117" s="1"/>
  <c r="AJ28" i="117" s="1"/>
  <c r="AI17" i="117"/>
  <c r="AI22" i="117" s="1"/>
  <c r="AI28" i="117" s="1"/>
  <c r="AH17" i="117"/>
  <c r="AH22" i="117" s="1"/>
  <c r="AH28" i="117" s="1"/>
  <c r="AG17" i="117"/>
  <c r="AG22" i="117" s="1"/>
  <c r="AG28" i="117" s="1"/>
  <c r="AF17" i="117"/>
  <c r="AF22" i="117" s="1"/>
  <c r="AF28" i="117" s="1"/>
  <c r="AE17" i="117"/>
  <c r="AE22" i="117" s="1"/>
  <c r="AE28" i="117" s="1"/>
  <c r="N17" i="117"/>
  <c r="N22" i="117" s="1"/>
  <c r="N28" i="117" s="1"/>
  <c r="M17" i="117"/>
  <c r="M22" i="117" s="1"/>
  <c r="M28" i="117" s="1"/>
  <c r="L17" i="117"/>
  <c r="L22" i="117" s="1"/>
  <c r="L28" i="117" s="1"/>
  <c r="K17" i="117"/>
  <c r="K22" i="117" s="1"/>
  <c r="K28" i="117" s="1"/>
  <c r="J17" i="117"/>
  <c r="I17" i="117"/>
  <c r="H17" i="117"/>
  <c r="G17" i="117"/>
  <c r="G22" i="117" s="1"/>
  <c r="G28" i="117" s="1"/>
  <c r="F17" i="117"/>
  <c r="F22" i="117" s="1"/>
  <c r="F28" i="117" s="1"/>
  <c r="E17" i="117"/>
  <c r="E22" i="117" s="1"/>
  <c r="E28" i="117" s="1"/>
  <c r="D17" i="117"/>
  <c r="D22" i="117" s="1"/>
  <c r="D28" i="117" s="1"/>
  <c r="C17" i="117"/>
  <c r="C22" i="117" s="1"/>
  <c r="C28" i="117" s="1"/>
  <c r="AT16" i="117"/>
  <c r="AS16" i="117"/>
  <c r="AR16" i="117"/>
  <c r="AQ16" i="117"/>
  <c r="AL15" i="117"/>
  <c r="AK15" i="117"/>
  <c r="AJ15" i="117"/>
  <c r="AI15" i="117"/>
  <c r="AH15" i="117"/>
  <c r="AG15" i="117"/>
  <c r="AF15" i="117"/>
  <c r="AE15" i="117"/>
  <c r="V15" i="117"/>
  <c r="U15" i="117"/>
  <c r="T15" i="117"/>
  <c r="S15" i="117"/>
  <c r="N15" i="117"/>
  <c r="M15" i="117"/>
  <c r="M21" i="117" s="1"/>
  <c r="M27" i="117" s="1"/>
  <c r="L15" i="117"/>
  <c r="K15" i="117"/>
  <c r="J15" i="117"/>
  <c r="I15" i="117"/>
  <c r="I21" i="117" s="1"/>
  <c r="I27" i="117" s="1"/>
  <c r="H15" i="117"/>
  <c r="G15" i="117"/>
  <c r="F15" i="117"/>
  <c r="E15" i="117"/>
  <c r="D15" i="117"/>
  <c r="C15" i="117"/>
  <c r="AT14" i="117"/>
  <c r="AS14" i="117"/>
  <c r="AS20" i="117" s="1"/>
  <c r="AS26" i="117" s="1"/>
  <c r="AR14" i="117"/>
  <c r="AQ14" i="117"/>
  <c r="AL13" i="117"/>
  <c r="AK13" i="117"/>
  <c r="AK21" i="117" s="1"/>
  <c r="AK27" i="117" s="1"/>
  <c r="AJ13" i="117"/>
  <c r="AR13" i="117" s="1"/>
  <c r="AI13" i="117"/>
  <c r="AH13" i="117"/>
  <c r="AG13" i="117"/>
  <c r="AG21" i="117" s="1"/>
  <c r="AG27" i="117" s="1"/>
  <c r="AF13" i="117"/>
  <c r="AE13" i="117"/>
  <c r="Z13" i="117"/>
  <c r="Y13" i="117"/>
  <c r="R13" i="117"/>
  <c r="R21" i="117" s="1"/>
  <c r="R27" i="117" s="1"/>
  <c r="N13" i="117"/>
  <c r="M13" i="117"/>
  <c r="L13" i="117"/>
  <c r="K13" i="117"/>
  <c r="J13" i="117"/>
  <c r="I13" i="117"/>
  <c r="H13" i="117"/>
  <c r="G13" i="117"/>
  <c r="F13" i="117"/>
  <c r="E13" i="117"/>
  <c r="D13" i="117"/>
  <c r="C13" i="117"/>
  <c r="AT12" i="117"/>
  <c r="AS12" i="117"/>
  <c r="AR12" i="117"/>
  <c r="AQ12" i="117"/>
  <c r="AL11" i="117"/>
  <c r="AK11" i="117"/>
  <c r="AJ11" i="117"/>
  <c r="AI11" i="117"/>
  <c r="AH11" i="117"/>
  <c r="AG11" i="117"/>
  <c r="AF11" i="117"/>
  <c r="AE11" i="117"/>
  <c r="N11" i="117"/>
  <c r="M11" i="117"/>
  <c r="L11" i="117"/>
  <c r="K11" i="117"/>
  <c r="J11" i="117"/>
  <c r="I11" i="117"/>
  <c r="H11" i="117"/>
  <c r="G11" i="117"/>
  <c r="F11" i="117"/>
  <c r="E11" i="117"/>
  <c r="D11" i="117"/>
  <c r="C11" i="117"/>
  <c r="AT10" i="117"/>
  <c r="AS10" i="117"/>
  <c r="AR10" i="117"/>
  <c r="AQ10" i="117"/>
  <c r="AL9" i="117"/>
  <c r="AK9" i="117"/>
  <c r="AJ9" i="117"/>
  <c r="AI9" i="117"/>
  <c r="AH9" i="117"/>
  <c r="AG9" i="117"/>
  <c r="AF9" i="117"/>
  <c r="AE9" i="117"/>
  <c r="N9" i="117"/>
  <c r="M9" i="117"/>
  <c r="L9" i="117"/>
  <c r="K9" i="117"/>
  <c r="J9" i="117"/>
  <c r="I9" i="117"/>
  <c r="H9" i="117"/>
  <c r="G9" i="117"/>
  <c r="F9" i="117"/>
  <c r="E9" i="117"/>
  <c r="D9" i="117"/>
  <c r="C9" i="117"/>
  <c r="AT8" i="117"/>
  <c r="AS8" i="117"/>
  <c r="AR8" i="117"/>
  <c r="AQ8" i="117"/>
  <c r="AL7" i="117"/>
  <c r="AK7" i="117"/>
  <c r="AJ7" i="117"/>
  <c r="AI7" i="117"/>
  <c r="AH7" i="117"/>
  <c r="AG7" i="117"/>
  <c r="AF7" i="117"/>
  <c r="AE7" i="117"/>
  <c r="N7" i="117"/>
  <c r="M7" i="117"/>
  <c r="L7" i="117"/>
  <c r="K7" i="117"/>
  <c r="J7" i="117"/>
  <c r="I7" i="117"/>
  <c r="H7" i="117"/>
  <c r="G7" i="117"/>
  <c r="F7" i="117"/>
  <c r="E7" i="117"/>
  <c r="D7" i="117"/>
  <c r="C7" i="117"/>
  <c r="AT6" i="117"/>
  <c r="AS6" i="117"/>
  <c r="AR6" i="117"/>
  <c r="AQ6" i="117"/>
  <c r="AL5" i="117"/>
  <c r="AK5" i="117"/>
  <c r="AJ5" i="117"/>
  <c r="AI5" i="117"/>
  <c r="AH5" i="117"/>
  <c r="AG5" i="117"/>
  <c r="AF5" i="117"/>
  <c r="AE5" i="117"/>
  <c r="V5" i="117"/>
  <c r="U5" i="117"/>
  <c r="T5" i="117"/>
  <c r="S5" i="117"/>
  <c r="N5" i="117"/>
  <c r="M5" i="117"/>
  <c r="L5" i="117"/>
  <c r="K5" i="117"/>
  <c r="J5" i="117"/>
  <c r="I5" i="117"/>
  <c r="H5" i="117"/>
  <c r="G5" i="117"/>
  <c r="F5" i="117"/>
  <c r="E5" i="117"/>
  <c r="D5" i="117"/>
  <c r="C5" i="117"/>
  <c r="AT4" i="117"/>
  <c r="AS4" i="117"/>
  <c r="AR4" i="117"/>
  <c r="AQ4" i="117"/>
  <c r="E48" i="116"/>
  <c r="D48" i="116"/>
  <c r="C48" i="116"/>
  <c r="F45" i="116"/>
  <c r="F44" i="116"/>
  <c r="F43" i="116"/>
  <c r="E39" i="116"/>
  <c r="D39" i="116"/>
  <c r="F39" i="116" s="1"/>
  <c r="C39" i="116"/>
  <c r="F37" i="116"/>
  <c r="F35" i="116"/>
  <c r="E34" i="116"/>
  <c r="D34" i="116"/>
  <c r="C34" i="116"/>
  <c r="F31" i="116"/>
  <c r="F29" i="116"/>
  <c r="E28" i="116"/>
  <c r="D28" i="116"/>
  <c r="F28" i="116" s="1"/>
  <c r="C28" i="116"/>
  <c r="F27" i="116"/>
  <c r="F26" i="116"/>
  <c r="F25" i="116"/>
  <c r="F23" i="116"/>
  <c r="F21" i="116"/>
  <c r="F20" i="116"/>
  <c r="E17" i="116"/>
  <c r="D17" i="116"/>
  <c r="C17" i="116"/>
  <c r="F16" i="116"/>
  <c r="E13" i="116"/>
  <c r="D13" i="116"/>
  <c r="C13" i="116"/>
  <c r="C40" i="116" s="1"/>
  <c r="C49" i="116" s="1"/>
  <c r="F12" i="116"/>
  <c r="F11" i="116"/>
  <c r="F10" i="116"/>
  <c r="F9" i="116"/>
  <c r="F8" i="116"/>
  <c r="F7" i="116"/>
  <c r="F6" i="116"/>
  <c r="F5" i="116"/>
  <c r="G22" i="119" l="1"/>
  <c r="AT24" i="118"/>
  <c r="AS24" i="118"/>
  <c r="I22" i="119"/>
  <c r="H27" i="119"/>
  <c r="H31" i="119" s="1"/>
  <c r="F35" i="120"/>
  <c r="L35" i="120"/>
  <c r="F22" i="120"/>
  <c r="L22" i="120"/>
  <c r="E22" i="120"/>
  <c r="E35" i="120" s="1"/>
  <c r="K22" i="120"/>
  <c r="K35" i="120" s="1"/>
  <c r="AR7" i="117"/>
  <c r="AR9" i="117"/>
  <c r="AR11" i="117"/>
  <c r="AS15" i="117"/>
  <c r="AQ19" i="117"/>
  <c r="AS24" i="117"/>
  <c r="K26" i="119"/>
  <c r="D27" i="119"/>
  <c r="D31" i="119" s="1"/>
  <c r="AS5" i="117"/>
  <c r="AS7" i="117"/>
  <c r="AS9" i="117"/>
  <c r="AS11" i="117"/>
  <c r="Z21" i="117"/>
  <c r="Z27" i="117" s="1"/>
  <c r="AT15" i="117"/>
  <c r="AN27" i="117"/>
  <c r="AT20" i="118"/>
  <c r="F21" i="118"/>
  <c r="F28" i="118" s="1"/>
  <c r="J21" i="118"/>
  <c r="J28" i="118" s="1"/>
  <c r="N21" i="118"/>
  <c r="N28" i="118" s="1"/>
  <c r="AB21" i="118"/>
  <c r="AB28" i="118" s="1"/>
  <c r="AF21" i="118"/>
  <c r="AF28" i="118" s="1"/>
  <c r="AT29" i="118"/>
  <c r="J20" i="119"/>
  <c r="K18" i="119"/>
  <c r="F48" i="116"/>
  <c r="AT20" i="117"/>
  <c r="AT26" i="117" s="1"/>
  <c r="F21" i="117"/>
  <c r="J21" i="117"/>
  <c r="N21" i="117"/>
  <c r="N27" i="117" s="1"/>
  <c r="V21" i="117"/>
  <c r="V27" i="117" s="1"/>
  <c r="AT7" i="117"/>
  <c r="AT9" i="117"/>
  <c r="AT11" i="117"/>
  <c r="AQ15" i="117"/>
  <c r="X27" i="117"/>
  <c r="AB27" i="117"/>
  <c r="AO27" i="117"/>
  <c r="AQ29" i="118"/>
  <c r="AI28" i="118"/>
  <c r="AS30" i="118"/>
  <c r="E20" i="119"/>
  <c r="E28" i="119" s="1"/>
  <c r="E32" i="119" s="1"/>
  <c r="I20" i="119"/>
  <c r="I28" i="119" s="1"/>
  <c r="I32" i="119" s="1"/>
  <c r="C20" i="119"/>
  <c r="C28" i="119" s="1"/>
  <c r="C32" i="119" s="1"/>
  <c r="G20" i="119"/>
  <c r="C22" i="119"/>
  <c r="C55" i="125"/>
  <c r="J34" i="119"/>
  <c r="G22" i="120"/>
  <c r="G35" i="120" s="1"/>
  <c r="M22" i="120"/>
  <c r="M35" i="120" s="1"/>
  <c r="D20" i="120"/>
  <c r="D22" i="120" s="1"/>
  <c r="J23" i="120"/>
  <c r="G32" i="127"/>
  <c r="B55" i="125"/>
  <c r="D55" i="125"/>
  <c r="C23" i="119"/>
  <c r="G28" i="119"/>
  <c r="G32" i="119" s="1"/>
  <c r="G23" i="119"/>
  <c r="AQ5" i="117"/>
  <c r="AQ9" i="117"/>
  <c r="AT19" i="117"/>
  <c r="AQ24" i="117"/>
  <c r="D40" i="116"/>
  <c r="D49" i="116" s="1"/>
  <c r="AR20" i="117"/>
  <c r="AR26" i="117" s="1"/>
  <c r="D21" i="117"/>
  <c r="D27" i="117" s="1"/>
  <c r="H21" i="117"/>
  <c r="H27" i="117" s="1"/>
  <c r="L21" i="117"/>
  <c r="L27" i="117" s="1"/>
  <c r="T21" i="117"/>
  <c r="T27" i="117" s="1"/>
  <c r="AF21" i="117"/>
  <c r="AF27" i="117" s="1"/>
  <c r="AJ21" i="117"/>
  <c r="AJ27" i="117" s="1"/>
  <c r="Y21" i="117"/>
  <c r="Y27" i="117" s="1"/>
  <c r="E21" i="117"/>
  <c r="E27" i="117" s="1"/>
  <c r="U21" i="117"/>
  <c r="U27" i="117" s="1"/>
  <c r="AQ21" i="118"/>
  <c r="C21" i="118"/>
  <c r="C28" i="118" s="1"/>
  <c r="G21" i="118"/>
  <c r="G28" i="118" s="1"/>
  <c r="K21" i="118"/>
  <c r="K28" i="118" s="1"/>
  <c r="P21" i="118"/>
  <c r="P28" i="118" s="1"/>
  <c r="T21" i="118"/>
  <c r="T28" i="118" s="1"/>
  <c r="X21" i="118"/>
  <c r="X28" i="118" s="1"/>
  <c r="AC21" i="118"/>
  <c r="AC28" i="118" s="1"/>
  <c r="AG21" i="118"/>
  <c r="AG28" i="118" s="1"/>
  <c r="AL21" i="118"/>
  <c r="AL28" i="118" s="1"/>
  <c r="AP21" i="118"/>
  <c r="AP28" i="118" s="1"/>
  <c r="Q21" i="118"/>
  <c r="Q28" i="118" s="1"/>
  <c r="U21" i="118"/>
  <c r="U28" i="118" s="1"/>
  <c r="Y21" i="118"/>
  <c r="Y28" i="118" s="1"/>
  <c r="AM21" i="118"/>
  <c r="AM28" i="118" s="1"/>
  <c r="AS29" i="118"/>
  <c r="O21" i="118"/>
  <c r="O28" i="118" s="1"/>
  <c r="K8" i="119"/>
  <c r="K12" i="119"/>
  <c r="AQ11" i="117"/>
  <c r="AR15" i="117"/>
  <c r="E40" i="116"/>
  <c r="AT13" i="117"/>
  <c r="AR19" i="117"/>
  <c r="W27" i="117"/>
  <c r="AM27" i="117"/>
  <c r="AR20" i="118"/>
  <c r="AR27" i="118" s="1"/>
  <c r="AD21" i="118"/>
  <c r="AD28" i="118" s="1"/>
  <c r="AH21" i="118"/>
  <c r="AH28" i="118" s="1"/>
  <c r="AQ7" i="117"/>
  <c r="F34" i="116"/>
  <c r="F27" i="117"/>
  <c r="AH21" i="117"/>
  <c r="AH27" i="117" s="1"/>
  <c r="AL21" i="117"/>
  <c r="AL27" i="117" s="1"/>
  <c r="AE21" i="117"/>
  <c r="AE27" i="117" s="1"/>
  <c r="AI21" i="117"/>
  <c r="AI27" i="117" s="1"/>
  <c r="AQ20" i="117"/>
  <c r="AQ26" i="117" s="1"/>
  <c r="C21" i="117"/>
  <c r="C27" i="117" s="1"/>
  <c r="G21" i="117"/>
  <c r="G27" i="117" s="1"/>
  <c r="K21" i="117"/>
  <c r="K27" i="117" s="1"/>
  <c r="S21" i="117"/>
  <c r="S27" i="117" s="1"/>
  <c r="AS19" i="117"/>
  <c r="O27" i="117"/>
  <c r="AA27" i="117"/>
  <c r="AS21" i="118"/>
  <c r="E21" i="118"/>
  <c r="E28" i="118" s="1"/>
  <c r="I21" i="118"/>
  <c r="I28" i="118" s="1"/>
  <c r="M21" i="118"/>
  <c r="M28" i="118" s="1"/>
  <c r="R21" i="118"/>
  <c r="R28" i="118" s="1"/>
  <c r="V21" i="118"/>
  <c r="V28" i="118" s="1"/>
  <c r="Z21" i="118"/>
  <c r="Z28" i="118" s="1"/>
  <c r="AJ21" i="118"/>
  <c r="AJ28" i="118" s="1"/>
  <c r="AN21" i="118"/>
  <c r="AN28" i="118" s="1"/>
  <c r="AT5" i="118"/>
  <c r="AT21" i="118" s="1"/>
  <c r="S21" i="118"/>
  <c r="S28" i="118" s="1"/>
  <c r="W21" i="118"/>
  <c r="W28" i="118" s="1"/>
  <c r="AA21" i="118"/>
  <c r="AA28" i="118" s="1"/>
  <c r="AK21" i="118"/>
  <c r="AK28" i="118" s="1"/>
  <c r="AO21" i="118"/>
  <c r="AO28" i="118" s="1"/>
  <c r="AR30" i="118"/>
  <c r="K6" i="119"/>
  <c r="K10" i="119"/>
  <c r="K14" i="119"/>
  <c r="J18" i="120"/>
  <c r="J17" i="120" s="1"/>
  <c r="H17" i="120"/>
  <c r="I35" i="120"/>
  <c r="J14" i="120"/>
  <c r="H13" i="120"/>
  <c r="J13" i="120" s="1"/>
  <c r="J32" i="120"/>
  <c r="H31" i="120"/>
  <c r="J31" i="120" s="1"/>
  <c r="D12" i="120"/>
  <c r="H12" i="120"/>
  <c r="H15" i="120"/>
  <c r="H20" i="120"/>
  <c r="J20" i="120" s="1"/>
  <c r="F24" i="119"/>
  <c r="F29" i="119"/>
  <c r="F33" i="119" s="1"/>
  <c r="H24" i="119"/>
  <c r="H29" i="119"/>
  <c r="H33" i="119" s="1"/>
  <c r="L24" i="119"/>
  <c r="L33" i="119" s="1"/>
  <c r="L29" i="119"/>
  <c r="E24" i="119"/>
  <c r="I24" i="119"/>
  <c r="D29" i="119"/>
  <c r="D33" i="119" s="1"/>
  <c r="B20" i="119"/>
  <c r="K4" i="119"/>
  <c r="D20" i="119"/>
  <c r="F20" i="119"/>
  <c r="H20" i="119"/>
  <c r="B22" i="119"/>
  <c r="K19" i="119"/>
  <c r="J19" i="119"/>
  <c r="B21" i="119"/>
  <c r="C24" i="119"/>
  <c r="G24" i="119"/>
  <c r="B27" i="119"/>
  <c r="F27" i="119"/>
  <c r="F31" i="119" s="1"/>
  <c r="AR21" i="118"/>
  <c r="AQ20" i="118"/>
  <c r="AQ27" i="118" s="1"/>
  <c r="AS20" i="118"/>
  <c r="AS27" i="118" s="1"/>
  <c r="AT27" i="118"/>
  <c r="H22" i="117"/>
  <c r="H28" i="117" s="1"/>
  <c r="J27" i="117"/>
  <c r="J22" i="117"/>
  <c r="J28" i="117" s="1"/>
  <c r="AI29" i="117"/>
  <c r="AQ25" i="117"/>
  <c r="AQ29" i="117" s="1"/>
  <c r="AK29" i="117"/>
  <c r="AS25" i="117"/>
  <c r="AS29" i="117" s="1"/>
  <c r="AR5" i="117"/>
  <c r="AT5" i="117"/>
  <c r="AQ13" i="117"/>
  <c r="AQ21" i="117" s="1"/>
  <c r="AS13" i="117"/>
  <c r="AQ17" i="117"/>
  <c r="AQ22" i="117" s="1"/>
  <c r="AQ28" i="117" s="1"/>
  <c r="AS17" i="117"/>
  <c r="AS22" i="117" s="1"/>
  <c r="AS28" i="117" s="1"/>
  <c r="AR17" i="117"/>
  <c r="AR22" i="117" s="1"/>
  <c r="AR28" i="117" s="1"/>
  <c r="AT17" i="117"/>
  <c r="AT22" i="117" s="1"/>
  <c r="AT28" i="117" s="1"/>
  <c r="AJ29" i="117"/>
  <c r="AR25" i="117"/>
  <c r="AR29" i="117" s="1"/>
  <c r="AL29" i="117"/>
  <c r="AT25" i="117"/>
  <c r="AT29" i="117" s="1"/>
  <c r="AR24" i="117"/>
  <c r="AT24" i="117"/>
  <c r="E49" i="116"/>
  <c r="F49" i="116" s="1"/>
  <c r="F40" i="116"/>
  <c r="F17" i="116"/>
  <c r="F13" i="116"/>
  <c r="C42" i="40"/>
  <c r="C16" i="39"/>
  <c r="C17" i="39" s="1"/>
  <c r="E23" i="119" l="1"/>
  <c r="AT21" i="117"/>
  <c r="AR28" i="118"/>
  <c r="D35" i="120"/>
  <c r="I23" i="119"/>
  <c r="AT28" i="118"/>
  <c r="AQ28" i="118"/>
  <c r="AR21" i="117"/>
  <c r="AR27" i="117" s="1"/>
  <c r="AS28" i="118"/>
  <c r="AS21" i="117"/>
  <c r="AS27" i="117" s="1"/>
  <c r="AQ27" i="117"/>
  <c r="J15" i="120"/>
  <c r="H22" i="120"/>
  <c r="J22" i="120" s="1"/>
  <c r="J12" i="120"/>
  <c r="B24" i="119"/>
  <c r="K21" i="119"/>
  <c r="B29" i="119"/>
  <c r="J21" i="119"/>
  <c r="H23" i="119"/>
  <c r="H28" i="119"/>
  <c r="H32" i="119" s="1"/>
  <c r="D23" i="119"/>
  <c r="D28" i="119"/>
  <c r="D32" i="119" s="1"/>
  <c r="B23" i="119"/>
  <c r="K20" i="119"/>
  <c r="B28" i="119"/>
  <c r="K27" i="119"/>
  <c r="B31" i="119"/>
  <c r="J31" i="119" s="1"/>
  <c r="J27" i="119"/>
  <c r="J22" i="119"/>
  <c r="K22" i="119"/>
  <c r="F23" i="119"/>
  <c r="F28" i="119"/>
  <c r="F32" i="119" s="1"/>
  <c r="AT27" i="117"/>
  <c r="B24" i="48"/>
  <c r="B22" i="37"/>
  <c r="C21" i="37"/>
  <c r="C22" i="37" s="1"/>
  <c r="D20" i="37"/>
  <c r="D19" i="37"/>
  <c r="C17" i="37"/>
  <c r="B17" i="37"/>
  <c r="D16" i="37"/>
  <c r="D17" i="37" s="1"/>
  <c r="C14" i="37"/>
  <c r="B14" i="37"/>
  <c r="B23" i="37" s="1"/>
  <c r="B24" i="37" s="1"/>
  <c r="D13" i="37"/>
  <c r="D12" i="37"/>
  <c r="D11" i="37"/>
  <c r="D9" i="37"/>
  <c r="B7" i="37"/>
  <c r="D7" i="37" s="1"/>
  <c r="D6" i="37"/>
  <c r="D5" i="37"/>
  <c r="D8313" i="36"/>
  <c r="D8314" i="36"/>
  <c r="D8287" i="36"/>
  <c r="D8288" i="36"/>
  <c r="D8289" i="36"/>
  <c r="D8290" i="36"/>
  <c r="D8291" i="36"/>
  <c r="D8292" i="36"/>
  <c r="D8293" i="36"/>
  <c r="D8294" i="36"/>
  <c r="D8295" i="36"/>
  <c r="D8296" i="36"/>
  <c r="D8297" i="36"/>
  <c r="D8298" i="36"/>
  <c r="D8299" i="36"/>
  <c r="D8300" i="36"/>
  <c r="D8301" i="36"/>
  <c r="D8302" i="36"/>
  <c r="D8303" i="36"/>
  <c r="D8304" i="36"/>
  <c r="D8305" i="36"/>
  <c r="D8306" i="36"/>
  <c r="D8307" i="36"/>
  <c r="D8308" i="36"/>
  <c r="D8309" i="36"/>
  <c r="D8310" i="36"/>
  <c r="D8311" i="36"/>
  <c r="D8312" i="36"/>
  <c r="D8286" i="36"/>
  <c r="D8275" i="36"/>
  <c r="D8276" i="36"/>
  <c r="D8277" i="36"/>
  <c r="D8278" i="36"/>
  <c r="D8279" i="36"/>
  <c r="D8280" i="36"/>
  <c r="D8281" i="36"/>
  <c r="D8282" i="36"/>
  <c r="D8283" i="36"/>
  <c r="D6413" i="36"/>
  <c r="D6414" i="36"/>
  <c r="D6415" i="36"/>
  <c r="D6416" i="36"/>
  <c r="D6417" i="36"/>
  <c r="D6418" i="36"/>
  <c r="D6419" i="36"/>
  <c r="D6420" i="36"/>
  <c r="D6421" i="36"/>
  <c r="D6422" i="36"/>
  <c r="D6423" i="36"/>
  <c r="D6424" i="36"/>
  <c r="D6425" i="36"/>
  <c r="D6426" i="36"/>
  <c r="D6427" i="36"/>
  <c r="D6428" i="36"/>
  <c r="D6429" i="36"/>
  <c r="D6430" i="36"/>
  <c r="D6431" i="36"/>
  <c r="D6432" i="36"/>
  <c r="D6433" i="36"/>
  <c r="D6434" i="36"/>
  <c r="D6435" i="36"/>
  <c r="D6436" i="36"/>
  <c r="D6437" i="36"/>
  <c r="D6438" i="36"/>
  <c r="D6439" i="36"/>
  <c r="D6440" i="36"/>
  <c r="D6441" i="36"/>
  <c r="D6442" i="36"/>
  <c r="D6443" i="36"/>
  <c r="D6444" i="36"/>
  <c r="D6445" i="36"/>
  <c r="D6446" i="36"/>
  <c r="D6447" i="36"/>
  <c r="D6448" i="36"/>
  <c r="D6449" i="36"/>
  <c r="D6450" i="36"/>
  <c r="D6451" i="36"/>
  <c r="D6452" i="36"/>
  <c r="D6453" i="36"/>
  <c r="D6454" i="36"/>
  <c r="D6455" i="36"/>
  <c r="D6456" i="36"/>
  <c r="D6457" i="36"/>
  <c r="D6458" i="36"/>
  <c r="D6459" i="36"/>
  <c r="D6460" i="36"/>
  <c r="D6461" i="36"/>
  <c r="D6462" i="36"/>
  <c r="D6463" i="36"/>
  <c r="D6464" i="36"/>
  <c r="D6465" i="36"/>
  <c r="D6466" i="36"/>
  <c r="D6467" i="36"/>
  <c r="D6468" i="36"/>
  <c r="D6469" i="36"/>
  <c r="D6470" i="36"/>
  <c r="D6471" i="36"/>
  <c r="D6472" i="36"/>
  <c r="D6473" i="36"/>
  <c r="D6474" i="36"/>
  <c r="D6475" i="36"/>
  <c r="D6476" i="36"/>
  <c r="D6477" i="36"/>
  <c r="D6478" i="36"/>
  <c r="D6479" i="36"/>
  <c r="D6480" i="36"/>
  <c r="D6481" i="36"/>
  <c r="D6482" i="36"/>
  <c r="D6483" i="36"/>
  <c r="D6484" i="36"/>
  <c r="D6485" i="36"/>
  <c r="D6486" i="36"/>
  <c r="D6487" i="36"/>
  <c r="D6488" i="36"/>
  <c r="D6489" i="36"/>
  <c r="D6490" i="36"/>
  <c r="D6491" i="36"/>
  <c r="D6492" i="36"/>
  <c r="D6493" i="36"/>
  <c r="D6494" i="36"/>
  <c r="D6495" i="36"/>
  <c r="D6496" i="36"/>
  <c r="D6497" i="36"/>
  <c r="D6498" i="36"/>
  <c r="D6499" i="36"/>
  <c r="D6500" i="36"/>
  <c r="D6501" i="36"/>
  <c r="D6502" i="36"/>
  <c r="D6503" i="36"/>
  <c r="D6504" i="36"/>
  <c r="D6505" i="36"/>
  <c r="D6506" i="36"/>
  <c r="D6507" i="36"/>
  <c r="D6508" i="36"/>
  <c r="D6509" i="36"/>
  <c r="D6510" i="36"/>
  <c r="D6511" i="36"/>
  <c r="D6512" i="36"/>
  <c r="D6513" i="36"/>
  <c r="D6514" i="36"/>
  <c r="D6515" i="36"/>
  <c r="D6516" i="36"/>
  <c r="D6517" i="36"/>
  <c r="D6518" i="36"/>
  <c r="D6519" i="36"/>
  <c r="D6520" i="36"/>
  <c r="D6521" i="36"/>
  <c r="D6522" i="36"/>
  <c r="D6523" i="36"/>
  <c r="D6524" i="36"/>
  <c r="D6525" i="36"/>
  <c r="D6526" i="36"/>
  <c r="D6527" i="36"/>
  <c r="D6528" i="36"/>
  <c r="D6529" i="36"/>
  <c r="D6530" i="36"/>
  <c r="D6531" i="36"/>
  <c r="D6532" i="36"/>
  <c r="D6533" i="36"/>
  <c r="D6534" i="36"/>
  <c r="D6535" i="36"/>
  <c r="D6536" i="36"/>
  <c r="D6537" i="36"/>
  <c r="D6538" i="36"/>
  <c r="D6539" i="36"/>
  <c r="D6540" i="36"/>
  <c r="D6541" i="36"/>
  <c r="D6542" i="36"/>
  <c r="D6543" i="36"/>
  <c r="D6544" i="36"/>
  <c r="D6545" i="36"/>
  <c r="D6546" i="36"/>
  <c r="D6547" i="36"/>
  <c r="D6548" i="36"/>
  <c r="D6549" i="36"/>
  <c r="D6550" i="36"/>
  <c r="D6551" i="36"/>
  <c r="D6552" i="36"/>
  <c r="D6553" i="36"/>
  <c r="D6554" i="36"/>
  <c r="D6555" i="36"/>
  <c r="D6556" i="36"/>
  <c r="D6557" i="36"/>
  <c r="D6558" i="36"/>
  <c r="D6559" i="36"/>
  <c r="D6560" i="36"/>
  <c r="D6561" i="36"/>
  <c r="D6562" i="36"/>
  <c r="D6563" i="36"/>
  <c r="D6564" i="36"/>
  <c r="D6565" i="36"/>
  <c r="D6566" i="36"/>
  <c r="D6567" i="36"/>
  <c r="D6568" i="36"/>
  <c r="D6569" i="36"/>
  <c r="D6570" i="36"/>
  <c r="D6571" i="36"/>
  <c r="D6572" i="36"/>
  <c r="D6573" i="36"/>
  <c r="D6574" i="36"/>
  <c r="D6575" i="36"/>
  <c r="D6576" i="36"/>
  <c r="D6577" i="36"/>
  <c r="D6578" i="36"/>
  <c r="D6579" i="36"/>
  <c r="D6580" i="36"/>
  <c r="D6581" i="36"/>
  <c r="D6582" i="36"/>
  <c r="D6583" i="36"/>
  <c r="D6584" i="36"/>
  <c r="D6585" i="36"/>
  <c r="D6586" i="36"/>
  <c r="D6587" i="36"/>
  <c r="D6588" i="36"/>
  <c r="D6589" i="36"/>
  <c r="D6590" i="36"/>
  <c r="D6591" i="36"/>
  <c r="D6592" i="36"/>
  <c r="D6593" i="36"/>
  <c r="D6594" i="36"/>
  <c r="D6595" i="36"/>
  <c r="D6596" i="36"/>
  <c r="D6597" i="36"/>
  <c r="D6598" i="36"/>
  <c r="D6599" i="36"/>
  <c r="D6600" i="36"/>
  <c r="D6601" i="36"/>
  <c r="D6602" i="36"/>
  <c r="D6603" i="36"/>
  <c r="D6604" i="36"/>
  <c r="D6605" i="36"/>
  <c r="D6606" i="36"/>
  <c r="D6607" i="36"/>
  <c r="D6608" i="36"/>
  <c r="D6609" i="36"/>
  <c r="D6610" i="36"/>
  <c r="D6611" i="36"/>
  <c r="D6612" i="36"/>
  <c r="D6613" i="36"/>
  <c r="D6614" i="36"/>
  <c r="D6615" i="36"/>
  <c r="D6616" i="36"/>
  <c r="D6617" i="36"/>
  <c r="D6618" i="36"/>
  <c r="D6619" i="36"/>
  <c r="D6620" i="36"/>
  <c r="D6621" i="36"/>
  <c r="D6622" i="36"/>
  <c r="D6623" i="36"/>
  <c r="D6624" i="36"/>
  <c r="D6625" i="36"/>
  <c r="D6626" i="36"/>
  <c r="D6627" i="36"/>
  <c r="D6628" i="36"/>
  <c r="D6629" i="36"/>
  <c r="D6630" i="36"/>
  <c r="D6631" i="36"/>
  <c r="D6632" i="36"/>
  <c r="D6633" i="36"/>
  <c r="D6634" i="36"/>
  <c r="D6635" i="36"/>
  <c r="D6636" i="36"/>
  <c r="D6637" i="36"/>
  <c r="D6638" i="36"/>
  <c r="D6639" i="36"/>
  <c r="D6640" i="36"/>
  <c r="D6641" i="36"/>
  <c r="D6642" i="36"/>
  <c r="D6643" i="36"/>
  <c r="D6644" i="36"/>
  <c r="D6645" i="36"/>
  <c r="D6646" i="36"/>
  <c r="D6647" i="36"/>
  <c r="D6648" i="36"/>
  <c r="D6649" i="36"/>
  <c r="D6650" i="36"/>
  <c r="D6651" i="36"/>
  <c r="D6652" i="36"/>
  <c r="D6653" i="36"/>
  <c r="D6654" i="36"/>
  <c r="D6655" i="36"/>
  <c r="D6656" i="36"/>
  <c r="D6657" i="36"/>
  <c r="D6658" i="36"/>
  <c r="D6659" i="36"/>
  <c r="D6660" i="36"/>
  <c r="D6661" i="36"/>
  <c r="D6662" i="36"/>
  <c r="D6663" i="36"/>
  <c r="D6664" i="36"/>
  <c r="D6665" i="36"/>
  <c r="D6666" i="36"/>
  <c r="D6667" i="36"/>
  <c r="D6668" i="36"/>
  <c r="D6669" i="36"/>
  <c r="D6670" i="36"/>
  <c r="D6671" i="36"/>
  <c r="D6672" i="36"/>
  <c r="D6673" i="36"/>
  <c r="D6674" i="36"/>
  <c r="D6675" i="36"/>
  <c r="D6676" i="36"/>
  <c r="D6677" i="36"/>
  <c r="D6678" i="36"/>
  <c r="D6679" i="36"/>
  <c r="D6680" i="36"/>
  <c r="D6681" i="36"/>
  <c r="D6682" i="36"/>
  <c r="D6683" i="36"/>
  <c r="D6684" i="36"/>
  <c r="D6685" i="36"/>
  <c r="D6686" i="36"/>
  <c r="D6687" i="36"/>
  <c r="D6688" i="36"/>
  <c r="D6689" i="36"/>
  <c r="D6690" i="36"/>
  <c r="D6691" i="36"/>
  <c r="D6692" i="36"/>
  <c r="D6693" i="36"/>
  <c r="D6694" i="36"/>
  <c r="D6695" i="36"/>
  <c r="D6696" i="36"/>
  <c r="D6697" i="36"/>
  <c r="D6698" i="36"/>
  <c r="D6699" i="36"/>
  <c r="D6700" i="36"/>
  <c r="D6701" i="36"/>
  <c r="D6702" i="36"/>
  <c r="D6703" i="36"/>
  <c r="D6704" i="36"/>
  <c r="D6705" i="36"/>
  <c r="D6706" i="36"/>
  <c r="D6707" i="36"/>
  <c r="D6708" i="36"/>
  <c r="D6709" i="36"/>
  <c r="D6710" i="36"/>
  <c r="D6711" i="36"/>
  <c r="D6712" i="36"/>
  <c r="D6713" i="36"/>
  <c r="D6714" i="36"/>
  <c r="D6715" i="36"/>
  <c r="D6716" i="36"/>
  <c r="D6717" i="36"/>
  <c r="D6718" i="36"/>
  <c r="D6719" i="36"/>
  <c r="D6720" i="36"/>
  <c r="D6721" i="36"/>
  <c r="D6722" i="36"/>
  <c r="D6723" i="36"/>
  <c r="D6724" i="36"/>
  <c r="D6725" i="36"/>
  <c r="D6726" i="36"/>
  <c r="D6727" i="36"/>
  <c r="D6728" i="36"/>
  <c r="D6729" i="36"/>
  <c r="D6730" i="36"/>
  <c r="D6731" i="36"/>
  <c r="D6732" i="36"/>
  <c r="D6733" i="36"/>
  <c r="D6734" i="36"/>
  <c r="D6735" i="36"/>
  <c r="D6736" i="36"/>
  <c r="D6737" i="36"/>
  <c r="D6738" i="36"/>
  <c r="D6739" i="36"/>
  <c r="D6740" i="36"/>
  <c r="D6741" i="36"/>
  <c r="D6742" i="36"/>
  <c r="D6743" i="36"/>
  <c r="D6744" i="36"/>
  <c r="D6745" i="36"/>
  <c r="D6746" i="36"/>
  <c r="D6747" i="36"/>
  <c r="D6748" i="36"/>
  <c r="D6749" i="36"/>
  <c r="D6750" i="36"/>
  <c r="D6751" i="36"/>
  <c r="D6752" i="36"/>
  <c r="D6753" i="36"/>
  <c r="D6754" i="36"/>
  <c r="D6755" i="36"/>
  <c r="D6756" i="36"/>
  <c r="D6757" i="36"/>
  <c r="D6758" i="36"/>
  <c r="D6759" i="36"/>
  <c r="D6760" i="36"/>
  <c r="D6761" i="36"/>
  <c r="D6762" i="36"/>
  <c r="D6763" i="36"/>
  <c r="D6764" i="36"/>
  <c r="D6765" i="36"/>
  <c r="D6766" i="36"/>
  <c r="D6767" i="36"/>
  <c r="D6768" i="36"/>
  <c r="D6769" i="36"/>
  <c r="D6770" i="36"/>
  <c r="D6771" i="36"/>
  <c r="D6772" i="36"/>
  <c r="D6773" i="36"/>
  <c r="D6774" i="36"/>
  <c r="D6775" i="36"/>
  <c r="D6776" i="36"/>
  <c r="D6777" i="36"/>
  <c r="D6778" i="36"/>
  <c r="D6779" i="36"/>
  <c r="D6780" i="36"/>
  <c r="D6781" i="36"/>
  <c r="D6782" i="36"/>
  <c r="D6783" i="36"/>
  <c r="D6784" i="36"/>
  <c r="D6785" i="36"/>
  <c r="D6786" i="36"/>
  <c r="D6787" i="36"/>
  <c r="D6788" i="36"/>
  <c r="D6789" i="36"/>
  <c r="D6790" i="36"/>
  <c r="D6791" i="36"/>
  <c r="D6792" i="36"/>
  <c r="D6793" i="36"/>
  <c r="D6794" i="36"/>
  <c r="D6795" i="36"/>
  <c r="D6796" i="36"/>
  <c r="D6797" i="36"/>
  <c r="D6798" i="36"/>
  <c r="D6799" i="36"/>
  <c r="D6800" i="36"/>
  <c r="D6801" i="36"/>
  <c r="D6802" i="36"/>
  <c r="D6803" i="36"/>
  <c r="D6804" i="36"/>
  <c r="D6805" i="36"/>
  <c r="D6806" i="36"/>
  <c r="D6807" i="36"/>
  <c r="D6808" i="36"/>
  <c r="D6809" i="36"/>
  <c r="D6810" i="36"/>
  <c r="D6811" i="36"/>
  <c r="D6812" i="36"/>
  <c r="D6813" i="36"/>
  <c r="D6814" i="36"/>
  <c r="D6815" i="36"/>
  <c r="D6816" i="36"/>
  <c r="D6817" i="36"/>
  <c r="D6818" i="36"/>
  <c r="D6819" i="36"/>
  <c r="D6820" i="36"/>
  <c r="D6821" i="36"/>
  <c r="D6822" i="36"/>
  <c r="D6823" i="36"/>
  <c r="D6824" i="36"/>
  <c r="D6825" i="36"/>
  <c r="D6826" i="36"/>
  <c r="D6827" i="36"/>
  <c r="D6828" i="36"/>
  <c r="D6829" i="36"/>
  <c r="D6830" i="36"/>
  <c r="D6831" i="36"/>
  <c r="D6832" i="36"/>
  <c r="D6833" i="36"/>
  <c r="D6834" i="36"/>
  <c r="D6835" i="36"/>
  <c r="D6836" i="36"/>
  <c r="D6837" i="36"/>
  <c r="D6838" i="36"/>
  <c r="D6839" i="36"/>
  <c r="D6840" i="36"/>
  <c r="D6841" i="36"/>
  <c r="D6842" i="36"/>
  <c r="D6843" i="36"/>
  <c r="D6844" i="36"/>
  <c r="D6845" i="36"/>
  <c r="D6846" i="36"/>
  <c r="D6847" i="36"/>
  <c r="D6848" i="36"/>
  <c r="D6849" i="36"/>
  <c r="D6850" i="36"/>
  <c r="D6851" i="36"/>
  <c r="D6852" i="36"/>
  <c r="D6853" i="36"/>
  <c r="D6854" i="36"/>
  <c r="D6855" i="36"/>
  <c r="D6856" i="36"/>
  <c r="D6857" i="36"/>
  <c r="D6858" i="36"/>
  <c r="D6859" i="36"/>
  <c r="D6860" i="36"/>
  <c r="D6861" i="36"/>
  <c r="D6862" i="36"/>
  <c r="D6863" i="36"/>
  <c r="D6864" i="36"/>
  <c r="D6865" i="36"/>
  <c r="D6866" i="36"/>
  <c r="D6867" i="36"/>
  <c r="D6868" i="36"/>
  <c r="D6869" i="36"/>
  <c r="D6870" i="36"/>
  <c r="D6871" i="36"/>
  <c r="D6872" i="36"/>
  <c r="D6873" i="36"/>
  <c r="D6874" i="36"/>
  <c r="D6875" i="36"/>
  <c r="D6876" i="36"/>
  <c r="D6877" i="36"/>
  <c r="D6878" i="36"/>
  <c r="D6879" i="36"/>
  <c r="D6880" i="36"/>
  <c r="D6881" i="36"/>
  <c r="D6882" i="36"/>
  <c r="D6883" i="36"/>
  <c r="D6884" i="36"/>
  <c r="D6885" i="36"/>
  <c r="D6886" i="36"/>
  <c r="D6887" i="36"/>
  <c r="D6888" i="36"/>
  <c r="D6889" i="36"/>
  <c r="D6890" i="36"/>
  <c r="D6891" i="36"/>
  <c r="D6892" i="36"/>
  <c r="D6893" i="36"/>
  <c r="D6894" i="36"/>
  <c r="D6895" i="36"/>
  <c r="D6896" i="36"/>
  <c r="D6897" i="36"/>
  <c r="D6898" i="36"/>
  <c r="D6899" i="36"/>
  <c r="D6900" i="36"/>
  <c r="D6901" i="36"/>
  <c r="D6902" i="36"/>
  <c r="D6903" i="36"/>
  <c r="D6904" i="36"/>
  <c r="D6905" i="36"/>
  <c r="D6906" i="36"/>
  <c r="D6907" i="36"/>
  <c r="D6908" i="36"/>
  <c r="D6909" i="36"/>
  <c r="D6910" i="36"/>
  <c r="D6911" i="36"/>
  <c r="D6912" i="36"/>
  <c r="D6913" i="36"/>
  <c r="D6914" i="36"/>
  <c r="D6915" i="36"/>
  <c r="D6916" i="36"/>
  <c r="D6917" i="36"/>
  <c r="D6918" i="36"/>
  <c r="D6919" i="36"/>
  <c r="D6920" i="36"/>
  <c r="D6921" i="36"/>
  <c r="D6922" i="36"/>
  <c r="D6923" i="36"/>
  <c r="D6924" i="36"/>
  <c r="D6925" i="36"/>
  <c r="D6926" i="36"/>
  <c r="D6927" i="36"/>
  <c r="D6928" i="36"/>
  <c r="D6929" i="36"/>
  <c r="D6930" i="36"/>
  <c r="D6931" i="36"/>
  <c r="D6932" i="36"/>
  <c r="D6933" i="36"/>
  <c r="D6934" i="36"/>
  <c r="D6935" i="36"/>
  <c r="D6936" i="36"/>
  <c r="D6937" i="36"/>
  <c r="D6938" i="36"/>
  <c r="D6939" i="36"/>
  <c r="D6940" i="36"/>
  <c r="D6941" i="36"/>
  <c r="D6942" i="36"/>
  <c r="D6943" i="36"/>
  <c r="D6944" i="36"/>
  <c r="D6945" i="36"/>
  <c r="D6946" i="36"/>
  <c r="D6947" i="36"/>
  <c r="D6948" i="36"/>
  <c r="D6949" i="36"/>
  <c r="D6950" i="36"/>
  <c r="D6951" i="36"/>
  <c r="D6952" i="36"/>
  <c r="D6953" i="36"/>
  <c r="D6954" i="36"/>
  <c r="D6955" i="36"/>
  <c r="D6956" i="36"/>
  <c r="D6957" i="36"/>
  <c r="D6958" i="36"/>
  <c r="D6959" i="36"/>
  <c r="D6960" i="36"/>
  <c r="D6961" i="36"/>
  <c r="D6962" i="36"/>
  <c r="D6963" i="36"/>
  <c r="D6964" i="36"/>
  <c r="D6965" i="36"/>
  <c r="D6966" i="36"/>
  <c r="D6967" i="36"/>
  <c r="D6968" i="36"/>
  <c r="D6969" i="36"/>
  <c r="D6970" i="36"/>
  <c r="D6971" i="36"/>
  <c r="D6972" i="36"/>
  <c r="D6973" i="36"/>
  <c r="D6974" i="36"/>
  <c r="D6975" i="36"/>
  <c r="D6976" i="36"/>
  <c r="D6977" i="36"/>
  <c r="D6978" i="36"/>
  <c r="D6979" i="36"/>
  <c r="D6980" i="36"/>
  <c r="D6981" i="36"/>
  <c r="D6982" i="36"/>
  <c r="D6983" i="36"/>
  <c r="D6984" i="36"/>
  <c r="D6985" i="36"/>
  <c r="D6986" i="36"/>
  <c r="D6987" i="36"/>
  <c r="D6988" i="36"/>
  <c r="D6989" i="36"/>
  <c r="D6990" i="36"/>
  <c r="D6991" i="36"/>
  <c r="D6992" i="36"/>
  <c r="D6993" i="36"/>
  <c r="D6994" i="36"/>
  <c r="D6995" i="36"/>
  <c r="D6996" i="36"/>
  <c r="D6997" i="36"/>
  <c r="D6998" i="36"/>
  <c r="D6999" i="36"/>
  <c r="D7000" i="36"/>
  <c r="D7001" i="36"/>
  <c r="D7002" i="36"/>
  <c r="D7003" i="36"/>
  <c r="D7004" i="36"/>
  <c r="D7005" i="36"/>
  <c r="D7006" i="36"/>
  <c r="D7007" i="36"/>
  <c r="D7008" i="36"/>
  <c r="D7009" i="36"/>
  <c r="D7010" i="36"/>
  <c r="D7011" i="36"/>
  <c r="D7012" i="36"/>
  <c r="D7013" i="36"/>
  <c r="D7014" i="36"/>
  <c r="D7015" i="36"/>
  <c r="D7016" i="36"/>
  <c r="D7017" i="36"/>
  <c r="D7018" i="36"/>
  <c r="D7019" i="36"/>
  <c r="D7020" i="36"/>
  <c r="D7021" i="36"/>
  <c r="D7022" i="36"/>
  <c r="D7023" i="36"/>
  <c r="D7024" i="36"/>
  <c r="D7025" i="36"/>
  <c r="D7026" i="36"/>
  <c r="D7027" i="36"/>
  <c r="D7028" i="36"/>
  <c r="D7029" i="36"/>
  <c r="D7030" i="36"/>
  <c r="D7031" i="36"/>
  <c r="D7032" i="36"/>
  <c r="D7033" i="36"/>
  <c r="D7034" i="36"/>
  <c r="D7035" i="36"/>
  <c r="D7036" i="36"/>
  <c r="D7037" i="36"/>
  <c r="D7038" i="36"/>
  <c r="D7039" i="36"/>
  <c r="D7040" i="36"/>
  <c r="D7041" i="36"/>
  <c r="D7042" i="36"/>
  <c r="D7043" i="36"/>
  <c r="D7044" i="36"/>
  <c r="D7045" i="36"/>
  <c r="D7046" i="36"/>
  <c r="D7047" i="36"/>
  <c r="D7048" i="36"/>
  <c r="D7049" i="36"/>
  <c r="D7050" i="36"/>
  <c r="D7051" i="36"/>
  <c r="D7052" i="36"/>
  <c r="D7053" i="36"/>
  <c r="D7054" i="36"/>
  <c r="D7055" i="36"/>
  <c r="D7056" i="36"/>
  <c r="D7057" i="36"/>
  <c r="D7058" i="36"/>
  <c r="D7059" i="36"/>
  <c r="D7060" i="36"/>
  <c r="D7061" i="36"/>
  <c r="D7062" i="36"/>
  <c r="D7063" i="36"/>
  <c r="D7064" i="36"/>
  <c r="D7065" i="36"/>
  <c r="D7066" i="36"/>
  <c r="D7067" i="36"/>
  <c r="D7068" i="36"/>
  <c r="D7069" i="36"/>
  <c r="D7070" i="36"/>
  <c r="D7071" i="36"/>
  <c r="D7072" i="36"/>
  <c r="D7073" i="36"/>
  <c r="D7074" i="36"/>
  <c r="D7075" i="36"/>
  <c r="D7076" i="36"/>
  <c r="D7077" i="36"/>
  <c r="D7078" i="36"/>
  <c r="D7079" i="36"/>
  <c r="D7080" i="36"/>
  <c r="D7081" i="36"/>
  <c r="D7082" i="36"/>
  <c r="D7083" i="36"/>
  <c r="D7084" i="36"/>
  <c r="D7085" i="36"/>
  <c r="D7086" i="36"/>
  <c r="D7087" i="36"/>
  <c r="D7088" i="36"/>
  <c r="D7089" i="36"/>
  <c r="D7090" i="36"/>
  <c r="D7091" i="36"/>
  <c r="D7092" i="36"/>
  <c r="D7093" i="36"/>
  <c r="D7094" i="36"/>
  <c r="D7095" i="36"/>
  <c r="D7096" i="36"/>
  <c r="D7097" i="36"/>
  <c r="D7098" i="36"/>
  <c r="D7099" i="36"/>
  <c r="D7100" i="36"/>
  <c r="D7101" i="36"/>
  <c r="D7102" i="36"/>
  <c r="D7103" i="36"/>
  <c r="D7104" i="36"/>
  <c r="D7105" i="36"/>
  <c r="D7106" i="36"/>
  <c r="D7107" i="36"/>
  <c r="D7108" i="36"/>
  <c r="D7109" i="36"/>
  <c r="D7110" i="36"/>
  <c r="D7111" i="36"/>
  <c r="D7112" i="36"/>
  <c r="D7113" i="36"/>
  <c r="D7114" i="36"/>
  <c r="D7115" i="36"/>
  <c r="D7116" i="36"/>
  <c r="D7117" i="36"/>
  <c r="D7118" i="36"/>
  <c r="D7119" i="36"/>
  <c r="D7120" i="36"/>
  <c r="D7121" i="36"/>
  <c r="D7122" i="36"/>
  <c r="D7123" i="36"/>
  <c r="D7124" i="36"/>
  <c r="D7125" i="36"/>
  <c r="D7126" i="36"/>
  <c r="D7127" i="36"/>
  <c r="D7128" i="36"/>
  <c r="D7129" i="36"/>
  <c r="D7130" i="36"/>
  <c r="D7131" i="36"/>
  <c r="D7132" i="36"/>
  <c r="D7133" i="36"/>
  <c r="D7134" i="36"/>
  <c r="D7135" i="36"/>
  <c r="D7136" i="36"/>
  <c r="D7137" i="36"/>
  <c r="D7138" i="36"/>
  <c r="D7139" i="36"/>
  <c r="D7140" i="36"/>
  <c r="D7141" i="36"/>
  <c r="D7142" i="36"/>
  <c r="D7143" i="36"/>
  <c r="D7144" i="36"/>
  <c r="D7145" i="36"/>
  <c r="D7146" i="36"/>
  <c r="D7147" i="36"/>
  <c r="D7148" i="36"/>
  <c r="D7149" i="36"/>
  <c r="D7150" i="36"/>
  <c r="D7151" i="36"/>
  <c r="D7152" i="36"/>
  <c r="D7153" i="36"/>
  <c r="D7154" i="36"/>
  <c r="D7155" i="36"/>
  <c r="D7156" i="36"/>
  <c r="D7157" i="36"/>
  <c r="D7158" i="36"/>
  <c r="D7159" i="36"/>
  <c r="D7160" i="36"/>
  <c r="D7161" i="36"/>
  <c r="D7162" i="36"/>
  <c r="D7163" i="36"/>
  <c r="D7164" i="36"/>
  <c r="D7165" i="36"/>
  <c r="D7166" i="36"/>
  <c r="D7167" i="36"/>
  <c r="D7168" i="36"/>
  <c r="D7169" i="36"/>
  <c r="D7170" i="36"/>
  <c r="D7171" i="36"/>
  <c r="D7172" i="36"/>
  <c r="D7173" i="36"/>
  <c r="D7174" i="36"/>
  <c r="D7175" i="36"/>
  <c r="D7176" i="36"/>
  <c r="D7177" i="36"/>
  <c r="D7178" i="36"/>
  <c r="D7179" i="36"/>
  <c r="D7180" i="36"/>
  <c r="D7181" i="36"/>
  <c r="D7182" i="36"/>
  <c r="D7183" i="36"/>
  <c r="D7184" i="36"/>
  <c r="D7185" i="36"/>
  <c r="D7186" i="36"/>
  <c r="D7187" i="36"/>
  <c r="D7188" i="36"/>
  <c r="D7189" i="36"/>
  <c r="D7190" i="36"/>
  <c r="D7191" i="36"/>
  <c r="D7192" i="36"/>
  <c r="D7193" i="36"/>
  <c r="D7194" i="36"/>
  <c r="D7195" i="36"/>
  <c r="D7196" i="36"/>
  <c r="D7197" i="36"/>
  <c r="D7198" i="36"/>
  <c r="D7199" i="36"/>
  <c r="D7200" i="36"/>
  <c r="D7201" i="36"/>
  <c r="D7202" i="36"/>
  <c r="D7203" i="36"/>
  <c r="D7204" i="36"/>
  <c r="D7205" i="36"/>
  <c r="D7206" i="36"/>
  <c r="D7207" i="36"/>
  <c r="D7208" i="36"/>
  <c r="D7209" i="36"/>
  <c r="D7210" i="36"/>
  <c r="D7211" i="36"/>
  <c r="D7212" i="36"/>
  <c r="D7213" i="36"/>
  <c r="D7214" i="36"/>
  <c r="D7215" i="36"/>
  <c r="D7216" i="36"/>
  <c r="D7217" i="36"/>
  <c r="D7218" i="36"/>
  <c r="D7219" i="36"/>
  <c r="D7220" i="36"/>
  <c r="D7221" i="36"/>
  <c r="D7222" i="36"/>
  <c r="D7223" i="36"/>
  <c r="D7224" i="36"/>
  <c r="D7225" i="36"/>
  <c r="D7226" i="36"/>
  <c r="D7227" i="36"/>
  <c r="D7228" i="36"/>
  <c r="D7229" i="36"/>
  <c r="D7230" i="36"/>
  <c r="D7231" i="36"/>
  <c r="D7232" i="36"/>
  <c r="D7233" i="36"/>
  <c r="D7234" i="36"/>
  <c r="D7235" i="36"/>
  <c r="D7236" i="36"/>
  <c r="D7237" i="36"/>
  <c r="D7238" i="36"/>
  <c r="D7239" i="36"/>
  <c r="D7240" i="36"/>
  <c r="D7241" i="36"/>
  <c r="D7242" i="36"/>
  <c r="D7243" i="36"/>
  <c r="D7244" i="36"/>
  <c r="D7245" i="36"/>
  <c r="D7246" i="36"/>
  <c r="D7247" i="36"/>
  <c r="D7248" i="36"/>
  <c r="D7249" i="36"/>
  <c r="D7250" i="36"/>
  <c r="D7251" i="36"/>
  <c r="D7252" i="36"/>
  <c r="D7253" i="36"/>
  <c r="D7254" i="36"/>
  <c r="D7255" i="36"/>
  <c r="D7256" i="36"/>
  <c r="D7257" i="36"/>
  <c r="D7258" i="36"/>
  <c r="D7259" i="36"/>
  <c r="D7260" i="36"/>
  <c r="D7261" i="36"/>
  <c r="D7262" i="36"/>
  <c r="D7263" i="36"/>
  <c r="D7264" i="36"/>
  <c r="D7265" i="36"/>
  <c r="D7266" i="36"/>
  <c r="D7267" i="36"/>
  <c r="D7268" i="36"/>
  <c r="D7269" i="36"/>
  <c r="D7270" i="36"/>
  <c r="D7271" i="36"/>
  <c r="D7272" i="36"/>
  <c r="D7273" i="36"/>
  <c r="D7274" i="36"/>
  <c r="D7275" i="36"/>
  <c r="D7276" i="36"/>
  <c r="D7277" i="36"/>
  <c r="D7278" i="36"/>
  <c r="D7279" i="36"/>
  <c r="D7280" i="36"/>
  <c r="D7281" i="36"/>
  <c r="D7282" i="36"/>
  <c r="D7283" i="36"/>
  <c r="D7284" i="36"/>
  <c r="D7285" i="36"/>
  <c r="D7286" i="36"/>
  <c r="D7287" i="36"/>
  <c r="D7288" i="36"/>
  <c r="D7289" i="36"/>
  <c r="D7290" i="36"/>
  <c r="D7291" i="36"/>
  <c r="D7292" i="36"/>
  <c r="D7293" i="36"/>
  <c r="D7294" i="36"/>
  <c r="D7295" i="36"/>
  <c r="D7296" i="36"/>
  <c r="D7297" i="36"/>
  <c r="D7298" i="36"/>
  <c r="D7299" i="36"/>
  <c r="D7300" i="36"/>
  <c r="D7301" i="36"/>
  <c r="D7302" i="36"/>
  <c r="D7303" i="36"/>
  <c r="D7304" i="36"/>
  <c r="D7305" i="36"/>
  <c r="D7306" i="36"/>
  <c r="D7307" i="36"/>
  <c r="D7308" i="36"/>
  <c r="D7309" i="36"/>
  <c r="D7310" i="36"/>
  <c r="D7311" i="36"/>
  <c r="D7312" i="36"/>
  <c r="D7313" i="36"/>
  <c r="D7314" i="36"/>
  <c r="D7315" i="36"/>
  <c r="D7316" i="36"/>
  <c r="D7317" i="36"/>
  <c r="D7318" i="36"/>
  <c r="D7319" i="36"/>
  <c r="D7320" i="36"/>
  <c r="D7321" i="36"/>
  <c r="D7322" i="36"/>
  <c r="D7323" i="36"/>
  <c r="D7324" i="36"/>
  <c r="D7325" i="36"/>
  <c r="D7326" i="36"/>
  <c r="D7327" i="36"/>
  <c r="D7328" i="36"/>
  <c r="D7329" i="36"/>
  <c r="D7330" i="36"/>
  <c r="D7331" i="36"/>
  <c r="D7332" i="36"/>
  <c r="D7333" i="36"/>
  <c r="D7334" i="36"/>
  <c r="D7335" i="36"/>
  <c r="D7336" i="36"/>
  <c r="D7337" i="36"/>
  <c r="D7338" i="36"/>
  <c r="D7339" i="36"/>
  <c r="D7340" i="36"/>
  <c r="D7341" i="36"/>
  <c r="D7342" i="36"/>
  <c r="D7343" i="36"/>
  <c r="D7344" i="36"/>
  <c r="D7345" i="36"/>
  <c r="D7346" i="36"/>
  <c r="D7347" i="36"/>
  <c r="D7348" i="36"/>
  <c r="D7349" i="36"/>
  <c r="D7350" i="36"/>
  <c r="D7351" i="36"/>
  <c r="D7352" i="36"/>
  <c r="D7353" i="36"/>
  <c r="D7354" i="36"/>
  <c r="D7355" i="36"/>
  <c r="D7356" i="36"/>
  <c r="D7357" i="36"/>
  <c r="D7358" i="36"/>
  <c r="D7359" i="36"/>
  <c r="D7360" i="36"/>
  <c r="D7361" i="36"/>
  <c r="D7362" i="36"/>
  <c r="D7363" i="36"/>
  <c r="D7364" i="36"/>
  <c r="D7365" i="36"/>
  <c r="D7366" i="36"/>
  <c r="D7367" i="36"/>
  <c r="D7368" i="36"/>
  <c r="D7369" i="36"/>
  <c r="D7370" i="36"/>
  <c r="D7371" i="36"/>
  <c r="D7372" i="36"/>
  <c r="D7373" i="36"/>
  <c r="D7374" i="36"/>
  <c r="D7375" i="36"/>
  <c r="D7376" i="36"/>
  <c r="D7377" i="36"/>
  <c r="D7378" i="36"/>
  <c r="D7379" i="36"/>
  <c r="D7380" i="36"/>
  <c r="D7381" i="36"/>
  <c r="D7382" i="36"/>
  <c r="D7383" i="36"/>
  <c r="D7384" i="36"/>
  <c r="D7385" i="36"/>
  <c r="D7386" i="36"/>
  <c r="D7387" i="36"/>
  <c r="D7388" i="36"/>
  <c r="D7389" i="36"/>
  <c r="D7390" i="36"/>
  <c r="D7391" i="36"/>
  <c r="D7392" i="36"/>
  <c r="D7393" i="36"/>
  <c r="D7394" i="36"/>
  <c r="D7395" i="36"/>
  <c r="D7396" i="36"/>
  <c r="D7397" i="36"/>
  <c r="D7398" i="36"/>
  <c r="D7399" i="36"/>
  <c r="D7400" i="36"/>
  <c r="D7401" i="36"/>
  <c r="D7402" i="36"/>
  <c r="D7403" i="36"/>
  <c r="D7404" i="36"/>
  <c r="D7405" i="36"/>
  <c r="D7406" i="36"/>
  <c r="D7407" i="36"/>
  <c r="D7408" i="36"/>
  <c r="D7409" i="36"/>
  <c r="D7410" i="36"/>
  <c r="D7411" i="36"/>
  <c r="D7412" i="36"/>
  <c r="D7413" i="36"/>
  <c r="D7414" i="36"/>
  <c r="D7415" i="36"/>
  <c r="D7416" i="36"/>
  <c r="D7417" i="36"/>
  <c r="D7418" i="36"/>
  <c r="D7419" i="36"/>
  <c r="D7420" i="36"/>
  <c r="D7421" i="36"/>
  <c r="D7422" i="36"/>
  <c r="D7423" i="36"/>
  <c r="D7424" i="36"/>
  <c r="D7425" i="36"/>
  <c r="D7426" i="36"/>
  <c r="D7427" i="36"/>
  <c r="D7428" i="36"/>
  <c r="D7429" i="36"/>
  <c r="D7430" i="36"/>
  <c r="D7431" i="36"/>
  <c r="D7432" i="36"/>
  <c r="D7433" i="36"/>
  <c r="D7434" i="36"/>
  <c r="D7435" i="36"/>
  <c r="D7436" i="36"/>
  <c r="D7437" i="36"/>
  <c r="D7438" i="36"/>
  <c r="D7439" i="36"/>
  <c r="D7440" i="36"/>
  <c r="D7441" i="36"/>
  <c r="D7442" i="36"/>
  <c r="D7443" i="36"/>
  <c r="D7444" i="36"/>
  <c r="D7445" i="36"/>
  <c r="D7446" i="36"/>
  <c r="D7447" i="36"/>
  <c r="D7448" i="36"/>
  <c r="D7449" i="36"/>
  <c r="D7450" i="36"/>
  <c r="D7451" i="36"/>
  <c r="D7452" i="36"/>
  <c r="D7453" i="36"/>
  <c r="D7454" i="36"/>
  <c r="D7455" i="36"/>
  <c r="D7456" i="36"/>
  <c r="D7457" i="36"/>
  <c r="D7458" i="36"/>
  <c r="D7459" i="36"/>
  <c r="D7460" i="36"/>
  <c r="D7461" i="36"/>
  <c r="D7462" i="36"/>
  <c r="D7463" i="36"/>
  <c r="D7464" i="36"/>
  <c r="D7465" i="36"/>
  <c r="D7466" i="36"/>
  <c r="D7467" i="36"/>
  <c r="D7468" i="36"/>
  <c r="D7469" i="36"/>
  <c r="D7470" i="36"/>
  <c r="D7471" i="36"/>
  <c r="D7472" i="36"/>
  <c r="D7473" i="36"/>
  <c r="D7474" i="36"/>
  <c r="D7475" i="36"/>
  <c r="D6348" i="36"/>
  <c r="D6349" i="36"/>
  <c r="D6350" i="36"/>
  <c r="D6351" i="36"/>
  <c r="D6352" i="36"/>
  <c r="D6353" i="36"/>
  <c r="D6354" i="36"/>
  <c r="D6355" i="36"/>
  <c r="D6356" i="36"/>
  <c r="D6357" i="36"/>
  <c r="D6358" i="36"/>
  <c r="D6359" i="36"/>
  <c r="D6360" i="36"/>
  <c r="D6361" i="36"/>
  <c r="D6362" i="36"/>
  <c r="D6363" i="36"/>
  <c r="D6364" i="36"/>
  <c r="D6365" i="36"/>
  <c r="D6366" i="36"/>
  <c r="D6367" i="36"/>
  <c r="D6368" i="36"/>
  <c r="D6369" i="36"/>
  <c r="D6370" i="36"/>
  <c r="D6371" i="36"/>
  <c r="D6372" i="36"/>
  <c r="D6373" i="36"/>
  <c r="D6374" i="36"/>
  <c r="D6375" i="36"/>
  <c r="D6376" i="36"/>
  <c r="D6377" i="36"/>
  <c r="D6378" i="36"/>
  <c r="D6379" i="36"/>
  <c r="D6380" i="36"/>
  <c r="D6381" i="36"/>
  <c r="D6382" i="36"/>
  <c r="D6383" i="36"/>
  <c r="D6384" i="36"/>
  <c r="D6385" i="36"/>
  <c r="D6386" i="36"/>
  <c r="D6387" i="36"/>
  <c r="D6388" i="36"/>
  <c r="D6389" i="36"/>
  <c r="D6390" i="36"/>
  <c r="D6391" i="36"/>
  <c r="D6392" i="36"/>
  <c r="D6393" i="36"/>
  <c r="D6394" i="36"/>
  <c r="D6395" i="36"/>
  <c r="D6396" i="36"/>
  <c r="D6397" i="36"/>
  <c r="D6398" i="36"/>
  <c r="D6399" i="36"/>
  <c r="D6400" i="36"/>
  <c r="D6401" i="36"/>
  <c r="D6402" i="36"/>
  <c r="D6403" i="36"/>
  <c r="D6404" i="36"/>
  <c r="D6405" i="36"/>
  <c r="D6406" i="36"/>
  <c r="D6407" i="36"/>
  <c r="D6408" i="36"/>
  <c r="D6409" i="36"/>
  <c r="D6410" i="36"/>
  <c r="D6411" i="36"/>
  <c r="D6412" i="36"/>
  <c r="D4778" i="36"/>
  <c r="D4779" i="36"/>
  <c r="D4780" i="36"/>
  <c r="D4781" i="36"/>
  <c r="D4782" i="36"/>
  <c r="D4783" i="36"/>
  <c r="D4784" i="36"/>
  <c r="D4785" i="36"/>
  <c r="D4786" i="36"/>
  <c r="D4787" i="36"/>
  <c r="D4788" i="36"/>
  <c r="D4789" i="36"/>
  <c r="D4790" i="36"/>
  <c r="D4791" i="36"/>
  <c r="D4792" i="36"/>
  <c r="D4793" i="36"/>
  <c r="D4794" i="36"/>
  <c r="D4795" i="36"/>
  <c r="D4796" i="36"/>
  <c r="D4797" i="36"/>
  <c r="D4798" i="36"/>
  <c r="D4799" i="36"/>
  <c r="D4800" i="36"/>
  <c r="D4801" i="36"/>
  <c r="D4802" i="36"/>
  <c r="D4803" i="36"/>
  <c r="D4804" i="36"/>
  <c r="D4805" i="36"/>
  <c r="D4806" i="36"/>
  <c r="D4807" i="36"/>
  <c r="D4808" i="36"/>
  <c r="D4809" i="36"/>
  <c r="D4810" i="36"/>
  <c r="D4811" i="36"/>
  <c r="D4812" i="36"/>
  <c r="D4813" i="36"/>
  <c r="D4814" i="36"/>
  <c r="D4815" i="36"/>
  <c r="D4816" i="36"/>
  <c r="D4817" i="36"/>
  <c r="D4818" i="36"/>
  <c r="D4819" i="36"/>
  <c r="D4820" i="36"/>
  <c r="D4821" i="36"/>
  <c r="D4822" i="36"/>
  <c r="D4823" i="36"/>
  <c r="D4824" i="36"/>
  <c r="D4825" i="36"/>
  <c r="D4826" i="36"/>
  <c r="D4827" i="36"/>
  <c r="D4828" i="36"/>
  <c r="D4829" i="36"/>
  <c r="D4830" i="36"/>
  <c r="D4831" i="36"/>
  <c r="D4832" i="36"/>
  <c r="D4833" i="36"/>
  <c r="D4834" i="36"/>
  <c r="D4835" i="36"/>
  <c r="D4836" i="36"/>
  <c r="D4837" i="36"/>
  <c r="D4838" i="36"/>
  <c r="D4839" i="36"/>
  <c r="D4840" i="36"/>
  <c r="D4841" i="36"/>
  <c r="D4842" i="36"/>
  <c r="D4843" i="36"/>
  <c r="D4844" i="36"/>
  <c r="D4845" i="36"/>
  <c r="D4846" i="36"/>
  <c r="D4847" i="36"/>
  <c r="D4848" i="36"/>
  <c r="D4849" i="36"/>
  <c r="D4850" i="36"/>
  <c r="D4851" i="36"/>
  <c r="D4852" i="36"/>
  <c r="D4853" i="36"/>
  <c r="D4854" i="36"/>
  <c r="D4855" i="36"/>
  <c r="D4856" i="36"/>
  <c r="D4857" i="36"/>
  <c r="D4858" i="36"/>
  <c r="D4859" i="36"/>
  <c r="D4860" i="36"/>
  <c r="D4861" i="36"/>
  <c r="D4862" i="36"/>
  <c r="D4863" i="36"/>
  <c r="D4864" i="36"/>
  <c r="D4865" i="36"/>
  <c r="D4866" i="36"/>
  <c r="D4867" i="36"/>
  <c r="D4868" i="36"/>
  <c r="D4869" i="36"/>
  <c r="D4870" i="36"/>
  <c r="D4871" i="36"/>
  <c r="D4872" i="36"/>
  <c r="D4873" i="36"/>
  <c r="D4874" i="36"/>
  <c r="D4875" i="36"/>
  <c r="D4876" i="36"/>
  <c r="D4877" i="36"/>
  <c r="D4878" i="36"/>
  <c r="D4879" i="36"/>
  <c r="D4880" i="36"/>
  <c r="D4881" i="36"/>
  <c r="D4882" i="36"/>
  <c r="D4883" i="36"/>
  <c r="D4884" i="36"/>
  <c r="D4885" i="36"/>
  <c r="D4886" i="36"/>
  <c r="D4887" i="36"/>
  <c r="D4888" i="36"/>
  <c r="D4889" i="36"/>
  <c r="D4890" i="36"/>
  <c r="D4891" i="36"/>
  <c r="D4892" i="36"/>
  <c r="D4893" i="36"/>
  <c r="D4894" i="36"/>
  <c r="D4895" i="36"/>
  <c r="D4896" i="36"/>
  <c r="D4897" i="36"/>
  <c r="D4898" i="36"/>
  <c r="D4899" i="36"/>
  <c r="D4900" i="36"/>
  <c r="D4901" i="36"/>
  <c r="D4902" i="36"/>
  <c r="D4903" i="36"/>
  <c r="D4904" i="36"/>
  <c r="D4905" i="36"/>
  <c r="D4906" i="36"/>
  <c r="D4907" i="36"/>
  <c r="D4908" i="36"/>
  <c r="D4909" i="36"/>
  <c r="D4910" i="36"/>
  <c r="D4911" i="36"/>
  <c r="D4912" i="36"/>
  <c r="D4913" i="36"/>
  <c r="D4914" i="36"/>
  <c r="D4915" i="36"/>
  <c r="D4916" i="36"/>
  <c r="D4917" i="36"/>
  <c r="D4918" i="36"/>
  <c r="D4919" i="36"/>
  <c r="D4920" i="36"/>
  <c r="D4921" i="36"/>
  <c r="D4922" i="36"/>
  <c r="D4923" i="36"/>
  <c r="D4924" i="36"/>
  <c r="D4925" i="36"/>
  <c r="D4926" i="36"/>
  <c r="D4927" i="36"/>
  <c r="D4928" i="36"/>
  <c r="D4929" i="36"/>
  <c r="D4930" i="36"/>
  <c r="D4931" i="36"/>
  <c r="D4932" i="36"/>
  <c r="D4933" i="36"/>
  <c r="D4934" i="36"/>
  <c r="D4935" i="36"/>
  <c r="D4936" i="36"/>
  <c r="D4937" i="36"/>
  <c r="D4938" i="36"/>
  <c r="D4939" i="36"/>
  <c r="D4940" i="36"/>
  <c r="D4941" i="36"/>
  <c r="D4942" i="36"/>
  <c r="D4943" i="36"/>
  <c r="D4944" i="36"/>
  <c r="D4945" i="36"/>
  <c r="D4946" i="36"/>
  <c r="D4947" i="36"/>
  <c r="D4948" i="36"/>
  <c r="D4949" i="36"/>
  <c r="D4950" i="36"/>
  <c r="D4951" i="36"/>
  <c r="D4952" i="36"/>
  <c r="D4953" i="36"/>
  <c r="D4954" i="36"/>
  <c r="D4955" i="36"/>
  <c r="D4956" i="36"/>
  <c r="D4957" i="36"/>
  <c r="D4958" i="36"/>
  <c r="D4959" i="36"/>
  <c r="D4960" i="36"/>
  <c r="D4961" i="36"/>
  <c r="D4962" i="36"/>
  <c r="D4963" i="36"/>
  <c r="D4964" i="36"/>
  <c r="D4965" i="36"/>
  <c r="D4966" i="36"/>
  <c r="D4967" i="36"/>
  <c r="D4968" i="36"/>
  <c r="D4969" i="36"/>
  <c r="D4970" i="36"/>
  <c r="D4971" i="36"/>
  <c r="D4972" i="36"/>
  <c r="D4973" i="36"/>
  <c r="D4974" i="36"/>
  <c r="D4975" i="36"/>
  <c r="D4976" i="36"/>
  <c r="D4977" i="36"/>
  <c r="D4978" i="36"/>
  <c r="D4979" i="36"/>
  <c r="D4980" i="36"/>
  <c r="D4981" i="36"/>
  <c r="D4982" i="36"/>
  <c r="D4983" i="36"/>
  <c r="D4984" i="36"/>
  <c r="D4985" i="36"/>
  <c r="D4986" i="36"/>
  <c r="D4987" i="36"/>
  <c r="D4988" i="36"/>
  <c r="D4989" i="36"/>
  <c r="D4990" i="36"/>
  <c r="D4991" i="36"/>
  <c r="D4992" i="36"/>
  <c r="D4993" i="36"/>
  <c r="D4994" i="36"/>
  <c r="D4995" i="36"/>
  <c r="D4996" i="36"/>
  <c r="D4997" i="36"/>
  <c r="D4998" i="36"/>
  <c r="D4999" i="36"/>
  <c r="D5000" i="36"/>
  <c r="D5001" i="36"/>
  <c r="D5002" i="36"/>
  <c r="D5003" i="36"/>
  <c r="D5004" i="36"/>
  <c r="D5005" i="36"/>
  <c r="D5006" i="36"/>
  <c r="D5007" i="36"/>
  <c r="D5008" i="36"/>
  <c r="D5009" i="36"/>
  <c r="D5010" i="36"/>
  <c r="D5011" i="36"/>
  <c r="D5012" i="36"/>
  <c r="D5013" i="36"/>
  <c r="D5014" i="36"/>
  <c r="D5015" i="36"/>
  <c r="D5016" i="36"/>
  <c r="D5017" i="36"/>
  <c r="D5018" i="36"/>
  <c r="D5019" i="36"/>
  <c r="D5020" i="36"/>
  <c r="D5021" i="36"/>
  <c r="D5022" i="36"/>
  <c r="D5023" i="36"/>
  <c r="D5024" i="36"/>
  <c r="D5025" i="36"/>
  <c r="D5026" i="36"/>
  <c r="D5027" i="36"/>
  <c r="D5028" i="36"/>
  <c r="D5029" i="36"/>
  <c r="D5030" i="36"/>
  <c r="D5031" i="36"/>
  <c r="D5032" i="36"/>
  <c r="D5033" i="36"/>
  <c r="D5034" i="36"/>
  <c r="D5035" i="36"/>
  <c r="D5036" i="36"/>
  <c r="D5037" i="36"/>
  <c r="D5038" i="36"/>
  <c r="D5039" i="36"/>
  <c r="D5040" i="36"/>
  <c r="D5041" i="36"/>
  <c r="D5042" i="36"/>
  <c r="D5043" i="36"/>
  <c r="D5044" i="36"/>
  <c r="D5045" i="36"/>
  <c r="D5046" i="36"/>
  <c r="D5047" i="36"/>
  <c r="D5048" i="36"/>
  <c r="D5049" i="36"/>
  <c r="D5050" i="36"/>
  <c r="D5051" i="36"/>
  <c r="D5052" i="36"/>
  <c r="D5053" i="36"/>
  <c r="D5054" i="36"/>
  <c r="D5055" i="36"/>
  <c r="D5056" i="36"/>
  <c r="D5057" i="36"/>
  <c r="D5058" i="36"/>
  <c r="D5059" i="36"/>
  <c r="D5060" i="36"/>
  <c r="D5061" i="36"/>
  <c r="D5062" i="36"/>
  <c r="D5063" i="36"/>
  <c r="D5064" i="36"/>
  <c r="D5065" i="36"/>
  <c r="D5066" i="36"/>
  <c r="D5067" i="36"/>
  <c r="D5068" i="36"/>
  <c r="D5069" i="36"/>
  <c r="D5070" i="36"/>
  <c r="D5071" i="36"/>
  <c r="D5072" i="36"/>
  <c r="D5073" i="36"/>
  <c r="D5074" i="36"/>
  <c r="D5075" i="36"/>
  <c r="D5076" i="36"/>
  <c r="D5077" i="36"/>
  <c r="D5078" i="36"/>
  <c r="D5079" i="36"/>
  <c r="D5080" i="36"/>
  <c r="D5081" i="36"/>
  <c r="D5082" i="36"/>
  <c r="D5083" i="36"/>
  <c r="D5084" i="36"/>
  <c r="D5085" i="36"/>
  <c r="D5086" i="36"/>
  <c r="D5087" i="36"/>
  <c r="D5088" i="36"/>
  <c r="D5089" i="36"/>
  <c r="D5090" i="36"/>
  <c r="D5091" i="36"/>
  <c r="D5092" i="36"/>
  <c r="D5093" i="36"/>
  <c r="D5094" i="36"/>
  <c r="D5095" i="36"/>
  <c r="D5096" i="36"/>
  <c r="D5097" i="36"/>
  <c r="D5098" i="36"/>
  <c r="D5099" i="36"/>
  <c r="D5100" i="36"/>
  <c r="D5101" i="36"/>
  <c r="D5102" i="36"/>
  <c r="D5103" i="36"/>
  <c r="D5104" i="36"/>
  <c r="D5105" i="36"/>
  <c r="D5106" i="36"/>
  <c r="D5107" i="36"/>
  <c r="D5108" i="36"/>
  <c r="D5109" i="36"/>
  <c r="D5110" i="36"/>
  <c r="D5111" i="36"/>
  <c r="D5112" i="36"/>
  <c r="D5113" i="36"/>
  <c r="D5114" i="36"/>
  <c r="D5115" i="36"/>
  <c r="D5116" i="36"/>
  <c r="D5117" i="36"/>
  <c r="D5118" i="36"/>
  <c r="D5119" i="36"/>
  <c r="D5120" i="36"/>
  <c r="D5121" i="36"/>
  <c r="D5122" i="36"/>
  <c r="D5123" i="36"/>
  <c r="D5124" i="36"/>
  <c r="D5125" i="36"/>
  <c r="D5126" i="36"/>
  <c r="D5127" i="36"/>
  <c r="D5128" i="36"/>
  <c r="D5129" i="36"/>
  <c r="D5130" i="36"/>
  <c r="D5131" i="36"/>
  <c r="D5132" i="36"/>
  <c r="D5133" i="36"/>
  <c r="D5134" i="36"/>
  <c r="D5135" i="36"/>
  <c r="D5136" i="36"/>
  <c r="D5137" i="36"/>
  <c r="D5138" i="36"/>
  <c r="D5139" i="36"/>
  <c r="D5140" i="36"/>
  <c r="D5141" i="36"/>
  <c r="D5142" i="36"/>
  <c r="D5143" i="36"/>
  <c r="D5144" i="36"/>
  <c r="D5145" i="36"/>
  <c r="D5146" i="36"/>
  <c r="D5147" i="36"/>
  <c r="D5148" i="36"/>
  <c r="D5149" i="36"/>
  <c r="D5150" i="36"/>
  <c r="D5151" i="36"/>
  <c r="D5152" i="36"/>
  <c r="D5153" i="36"/>
  <c r="D5154" i="36"/>
  <c r="D5155" i="36"/>
  <c r="D5156" i="36"/>
  <c r="D5157" i="36"/>
  <c r="D5158" i="36"/>
  <c r="D5159" i="36"/>
  <c r="D5160" i="36"/>
  <c r="D5161" i="36"/>
  <c r="D5162" i="36"/>
  <c r="D5163" i="36"/>
  <c r="D5164" i="36"/>
  <c r="D5165" i="36"/>
  <c r="D5166" i="36"/>
  <c r="D5167" i="36"/>
  <c r="D5168" i="36"/>
  <c r="D5169" i="36"/>
  <c r="D5170" i="36"/>
  <c r="D5171" i="36"/>
  <c r="D5172" i="36"/>
  <c r="D5173" i="36"/>
  <c r="D5174" i="36"/>
  <c r="D5175" i="36"/>
  <c r="D5176" i="36"/>
  <c r="D5177" i="36"/>
  <c r="D5178" i="36"/>
  <c r="D5179" i="36"/>
  <c r="D5180" i="36"/>
  <c r="D5181" i="36"/>
  <c r="D5182" i="36"/>
  <c r="D5183" i="36"/>
  <c r="D5184" i="36"/>
  <c r="D5185" i="36"/>
  <c r="D5186" i="36"/>
  <c r="D5187" i="36"/>
  <c r="D5188" i="36"/>
  <c r="D5189" i="36"/>
  <c r="D5190" i="36"/>
  <c r="D5191" i="36"/>
  <c r="D5192" i="36"/>
  <c r="D5193" i="36"/>
  <c r="D5194" i="36"/>
  <c r="D5195" i="36"/>
  <c r="D5196" i="36"/>
  <c r="D5197" i="36"/>
  <c r="D5198" i="36"/>
  <c r="D5199" i="36"/>
  <c r="D5200" i="36"/>
  <c r="D5201" i="36"/>
  <c r="D5202" i="36"/>
  <c r="D5203" i="36"/>
  <c r="D5204" i="36"/>
  <c r="D5205" i="36"/>
  <c r="D5206" i="36"/>
  <c r="D5207" i="36"/>
  <c r="D5208" i="36"/>
  <c r="D5209" i="36"/>
  <c r="D5210" i="36"/>
  <c r="D5211" i="36"/>
  <c r="D5212" i="36"/>
  <c r="D5213" i="36"/>
  <c r="D5214" i="36"/>
  <c r="D5215" i="36"/>
  <c r="D5216" i="36"/>
  <c r="D5217" i="36"/>
  <c r="D5218" i="36"/>
  <c r="D5219" i="36"/>
  <c r="D5220" i="36"/>
  <c r="D5221" i="36"/>
  <c r="D5222" i="36"/>
  <c r="D5223" i="36"/>
  <c r="D5224" i="36"/>
  <c r="D5225" i="36"/>
  <c r="D5226" i="36"/>
  <c r="D5227" i="36"/>
  <c r="D5228" i="36"/>
  <c r="D5229" i="36"/>
  <c r="D5230" i="36"/>
  <c r="D5231" i="36"/>
  <c r="D5232" i="36"/>
  <c r="D5233" i="36"/>
  <c r="D5234" i="36"/>
  <c r="D5235" i="36"/>
  <c r="D5236" i="36"/>
  <c r="D5237" i="36"/>
  <c r="D5238" i="36"/>
  <c r="D5239" i="36"/>
  <c r="D5240" i="36"/>
  <c r="D5241" i="36"/>
  <c r="D5242" i="36"/>
  <c r="D5243" i="36"/>
  <c r="D5244" i="36"/>
  <c r="D5245" i="36"/>
  <c r="D5246" i="36"/>
  <c r="D5247" i="36"/>
  <c r="D5248" i="36"/>
  <c r="D5249" i="36"/>
  <c r="D5250" i="36"/>
  <c r="D5251" i="36"/>
  <c r="D5252" i="36"/>
  <c r="D5253" i="36"/>
  <c r="D5254" i="36"/>
  <c r="D5255" i="36"/>
  <c r="D5256" i="36"/>
  <c r="D5257" i="36"/>
  <c r="D5258" i="36"/>
  <c r="D5259" i="36"/>
  <c r="D5260" i="36"/>
  <c r="D5261" i="36"/>
  <c r="D5262" i="36"/>
  <c r="D5263" i="36"/>
  <c r="D5264" i="36"/>
  <c r="D5265" i="36"/>
  <c r="D5266" i="36"/>
  <c r="D5267" i="36"/>
  <c r="D5268" i="36"/>
  <c r="D5269" i="36"/>
  <c r="D5270" i="36"/>
  <c r="D5271" i="36"/>
  <c r="D5272" i="36"/>
  <c r="D5273" i="36"/>
  <c r="D5274" i="36"/>
  <c r="D5275" i="36"/>
  <c r="D5276" i="36"/>
  <c r="D5277" i="36"/>
  <c r="D5278" i="36"/>
  <c r="D5279" i="36"/>
  <c r="D5280" i="36"/>
  <c r="D5281" i="36"/>
  <c r="D5282" i="36"/>
  <c r="D5283" i="36"/>
  <c r="D5284" i="36"/>
  <c r="D5285" i="36"/>
  <c r="D5286" i="36"/>
  <c r="D5287" i="36"/>
  <c r="D5288" i="36"/>
  <c r="D5289" i="36"/>
  <c r="D5290" i="36"/>
  <c r="D5291" i="36"/>
  <c r="D5292" i="36"/>
  <c r="D5293" i="36"/>
  <c r="D5294" i="36"/>
  <c r="D5295" i="36"/>
  <c r="D5296" i="36"/>
  <c r="D5297" i="36"/>
  <c r="D5298" i="36"/>
  <c r="D5299" i="36"/>
  <c r="D5300" i="36"/>
  <c r="D5301" i="36"/>
  <c r="D5302" i="36"/>
  <c r="D5303" i="36"/>
  <c r="D5304" i="36"/>
  <c r="D5305" i="36"/>
  <c r="D5306" i="36"/>
  <c r="D5307" i="36"/>
  <c r="D5308" i="36"/>
  <c r="D5309" i="36"/>
  <c r="D5310" i="36"/>
  <c r="D5311" i="36"/>
  <c r="D5312" i="36"/>
  <c r="D5313" i="36"/>
  <c r="D5314" i="36"/>
  <c r="D5315" i="36"/>
  <c r="D5316" i="36"/>
  <c r="D5317" i="36"/>
  <c r="D5318" i="36"/>
  <c r="D5319" i="36"/>
  <c r="D5320" i="36"/>
  <c r="D5321" i="36"/>
  <c r="D5322" i="36"/>
  <c r="D5323" i="36"/>
  <c r="D5324" i="36"/>
  <c r="D5325" i="36"/>
  <c r="D5326" i="36"/>
  <c r="D5327" i="36"/>
  <c r="D5328" i="36"/>
  <c r="D5329" i="36"/>
  <c r="D5330" i="36"/>
  <c r="D5331" i="36"/>
  <c r="D5332" i="36"/>
  <c r="D5333" i="36"/>
  <c r="D5334" i="36"/>
  <c r="D5335" i="36"/>
  <c r="D5336" i="36"/>
  <c r="D5337" i="36"/>
  <c r="D5338" i="36"/>
  <c r="D5339" i="36"/>
  <c r="D5340" i="36"/>
  <c r="D5341" i="36"/>
  <c r="D5342" i="36"/>
  <c r="D5343" i="36"/>
  <c r="D5344" i="36"/>
  <c r="D5345" i="36"/>
  <c r="D5346" i="36"/>
  <c r="D5347" i="36"/>
  <c r="D5348" i="36"/>
  <c r="D5349" i="36"/>
  <c r="D5350" i="36"/>
  <c r="D5351" i="36"/>
  <c r="D5352" i="36"/>
  <c r="D5353" i="36"/>
  <c r="D5354" i="36"/>
  <c r="D5355" i="36"/>
  <c r="D5356" i="36"/>
  <c r="D5357" i="36"/>
  <c r="D5358" i="36"/>
  <c r="D5359" i="36"/>
  <c r="D5360" i="36"/>
  <c r="D5361" i="36"/>
  <c r="D5362" i="36"/>
  <c r="D5363" i="36"/>
  <c r="D5364" i="36"/>
  <c r="D5365" i="36"/>
  <c r="D5366" i="36"/>
  <c r="D5367" i="36"/>
  <c r="D5368" i="36"/>
  <c r="D5369" i="36"/>
  <c r="D5370" i="36"/>
  <c r="D5371" i="36"/>
  <c r="D5372" i="36"/>
  <c r="D5373" i="36"/>
  <c r="D5374" i="36"/>
  <c r="D5375" i="36"/>
  <c r="D5376" i="36"/>
  <c r="D5377" i="36"/>
  <c r="D5378" i="36"/>
  <c r="D5379" i="36"/>
  <c r="D5380" i="36"/>
  <c r="D5381" i="36"/>
  <c r="D5382" i="36"/>
  <c r="D5383" i="36"/>
  <c r="D5384" i="36"/>
  <c r="D5385" i="36"/>
  <c r="D5386" i="36"/>
  <c r="D5387" i="36"/>
  <c r="D5388" i="36"/>
  <c r="D5389" i="36"/>
  <c r="D5390" i="36"/>
  <c r="D5391" i="36"/>
  <c r="D5392" i="36"/>
  <c r="D5393" i="36"/>
  <c r="D5394" i="36"/>
  <c r="D5395" i="36"/>
  <c r="D5396" i="36"/>
  <c r="D5397" i="36"/>
  <c r="D5398" i="36"/>
  <c r="D5399" i="36"/>
  <c r="D5400" i="36"/>
  <c r="D5401" i="36"/>
  <c r="D5402" i="36"/>
  <c r="D5403" i="36"/>
  <c r="D5404" i="36"/>
  <c r="D5405" i="36"/>
  <c r="D5406" i="36"/>
  <c r="D5407" i="36"/>
  <c r="D5408" i="36"/>
  <c r="D5409" i="36"/>
  <c r="D5410" i="36"/>
  <c r="D5411" i="36"/>
  <c r="D5412" i="36"/>
  <c r="D5413" i="36"/>
  <c r="D5414" i="36"/>
  <c r="D5415" i="36"/>
  <c r="D5416" i="36"/>
  <c r="D5417" i="36"/>
  <c r="D5418" i="36"/>
  <c r="D5419" i="36"/>
  <c r="D5420" i="36"/>
  <c r="D5421" i="36"/>
  <c r="D5422" i="36"/>
  <c r="D5423" i="36"/>
  <c r="D5424" i="36"/>
  <c r="D5425" i="36"/>
  <c r="D5426" i="36"/>
  <c r="D5427" i="36"/>
  <c r="D5428" i="36"/>
  <c r="D5429" i="36"/>
  <c r="D5430" i="36"/>
  <c r="D5431" i="36"/>
  <c r="D5432" i="36"/>
  <c r="D5433" i="36"/>
  <c r="D5434" i="36"/>
  <c r="D5435" i="36"/>
  <c r="D5436" i="36"/>
  <c r="D5437" i="36"/>
  <c r="D5438" i="36"/>
  <c r="D5439" i="36"/>
  <c r="D5440" i="36"/>
  <c r="D5441" i="36"/>
  <c r="D5442" i="36"/>
  <c r="D5443" i="36"/>
  <c r="D5444" i="36"/>
  <c r="D5445" i="36"/>
  <c r="D5446" i="36"/>
  <c r="D5447" i="36"/>
  <c r="D5448" i="36"/>
  <c r="D5449" i="36"/>
  <c r="D5450" i="36"/>
  <c r="D5451" i="36"/>
  <c r="D5452" i="36"/>
  <c r="D5453" i="36"/>
  <c r="D5454" i="36"/>
  <c r="D5455" i="36"/>
  <c r="D5456" i="36"/>
  <c r="D5457" i="36"/>
  <c r="D5458" i="36"/>
  <c r="D5459" i="36"/>
  <c r="D5460" i="36"/>
  <c r="D5461" i="36"/>
  <c r="D5462" i="36"/>
  <c r="D5463" i="36"/>
  <c r="D5464" i="36"/>
  <c r="D5465" i="36"/>
  <c r="D5466" i="36"/>
  <c r="D5467" i="36"/>
  <c r="D5468" i="36"/>
  <c r="D5469" i="36"/>
  <c r="D5470" i="36"/>
  <c r="D5471" i="36"/>
  <c r="D5472" i="36"/>
  <c r="D5473" i="36"/>
  <c r="D5474" i="36"/>
  <c r="D5475" i="36"/>
  <c r="D5476" i="36"/>
  <c r="D5477" i="36"/>
  <c r="D5478" i="36"/>
  <c r="D5479" i="36"/>
  <c r="D5480" i="36"/>
  <c r="D5481" i="36"/>
  <c r="D5482" i="36"/>
  <c r="D5483" i="36"/>
  <c r="D5484" i="36"/>
  <c r="D5485" i="36"/>
  <c r="D5486" i="36"/>
  <c r="D5487" i="36"/>
  <c r="D5488" i="36"/>
  <c r="D5489" i="36"/>
  <c r="D5490" i="36"/>
  <c r="D5491" i="36"/>
  <c r="D5492" i="36"/>
  <c r="D5493" i="36"/>
  <c r="D5494" i="36"/>
  <c r="D5495" i="36"/>
  <c r="D5496" i="36"/>
  <c r="D5497" i="36"/>
  <c r="D5498" i="36"/>
  <c r="D5499" i="36"/>
  <c r="D5500" i="36"/>
  <c r="D5501" i="36"/>
  <c r="D5502" i="36"/>
  <c r="D5503" i="36"/>
  <c r="D5504" i="36"/>
  <c r="D5505" i="36"/>
  <c r="D5506" i="36"/>
  <c r="D5507" i="36"/>
  <c r="D5508" i="36"/>
  <c r="D5509" i="36"/>
  <c r="D5510" i="36"/>
  <c r="D5511" i="36"/>
  <c r="D5512" i="36"/>
  <c r="D5513" i="36"/>
  <c r="D5514" i="36"/>
  <c r="D5515" i="36"/>
  <c r="D5516" i="36"/>
  <c r="D5517" i="36"/>
  <c r="D5518" i="36"/>
  <c r="D5519" i="36"/>
  <c r="D5520" i="36"/>
  <c r="D5521" i="36"/>
  <c r="D5522" i="36"/>
  <c r="D5523" i="36"/>
  <c r="D5524" i="36"/>
  <c r="D5525" i="36"/>
  <c r="D5526" i="36"/>
  <c r="D5527" i="36"/>
  <c r="D5528" i="36"/>
  <c r="D5529" i="36"/>
  <c r="D5530" i="36"/>
  <c r="D5531" i="36"/>
  <c r="D5532" i="36"/>
  <c r="D5533" i="36"/>
  <c r="D5534" i="36"/>
  <c r="D5535" i="36"/>
  <c r="D5536" i="36"/>
  <c r="D5537" i="36"/>
  <c r="D5538" i="36"/>
  <c r="D5539" i="36"/>
  <c r="D5540" i="36"/>
  <c r="D5541" i="36"/>
  <c r="D5542" i="36"/>
  <c r="D5543" i="36"/>
  <c r="D5544" i="36"/>
  <c r="D5545" i="36"/>
  <c r="D5546" i="36"/>
  <c r="D5547" i="36"/>
  <c r="D5548" i="36"/>
  <c r="D5549" i="36"/>
  <c r="D5550" i="36"/>
  <c r="D5551" i="36"/>
  <c r="D5552" i="36"/>
  <c r="D5553" i="36"/>
  <c r="D5554" i="36"/>
  <c r="D5555" i="36"/>
  <c r="D5556" i="36"/>
  <c r="D5557" i="36"/>
  <c r="D5558" i="36"/>
  <c r="D5559" i="36"/>
  <c r="D5560" i="36"/>
  <c r="D5561" i="36"/>
  <c r="D5562" i="36"/>
  <c r="D5563" i="36"/>
  <c r="D5564" i="36"/>
  <c r="D5565" i="36"/>
  <c r="D5566" i="36"/>
  <c r="D5567" i="36"/>
  <c r="D5568" i="36"/>
  <c r="D5569" i="36"/>
  <c r="D5570" i="36"/>
  <c r="D5571" i="36"/>
  <c r="D5572" i="36"/>
  <c r="D5573" i="36"/>
  <c r="D5574" i="36"/>
  <c r="D5575" i="36"/>
  <c r="D5576" i="36"/>
  <c r="D5577" i="36"/>
  <c r="D5578" i="36"/>
  <c r="D5579" i="36"/>
  <c r="D5580" i="36"/>
  <c r="D5581" i="36"/>
  <c r="D5582" i="36"/>
  <c r="D5583" i="36"/>
  <c r="D5584" i="36"/>
  <c r="D5585" i="36"/>
  <c r="D5586" i="36"/>
  <c r="D5587" i="36"/>
  <c r="D5588" i="36"/>
  <c r="D5589" i="36"/>
  <c r="D5590" i="36"/>
  <c r="D5591" i="36"/>
  <c r="D5592" i="36"/>
  <c r="D5593" i="36"/>
  <c r="D5594" i="36"/>
  <c r="D5595" i="36"/>
  <c r="D5596" i="36"/>
  <c r="D5597" i="36"/>
  <c r="D5598" i="36"/>
  <c r="D5599" i="36"/>
  <c r="D5600" i="36"/>
  <c r="D5601" i="36"/>
  <c r="D5602" i="36"/>
  <c r="D5603" i="36"/>
  <c r="D5604" i="36"/>
  <c r="D5605" i="36"/>
  <c r="D5606" i="36"/>
  <c r="D5607" i="36"/>
  <c r="D5608" i="36"/>
  <c r="D5609" i="36"/>
  <c r="D5610" i="36"/>
  <c r="D5611" i="36"/>
  <c r="D5612" i="36"/>
  <c r="D5613" i="36"/>
  <c r="D5614" i="36"/>
  <c r="D5615" i="36"/>
  <c r="D5616" i="36"/>
  <c r="D5617" i="36"/>
  <c r="D5618" i="36"/>
  <c r="D5619" i="36"/>
  <c r="D5620" i="36"/>
  <c r="D5621" i="36"/>
  <c r="D5622" i="36"/>
  <c r="D5623" i="36"/>
  <c r="D5624" i="36"/>
  <c r="D5625" i="36"/>
  <c r="D5626" i="36"/>
  <c r="D5627" i="36"/>
  <c r="D5628" i="36"/>
  <c r="D5629" i="36"/>
  <c r="D5630" i="36"/>
  <c r="D5631" i="36"/>
  <c r="D5632" i="36"/>
  <c r="D5633" i="36"/>
  <c r="D5634" i="36"/>
  <c r="D5635" i="36"/>
  <c r="D5636" i="36"/>
  <c r="D5637" i="36"/>
  <c r="D5638" i="36"/>
  <c r="D5639" i="36"/>
  <c r="D5640" i="36"/>
  <c r="D5641" i="36"/>
  <c r="D5642" i="36"/>
  <c r="D5643" i="36"/>
  <c r="D5644" i="36"/>
  <c r="D5645" i="36"/>
  <c r="D5646" i="36"/>
  <c r="D5647" i="36"/>
  <c r="D5648" i="36"/>
  <c r="D5649" i="36"/>
  <c r="D5650" i="36"/>
  <c r="D5651" i="36"/>
  <c r="D5652" i="36"/>
  <c r="D5653" i="36"/>
  <c r="D5654" i="36"/>
  <c r="D5655" i="36"/>
  <c r="D5656" i="36"/>
  <c r="D5657" i="36"/>
  <c r="D5658" i="36"/>
  <c r="D5659" i="36"/>
  <c r="D5660" i="36"/>
  <c r="D5661" i="36"/>
  <c r="D5662" i="36"/>
  <c r="D5663" i="36"/>
  <c r="D5664" i="36"/>
  <c r="D5665" i="36"/>
  <c r="D5666" i="36"/>
  <c r="D5667" i="36"/>
  <c r="D5668" i="36"/>
  <c r="D5669" i="36"/>
  <c r="D5670" i="36"/>
  <c r="D5671" i="36"/>
  <c r="D5672" i="36"/>
  <c r="D5673" i="36"/>
  <c r="D5674" i="36"/>
  <c r="D5675" i="36"/>
  <c r="D5676" i="36"/>
  <c r="D5677" i="36"/>
  <c r="D5678" i="36"/>
  <c r="D5679" i="36"/>
  <c r="D5680" i="36"/>
  <c r="D5681" i="36"/>
  <c r="D5682" i="36"/>
  <c r="D5683" i="36"/>
  <c r="D5684" i="36"/>
  <c r="D5685" i="36"/>
  <c r="D5686" i="36"/>
  <c r="D5687" i="36"/>
  <c r="D5688" i="36"/>
  <c r="D5689" i="36"/>
  <c r="D5690" i="36"/>
  <c r="D5691" i="36"/>
  <c r="D5692" i="36"/>
  <c r="D5693" i="36"/>
  <c r="D5694" i="36"/>
  <c r="D5695" i="36"/>
  <c r="D5696" i="36"/>
  <c r="D5697" i="36"/>
  <c r="D5698" i="36"/>
  <c r="D5699" i="36"/>
  <c r="D5700" i="36"/>
  <c r="D5701" i="36"/>
  <c r="D5702" i="36"/>
  <c r="D5703" i="36"/>
  <c r="D5704" i="36"/>
  <c r="D5705" i="36"/>
  <c r="D5706" i="36"/>
  <c r="D5707" i="36"/>
  <c r="D5708" i="36"/>
  <c r="D5709" i="36"/>
  <c r="D5710" i="36"/>
  <c r="D5711" i="36"/>
  <c r="D5712" i="36"/>
  <c r="D5713" i="36"/>
  <c r="D5714" i="36"/>
  <c r="D5715" i="36"/>
  <c r="D5716" i="36"/>
  <c r="D5717" i="36"/>
  <c r="D5718" i="36"/>
  <c r="D5719" i="36"/>
  <c r="D5720" i="36"/>
  <c r="D5721" i="36"/>
  <c r="D5722" i="36"/>
  <c r="D5723" i="36"/>
  <c r="D5724" i="36"/>
  <c r="D5725" i="36"/>
  <c r="D5726" i="36"/>
  <c r="D5727" i="36"/>
  <c r="D5728" i="36"/>
  <c r="D5729" i="36"/>
  <c r="D5730" i="36"/>
  <c r="D5731" i="36"/>
  <c r="D5732" i="36"/>
  <c r="D5733" i="36"/>
  <c r="D5734" i="36"/>
  <c r="D5735" i="36"/>
  <c r="D5736" i="36"/>
  <c r="D5737" i="36"/>
  <c r="D5738" i="36"/>
  <c r="D5739" i="36"/>
  <c r="D5740" i="36"/>
  <c r="D5741" i="36"/>
  <c r="D5742" i="36"/>
  <c r="D5743" i="36"/>
  <c r="D5744" i="36"/>
  <c r="D5745" i="36"/>
  <c r="D5746" i="36"/>
  <c r="D5747" i="36"/>
  <c r="D5748" i="36"/>
  <c r="D5749" i="36"/>
  <c r="D5750" i="36"/>
  <c r="D5751" i="36"/>
  <c r="D5752" i="36"/>
  <c r="D5753" i="36"/>
  <c r="D5754" i="36"/>
  <c r="D5755" i="36"/>
  <c r="D5756" i="36"/>
  <c r="D5757" i="36"/>
  <c r="D5758" i="36"/>
  <c r="D5759" i="36"/>
  <c r="D5760" i="36"/>
  <c r="D5761" i="36"/>
  <c r="D5762" i="36"/>
  <c r="D5763" i="36"/>
  <c r="D5764" i="36"/>
  <c r="D5765" i="36"/>
  <c r="D5766" i="36"/>
  <c r="D5767" i="36"/>
  <c r="D5768" i="36"/>
  <c r="D5769" i="36"/>
  <c r="D5770" i="36"/>
  <c r="D5771" i="36"/>
  <c r="D5772" i="36"/>
  <c r="D5773" i="36"/>
  <c r="D5774" i="36"/>
  <c r="D5775" i="36"/>
  <c r="D5776" i="36"/>
  <c r="D5777" i="36"/>
  <c r="D5778" i="36"/>
  <c r="D5779" i="36"/>
  <c r="D5780" i="36"/>
  <c r="D5781" i="36"/>
  <c r="D5782" i="36"/>
  <c r="D5783" i="36"/>
  <c r="D5784" i="36"/>
  <c r="D5785" i="36"/>
  <c r="D5786" i="36"/>
  <c r="D5787" i="36"/>
  <c r="D5788" i="36"/>
  <c r="D5789" i="36"/>
  <c r="D5790" i="36"/>
  <c r="D5791" i="36"/>
  <c r="D5792" i="36"/>
  <c r="D5793" i="36"/>
  <c r="D5794" i="36"/>
  <c r="D5795" i="36"/>
  <c r="D5796" i="36"/>
  <c r="D5797" i="36"/>
  <c r="D5798" i="36"/>
  <c r="D5799" i="36"/>
  <c r="D5800" i="36"/>
  <c r="D5801" i="36"/>
  <c r="D5802" i="36"/>
  <c r="D5803" i="36"/>
  <c r="D5804" i="36"/>
  <c r="D5805" i="36"/>
  <c r="D5806" i="36"/>
  <c r="D5807" i="36"/>
  <c r="D5808" i="36"/>
  <c r="D5809" i="36"/>
  <c r="D5810" i="36"/>
  <c r="D5811" i="36"/>
  <c r="D5812" i="36"/>
  <c r="D5813" i="36"/>
  <c r="D5814" i="36"/>
  <c r="D5815" i="36"/>
  <c r="D5816" i="36"/>
  <c r="D5817" i="36"/>
  <c r="D5818" i="36"/>
  <c r="D5819" i="36"/>
  <c r="D5820" i="36"/>
  <c r="D5821" i="36"/>
  <c r="D5822" i="36"/>
  <c r="D5823" i="36"/>
  <c r="D5824" i="36"/>
  <c r="D5825" i="36"/>
  <c r="D5826" i="36"/>
  <c r="D5827" i="36"/>
  <c r="D5828" i="36"/>
  <c r="D5829" i="36"/>
  <c r="D5830" i="36"/>
  <c r="D5831" i="36"/>
  <c r="D5832" i="36"/>
  <c r="D5833" i="36"/>
  <c r="D5834" i="36"/>
  <c r="D5835" i="36"/>
  <c r="D5836" i="36"/>
  <c r="D5837" i="36"/>
  <c r="D5838" i="36"/>
  <c r="D5839" i="36"/>
  <c r="D5840" i="36"/>
  <c r="D5841" i="36"/>
  <c r="D5842" i="36"/>
  <c r="D5843" i="36"/>
  <c r="D5844" i="36"/>
  <c r="D5845" i="36"/>
  <c r="D5846" i="36"/>
  <c r="D5847" i="36"/>
  <c r="D5848" i="36"/>
  <c r="D5849" i="36"/>
  <c r="D5850" i="36"/>
  <c r="D5851" i="36"/>
  <c r="D5852" i="36"/>
  <c r="D5853" i="36"/>
  <c r="D5854" i="36"/>
  <c r="D5855" i="36"/>
  <c r="D5856" i="36"/>
  <c r="D5857" i="36"/>
  <c r="D5858" i="36"/>
  <c r="D5859" i="36"/>
  <c r="D5860" i="36"/>
  <c r="D5861" i="36"/>
  <c r="D5862" i="36"/>
  <c r="D5863" i="36"/>
  <c r="D5864" i="36"/>
  <c r="D5865" i="36"/>
  <c r="D5866" i="36"/>
  <c r="D5867" i="36"/>
  <c r="D5868" i="36"/>
  <c r="D5869" i="36"/>
  <c r="D5870" i="36"/>
  <c r="D5871" i="36"/>
  <c r="D5872" i="36"/>
  <c r="D5873" i="36"/>
  <c r="D5874" i="36"/>
  <c r="D5875" i="36"/>
  <c r="D5876" i="36"/>
  <c r="D5877" i="36"/>
  <c r="D5878" i="36"/>
  <c r="D5879" i="36"/>
  <c r="D5880" i="36"/>
  <c r="D5881" i="36"/>
  <c r="D5882" i="36"/>
  <c r="D5883" i="36"/>
  <c r="D5884" i="36"/>
  <c r="D5885" i="36"/>
  <c r="D5886" i="36"/>
  <c r="D5887" i="36"/>
  <c r="D5888" i="36"/>
  <c r="D5889" i="36"/>
  <c r="D5890" i="36"/>
  <c r="D5891" i="36"/>
  <c r="D5892" i="36"/>
  <c r="D5893" i="36"/>
  <c r="D5894" i="36"/>
  <c r="D5895" i="36"/>
  <c r="D5896" i="36"/>
  <c r="D5897" i="36"/>
  <c r="D5898" i="36"/>
  <c r="D5899" i="36"/>
  <c r="D5900" i="36"/>
  <c r="D5901" i="36"/>
  <c r="D5902" i="36"/>
  <c r="D5903" i="36"/>
  <c r="D5904" i="36"/>
  <c r="D5905" i="36"/>
  <c r="D5906" i="36"/>
  <c r="D5907" i="36"/>
  <c r="D5908" i="36"/>
  <c r="D5909" i="36"/>
  <c r="D5910" i="36"/>
  <c r="D5911" i="36"/>
  <c r="D5912" i="36"/>
  <c r="D5913" i="36"/>
  <c r="D5914" i="36"/>
  <c r="D5915" i="36"/>
  <c r="D5916" i="36"/>
  <c r="D5917" i="36"/>
  <c r="D5918" i="36"/>
  <c r="D5919" i="36"/>
  <c r="D5920" i="36"/>
  <c r="D5921" i="36"/>
  <c r="D5922" i="36"/>
  <c r="D5923" i="36"/>
  <c r="D5924" i="36"/>
  <c r="D5925" i="36"/>
  <c r="D5926" i="36"/>
  <c r="D5927" i="36"/>
  <c r="D5928" i="36"/>
  <c r="D5929" i="36"/>
  <c r="D5930" i="36"/>
  <c r="D5931" i="36"/>
  <c r="D5932" i="36"/>
  <c r="D5933" i="36"/>
  <c r="D5934" i="36"/>
  <c r="D5935" i="36"/>
  <c r="D5936" i="36"/>
  <c r="D5937" i="36"/>
  <c r="D5938" i="36"/>
  <c r="D5939" i="36"/>
  <c r="D5940" i="36"/>
  <c r="D5941" i="36"/>
  <c r="D5942" i="36"/>
  <c r="D5943" i="36"/>
  <c r="D5944" i="36"/>
  <c r="D5945" i="36"/>
  <c r="D5946" i="36"/>
  <c r="D5947" i="36"/>
  <c r="D5948" i="36"/>
  <c r="D5949" i="36"/>
  <c r="D5950" i="36"/>
  <c r="D5951" i="36"/>
  <c r="D5952" i="36"/>
  <c r="D5953" i="36"/>
  <c r="D5954" i="36"/>
  <c r="D5955" i="36"/>
  <c r="D5956" i="36"/>
  <c r="D5957" i="36"/>
  <c r="D5958" i="36"/>
  <c r="D5959" i="36"/>
  <c r="D5960" i="36"/>
  <c r="D5961" i="36"/>
  <c r="D5962" i="36"/>
  <c r="D5963" i="36"/>
  <c r="D5964" i="36"/>
  <c r="D5965" i="36"/>
  <c r="D5966" i="36"/>
  <c r="D5967" i="36"/>
  <c r="D5968" i="36"/>
  <c r="D5969" i="36"/>
  <c r="D5970" i="36"/>
  <c r="D5971" i="36"/>
  <c r="D5972" i="36"/>
  <c r="D5973" i="36"/>
  <c r="D5974" i="36"/>
  <c r="D5975" i="36"/>
  <c r="D5976" i="36"/>
  <c r="D5977" i="36"/>
  <c r="D5978" i="36"/>
  <c r="D5979" i="36"/>
  <c r="D5980" i="36"/>
  <c r="D5981" i="36"/>
  <c r="D5982" i="36"/>
  <c r="D5983" i="36"/>
  <c r="D5984" i="36"/>
  <c r="D5985" i="36"/>
  <c r="D5986" i="36"/>
  <c r="D5987" i="36"/>
  <c r="D5988" i="36"/>
  <c r="D5989" i="36"/>
  <c r="D5990" i="36"/>
  <c r="D5991" i="36"/>
  <c r="D5992" i="36"/>
  <c r="D5993" i="36"/>
  <c r="D5994" i="36"/>
  <c r="D5995" i="36"/>
  <c r="D5996" i="36"/>
  <c r="D5997" i="36"/>
  <c r="D5998" i="36"/>
  <c r="D5999" i="36"/>
  <c r="D6000" i="36"/>
  <c r="D6001" i="36"/>
  <c r="D6002" i="36"/>
  <c r="D6003" i="36"/>
  <c r="D6004" i="36"/>
  <c r="D6005" i="36"/>
  <c r="D6006" i="36"/>
  <c r="D6007" i="36"/>
  <c r="D6008" i="36"/>
  <c r="D6009" i="36"/>
  <c r="D6010" i="36"/>
  <c r="D6011" i="36"/>
  <c r="D6012" i="36"/>
  <c r="D6013" i="36"/>
  <c r="D6014" i="36"/>
  <c r="D6015" i="36"/>
  <c r="D6016" i="36"/>
  <c r="D6017" i="36"/>
  <c r="D6018" i="36"/>
  <c r="D6019" i="36"/>
  <c r="D6020" i="36"/>
  <c r="D6021" i="36"/>
  <c r="D6022" i="36"/>
  <c r="D6023" i="36"/>
  <c r="D6024" i="36"/>
  <c r="D6025" i="36"/>
  <c r="D6026" i="36"/>
  <c r="D6027" i="36"/>
  <c r="D6028" i="36"/>
  <c r="D6029" i="36"/>
  <c r="D6030" i="36"/>
  <c r="D6031" i="36"/>
  <c r="D6032" i="36"/>
  <c r="D6033" i="36"/>
  <c r="D6034" i="36"/>
  <c r="D6035" i="36"/>
  <c r="D6036" i="36"/>
  <c r="D6037" i="36"/>
  <c r="D6038" i="36"/>
  <c r="D6039" i="36"/>
  <c r="D6040" i="36"/>
  <c r="D6041" i="36"/>
  <c r="D6042" i="36"/>
  <c r="D6043" i="36"/>
  <c r="D6044" i="36"/>
  <c r="D6045" i="36"/>
  <c r="D6046" i="36"/>
  <c r="D6047" i="36"/>
  <c r="D6048" i="36"/>
  <c r="D6049" i="36"/>
  <c r="D6050" i="36"/>
  <c r="D6051" i="36"/>
  <c r="D6052" i="36"/>
  <c r="D6053" i="36"/>
  <c r="D6054" i="36"/>
  <c r="D6055" i="36"/>
  <c r="D6056" i="36"/>
  <c r="D6057" i="36"/>
  <c r="D6058" i="36"/>
  <c r="D6059" i="36"/>
  <c r="D6060" i="36"/>
  <c r="D6061" i="36"/>
  <c r="D6062" i="36"/>
  <c r="D6063" i="36"/>
  <c r="D6064" i="36"/>
  <c r="D6065" i="36"/>
  <c r="D6066" i="36"/>
  <c r="D6067" i="36"/>
  <c r="D6068" i="36"/>
  <c r="D6069" i="36"/>
  <c r="D6070" i="36"/>
  <c r="D6071" i="36"/>
  <c r="D6072" i="36"/>
  <c r="D6073" i="36"/>
  <c r="D6074" i="36"/>
  <c r="D6075" i="36"/>
  <c r="D6076" i="36"/>
  <c r="D6077" i="36"/>
  <c r="D6078" i="36"/>
  <c r="D6079" i="36"/>
  <c r="D6080" i="36"/>
  <c r="D6081" i="36"/>
  <c r="D6082" i="36"/>
  <c r="D6083" i="36"/>
  <c r="D6084" i="36"/>
  <c r="D6085" i="36"/>
  <c r="D6086" i="36"/>
  <c r="D6087" i="36"/>
  <c r="D6088" i="36"/>
  <c r="D6089" i="36"/>
  <c r="D6090" i="36"/>
  <c r="D6091" i="36"/>
  <c r="D6092" i="36"/>
  <c r="D6093" i="36"/>
  <c r="D6094" i="36"/>
  <c r="D6095" i="36"/>
  <c r="D6096" i="36"/>
  <c r="D6097" i="36"/>
  <c r="D6098" i="36"/>
  <c r="D6099" i="36"/>
  <c r="D6100" i="36"/>
  <c r="D6101" i="36"/>
  <c r="D6102" i="36"/>
  <c r="D6103" i="36"/>
  <c r="D6104" i="36"/>
  <c r="D6105" i="36"/>
  <c r="D6106" i="36"/>
  <c r="D6107" i="36"/>
  <c r="D6108" i="36"/>
  <c r="D6109" i="36"/>
  <c r="D6110" i="36"/>
  <c r="D6111" i="36"/>
  <c r="D6112" i="36"/>
  <c r="D6113" i="36"/>
  <c r="D6114" i="36"/>
  <c r="D6115" i="36"/>
  <c r="D6116" i="36"/>
  <c r="D6117" i="36"/>
  <c r="D6118" i="36"/>
  <c r="D6119" i="36"/>
  <c r="D6120" i="36"/>
  <c r="D6121" i="36"/>
  <c r="D6122" i="36"/>
  <c r="D6123" i="36"/>
  <c r="D6124" i="36"/>
  <c r="D6125" i="36"/>
  <c r="D6126" i="36"/>
  <c r="D6127" i="36"/>
  <c r="D6128" i="36"/>
  <c r="D6129" i="36"/>
  <c r="D6130" i="36"/>
  <c r="D6131" i="36"/>
  <c r="D6132" i="36"/>
  <c r="D6133" i="36"/>
  <c r="D6134" i="36"/>
  <c r="D6135" i="36"/>
  <c r="D6136" i="36"/>
  <c r="D6137" i="36"/>
  <c r="D6138" i="36"/>
  <c r="D6139" i="36"/>
  <c r="D6140" i="36"/>
  <c r="D6141" i="36"/>
  <c r="D6142" i="36"/>
  <c r="D6143" i="36"/>
  <c r="D6144" i="36"/>
  <c r="D6145" i="36"/>
  <c r="D6146" i="36"/>
  <c r="D6147" i="36"/>
  <c r="D6148" i="36"/>
  <c r="D6149" i="36"/>
  <c r="D6150" i="36"/>
  <c r="D6151" i="36"/>
  <c r="D6152" i="36"/>
  <c r="D6153" i="36"/>
  <c r="D6154" i="36"/>
  <c r="D6155" i="36"/>
  <c r="D6156" i="36"/>
  <c r="D6157" i="36"/>
  <c r="D6158" i="36"/>
  <c r="D6159" i="36"/>
  <c r="D6160" i="36"/>
  <c r="D6161" i="36"/>
  <c r="D6162" i="36"/>
  <c r="D6163" i="36"/>
  <c r="D6164" i="36"/>
  <c r="D6165" i="36"/>
  <c r="D6166" i="36"/>
  <c r="D6167" i="36"/>
  <c r="D6168" i="36"/>
  <c r="D6169" i="36"/>
  <c r="D6170" i="36"/>
  <c r="D6171" i="36"/>
  <c r="D6172" i="36"/>
  <c r="D6173" i="36"/>
  <c r="D6174" i="36"/>
  <c r="D6175" i="36"/>
  <c r="D6176" i="36"/>
  <c r="D6177" i="36"/>
  <c r="D6178" i="36"/>
  <c r="D6179" i="36"/>
  <c r="D6180" i="36"/>
  <c r="D6181" i="36"/>
  <c r="D6182" i="36"/>
  <c r="D6183" i="36"/>
  <c r="D6184" i="36"/>
  <c r="D6185" i="36"/>
  <c r="D6186" i="36"/>
  <c r="D6187" i="36"/>
  <c r="D6188" i="36"/>
  <c r="D6189" i="36"/>
  <c r="D6190" i="36"/>
  <c r="D6191" i="36"/>
  <c r="D6192" i="36"/>
  <c r="D6193" i="36"/>
  <c r="D6194" i="36"/>
  <c r="D6195" i="36"/>
  <c r="D6196" i="36"/>
  <c r="D6197" i="36"/>
  <c r="D6198" i="36"/>
  <c r="D6199" i="36"/>
  <c r="D6200" i="36"/>
  <c r="D6201" i="36"/>
  <c r="D6202" i="36"/>
  <c r="D6203" i="36"/>
  <c r="D6204" i="36"/>
  <c r="D6205" i="36"/>
  <c r="D6206" i="36"/>
  <c r="D6207" i="36"/>
  <c r="D6208" i="36"/>
  <c r="D6209" i="36"/>
  <c r="D6210" i="36"/>
  <c r="D6211" i="36"/>
  <c r="D6212" i="36"/>
  <c r="D6213" i="36"/>
  <c r="D6214" i="36"/>
  <c r="D6215" i="36"/>
  <c r="D6216" i="36"/>
  <c r="D6217" i="36"/>
  <c r="D6218" i="36"/>
  <c r="D6219" i="36"/>
  <c r="D6220" i="36"/>
  <c r="D6221" i="36"/>
  <c r="D6222" i="36"/>
  <c r="D6223" i="36"/>
  <c r="D6224" i="36"/>
  <c r="D6225" i="36"/>
  <c r="D6226" i="36"/>
  <c r="D6227" i="36"/>
  <c r="D6228" i="36"/>
  <c r="D6229" i="36"/>
  <c r="D6230" i="36"/>
  <c r="D6231" i="36"/>
  <c r="D6232" i="36"/>
  <c r="D6233" i="36"/>
  <c r="D6234" i="36"/>
  <c r="D6235" i="36"/>
  <c r="D6236" i="36"/>
  <c r="D6237" i="36"/>
  <c r="D6238" i="36"/>
  <c r="D6239" i="36"/>
  <c r="D6240" i="36"/>
  <c r="D6241" i="36"/>
  <c r="D6242" i="36"/>
  <c r="D6243" i="36"/>
  <c r="D6244" i="36"/>
  <c r="D6245" i="36"/>
  <c r="D6246" i="36"/>
  <c r="D6247" i="36"/>
  <c r="D6248" i="36"/>
  <c r="D6249" i="36"/>
  <c r="D6250" i="36"/>
  <c r="D6251" i="36"/>
  <c r="D6252" i="36"/>
  <c r="D6253" i="36"/>
  <c r="D6254" i="36"/>
  <c r="D6255" i="36"/>
  <c r="D6256" i="36"/>
  <c r="D6257" i="36"/>
  <c r="D6258" i="36"/>
  <c r="D6259" i="36"/>
  <c r="D6260" i="36"/>
  <c r="D6261" i="36"/>
  <c r="D6262" i="36"/>
  <c r="D6263" i="36"/>
  <c r="D6264" i="36"/>
  <c r="D6265" i="36"/>
  <c r="D6266" i="36"/>
  <c r="D6267" i="36"/>
  <c r="D6268" i="36"/>
  <c r="D6269" i="36"/>
  <c r="D6270" i="36"/>
  <c r="D6271" i="36"/>
  <c r="D6272" i="36"/>
  <c r="D6273" i="36"/>
  <c r="D6274" i="36"/>
  <c r="D6275" i="36"/>
  <c r="D6276" i="36"/>
  <c r="D6277" i="36"/>
  <c r="D6278" i="36"/>
  <c r="D6279" i="36"/>
  <c r="D6280" i="36"/>
  <c r="D6281" i="36"/>
  <c r="D6282" i="36"/>
  <c r="D6283" i="36"/>
  <c r="D6284" i="36"/>
  <c r="D6285" i="36"/>
  <c r="D6286" i="36"/>
  <c r="D6287" i="36"/>
  <c r="D6288" i="36"/>
  <c r="D6289" i="36"/>
  <c r="D6290" i="36"/>
  <c r="D6291" i="36"/>
  <c r="D6292" i="36"/>
  <c r="D6293" i="36"/>
  <c r="D6294" i="36"/>
  <c r="D6295" i="36"/>
  <c r="D6296" i="36"/>
  <c r="D6297" i="36"/>
  <c r="D6298" i="36"/>
  <c r="D6299" i="36"/>
  <c r="D6300" i="36"/>
  <c r="D6301" i="36"/>
  <c r="D6302" i="36"/>
  <c r="D6303" i="36"/>
  <c r="D6304" i="36"/>
  <c r="D6305" i="36"/>
  <c r="D6306" i="36"/>
  <c r="D6307" i="36"/>
  <c r="D6308" i="36"/>
  <c r="D6309" i="36"/>
  <c r="D6310" i="36"/>
  <c r="D6311" i="36"/>
  <c r="D6312" i="36"/>
  <c r="D6313" i="36"/>
  <c r="D6314" i="36"/>
  <c r="D6315" i="36"/>
  <c r="D6316" i="36"/>
  <c r="D6317" i="36"/>
  <c r="D6318" i="36"/>
  <c r="D6319" i="36"/>
  <c r="D6320" i="36"/>
  <c r="D6321" i="36"/>
  <c r="D6322" i="36"/>
  <c r="D6323" i="36"/>
  <c r="D6324" i="36"/>
  <c r="D6325" i="36"/>
  <c r="D6326" i="36"/>
  <c r="D6327" i="36"/>
  <c r="D6328" i="36"/>
  <c r="D6329" i="36"/>
  <c r="D6330" i="36"/>
  <c r="D6331" i="36"/>
  <c r="D6332" i="36"/>
  <c r="D6333" i="36"/>
  <c r="D6334" i="36"/>
  <c r="D6335" i="36"/>
  <c r="D6336" i="36"/>
  <c r="D6337" i="36"/>
  <c r="D6338" i="36"/>
  <c r="D6339" i="36"/>
  <c r="D6340" i="36"/>
  <c r="D6341" i="36"/>
  <c r="D6342" i="36"/>
  <c r="D6343" i="36"/>
  <c r="D6344" i="36"/>
  <c r="D6345" i="36"/>
  <c r="D6346" i="36"/>
  <c r="D6347" i="36"/>
  <c r="D4633" i="36"/>
  <c r="D4634" i="36"/>
  <c r="D4635" i="36"/>
  <c r="D4636" i="36"/>
  <c r="D4637" i="36"/>
  <c r="D4638" i="36"/>
  <c r="D4639" i="36"/>
  <c r="D4640" i="36"/>
  <c r="D4641" i="36"/>
  <c r="D4642" i="36"/>
  <c r="D4643" i="36"/>
  <c r="D4644" i="36"/>
  <c r="D4645" i="36"/>
  <c r="D4646" i="36"/>
  <c r="D4647" i="36"/>
  <c r="D4648" i="36"/>
  <c r="D4649" i="36"/>
  <c r="D4650" i="36"/>
  <c r="D4651" i="36"/>
  <c r="D4652" i="36"/>
  <c r="D4653" i="36"/>
  <c r="D4654" i="36"/>
  <c r="D4655" i="36"/>
  <c r="D4656" i="36"/>
  <c r="D4657" i="36"/>
  <c r="D4658" i="36"/>
  <c r="D4659" i="36"/>
  <c r="D4660" i="36"/>
  <c r="D4661" i="36"/>
  <c r="D4662" i="36"/>
  <c r="D4663" i="36"/>
  <c r="D4664" i="36"/>
  <c r="D4665" i="36"/>
  <c r="D4666" i="36"/>
  <c r="D4667" i="36"/>
  <c r="D4668" i="36"/>
  <c r="D4669" i="36"/>
  <c r="D4670" i="36"/>
  <c r="D4671" i="36"/>
  <c r="D4672" i="36"/>
  <c r="D4673" i="36"/>
  <c r="D4674" i="36"/>
  <c r="D4675" i="36"/>
  <c r="D4676" i="36"/>
  <c r="D4677" i="36"/>
  <c r="D4678" i="36"/>
  <c r="D4679" i="36"/>
  <c r="D4680" i="36"/>
  <c r="D4681" i="36"/>
  <c r="D4682" i="36"/>
  <c r="D4683" i="36"/>
  <c r="D4684" i="36"/>
  <c r="D4685" i="36"/>
  <c r="D4686" i="36"/>
  <c r="D4687" i="36"/>
  <c r="D4688" i="36"/>
  <c r="D4689" i="36"/>
  <c r="D4690" i="36"/>
  <c r="D4691" i="36"/>
  <c r="D4692" i="36"/>
  <c r="D4693" i="36"/>
  <c r="D4694" i="36"/>
  <c r="D4695" i="36"/>
  <c r="D4696" i="36"/>
  <c r="D4697" i="36"/>
  <c r="D4698" i="36"/>
  <c r="D4699" i="36"/>
  <c r="D4700" i="36"/>
  <c r="D4701" i="36"/>
  <c r="D4702" i="36"/>
  <c r="D4703" i="36"/>
  <c r="D4704" i="36"/>
  <c r="D4705" i="36"/>
  <c r="D4706" i="36"/>
  <c r="D4707" i="36"/>
  <c r="D4708" i="36"/>
  <c r="D4709" i="36"/>
  <c r="D4710" i="36"/>
  <c r="D4711" i="36"/>
  <c r="D4712" i="36"/>
  <c r="D4713" i="36"/>
  <c r="D4714" i="36"/>
  <c r="D4715" i="36"/>
  <c r="D4716" i="36"/>
  <c r="D4717" i="36"/>
  <c r="D4718" i="36"/>
  <c r="D4719" i="36"/>
  <c r="D4720" i="36"/>
  <c r="D4721" i="36"/>
  <c r="D4722" i="36"/>
  <c r="D4723" i="36"/>
  <c r="D4724" i="36"/>
  <c r="D4725" i="36"/>
  <c r="D4726" i="36"/>
  <c r="D4727" i="36"/>
  <c r="D4728" i="36"/>
  <c r="D4729" i="36"/>
  <c r="D4730" i="36"/>
  <c r="D4731" i="36"/>
  <c r="D4732" i="36"/>
  <c r="D4733" i="36"/>
  <c r="D4734" i="36"/>
  <c r="D4735" i="36"/>
  <c r="D4736" i="36"/>
  <c r="D4737" i="36"/>
  <c r="D4738" i="36"/>
  <c r="D4739" i="36"/>
  <c r="D4740" i="36"/>
  <c r="D4741" i="36"/>
  <c r="D4742" i="36"/>
  <c r="D4743" i="36"/>
  <c r="D4744" i="36"/>
  <c r="D4745" i="36"/>
  <c r="D4746" i="36"/>
  <c r="D4747" i="36"/>
  <c r="D4748" i="36"/>
  <c r="D4749" i="36"/>
  <c r="D4750" i="36"/>
  <c r="D4751" i="36"/>
  <c r="D4752" i="36"/>
  <c r="D4753" i="36"/>
  <c r="D4754" i="36"/>
  <c r="D4755" i="36"/>
  <c r="D4756" i="36"/>
  <c r="D4757" i="36"/>
  <c r="D4758" i="36"/>
  <c r="D4759" i="36"/>
  <c r="D4760" i="36"/>
  <c r="D4761" i="36"/>
  <c r="D4762" i="36"/>
  <c r="D4763" i="36"/>
  <c r="D4764" i="36"/>
  <c r="D4765" i="36"/>
  <c r="D4766" i="36"/>
  <c r="D4767" i="36"/>
  <c r="D4768" i="36"/>
  <c r="D4769" i="36"/>
  <c r="D4770" i="36"/>
  <c r="D4771" i="36"/>
  <c r="D4772" i="36"/>
  <c r="D4773" i="36"/>
  <c r="D4774" i="36"/>
  <c r="D4775" i="36"/>
  <c r="D4776" i="36"/>
  <c r="D4777" i="36"/>
  <c r="D4374" i="36"/>
  <c r="D4375" i="36"/>
  <c r="D4376" i="36"/>
  <c r="D4377" i="36"/>
  <c r="D4378" i="36"/>
  <c r="D4379" i="36"/>
  <c r="D4380" i="36"/>
  <c r="D4381" i="36"/>
  <c r="D4382" i="36"/>
  <c r="D4383" i="36"/>
  <c r="D4384" i="36"/>
  <c r="D4385" i="36"/>
  <c r="D4386" i="36"/>
  <c r="D4387" i="36"/>
  <c r="D4388" i="36"/>
  <c r="D4389" i="36"/>
  <c r="D4390" i="36"/>
  <c r="D4391" i="36"/>
  <c r="D4392" i="36"/>
  <c r="D4393" i="36"/>
  <c r="D4394" i="36"/>
  <c r="D4395" i="36"/>
  <c r="D4396" i="36"/>
  <c r="D4397" i="36"/>
  <c r="D4398" i="36"/>
  <c r="D4399" i="36"/>
  <c r="D4400" i="36"/>
  <c r="D4401" i="36"/>
  <c r="D4402" i="36"/>
  <c r="D4403" i="36"/>
  <c r="D4404" i="36"/>
  <c r="D4405" i="36"/>
  <c r="D4406" i="36"/>
  <c r="D4407" i="36"/>
  <c r="D4408" i="36"/>
  <c r="D4409" i="36"/>
  <c r="D4410" i="36"/>
  <c r="D4411" i="36"/>
  <c r="D4412" i="36"/>
  <c r="D4413" i="36"/>
  <c r="D4414" i="36"/>
  <c r="D4415" i="36"/>
  <c r="D4416" i="36"/>
  <c r="D4417" i="36"/>
  <c r="D4418" i="36"/>
  <c r="D4419" i="36"/>
  <c r="D4420" i="36"/>
  <c r="D4421" i="36"/>
  <c r="D4422" i="36"/>
  <c r="D4423" i="36"/>
  <c r="D4424" i="36"/>
  <c r="D4425" i="36"/>
  <c r="D4426" i="36"/>
  <c r="D4427" i="36"/>
  <c r="D4428" i="36"/>
  <c r="D4429" i="36"/>
  <c r="D4430" i="36"/>
  <c r="D4431" i="36"/>
  <c r="D4432" i="36"/>
  <c r="D4433" i="36"/>
  <c r="D4434" i="36"/>
  <c r="D4435" i="36"/>
  <c r="D4436" i="36"/>
  <c r="D4437" i="36"/>
  <c r="D4438" i="36"/>
  <c r="D4439" i="36"/>
  <c r="D4440" i="36"/>
  <c r="D4441" i="36"/>
  <c r="D4442" i="36"/>
  <c r="D4443" i="36"/>
  <c r="D4444" i="36"/>
  <c r="D4445" i="36"/>
  <c r="D4446" i="36"/>
  <c r="D4447" i="36"/>
  <c r="D4448" i="36"/>
  <c r="D4449" i="36"/>
  <c r="D4450" i="36"/>
  <c r="D4451" i="36"/>
  <c r="D4452" i="36"/>
  <c r="D4453" i="36"/>
  <c r="D4454" i="36"/>
  <c r="D4455" i="36"/>
  <c r="D4456" i="36"/>
  <c r="D4457" i="36"/>
  <c r="D4458" i="36"/>
  <c r="D4459" i="36"/>
  <c r="D4460" i="36"/>
  <c r="D4461" i="36"/>
  <c r="D4462" i="36"/>
  <c r="D4463" i="36"/>
  <c r="D4464" i="36"/>
  <c r="D4465" i="36"/>
  <c r="D4466" i="36"/>
  <c r="D4467" i="36"/>
  <c r="D4468" i="36"/>
  <c r="D4469" i="36"/>
  <c r="D4470" i="36"/>
  <c r="D4471" i="36"/>
  <c r="D4472" i="36"/>
  <c r="D4473" i="36"/>
  <c r="D4474" i="36"/>
  <c r="D4475" i="36"/>
  <c r="D4476" i="36"/>
  <c r="D4477" i="36"/>
  <c r="D4478" i="36"/>
  <c r="D4479" i="36"/>
  <c r="D4480" i="36"/>
  <c r="D4481" i="36"/>
  <c r="D4482" i="36"/>
  <c r="D4483" i="36"/>
  <c r="D4484" i="36"/>
  <c r="D4485" i="36"/>
  <c r="D4486" i="36"/>
  <c r="D4487" i="36"/>
  <c r="D4488" i="36"/>
  <c r="D4489" i="36"/>
  <c r="D4490" i="36"/>
  <c r="D4491" i="36"/>
  <c r="D4492" i="36"/>
  <c r="D4493" i="36"/>
  <c r="D4494" i="36"/>
  <c r="D4495" i="36"/>
  <c r="D4496" i="36"/>
  <c r="D4497" i="36"/>
  <c r="D4498" i="36"/>
  <c r="D4499" i="36"/>
  <c r="D4500" i="36"/>
  <c r="D4501" i="36"/>
  <c r="D4502" i="36"/>
  <c r="D4503" i="36"/>
  <c r="D4504" i="36"/>
  <c r="D4505" i="36"/>
  <c r="D4506" i="36"/>
  <c r="D4507" i="36"/>
  <c r="D4508" i="36"/>
  <c r="D4509" i="36"/>
  <c r="D4510" i="36"/>
  <c r="D4511" i="36"/>
  <c r="D4512" i="36"/>
  <c r="D4513" i="36"/>
  <c r="D4514" i="36"/>
  <c r="D4515" i="36"/>
  <c r="D4516" i="36"/>
  <c r="D4517" i="36"/>
  <c r="D4518" i="36"/>
  <c r="D4519" i="36"/>
  <c r="D4520" i="36"/>
  <c r="D4521" i="36"/>
  <c r="D4522" i="36"/>
  <c r="D4523" i="36"/>
  <c r="D4524" i="36"/>
  <c r="D4525" i="36"/>
  <c r="D4526" i="36"/>
  <c r="D4527" i="36"/>
  <c r="D4528" i="36"/>
  <c r="D4529" i="36"/>
  <c r="D4530" i="36"/>
  <c r="D4531" i="36"/>
  <c r="D4532" i="36"/>
  <c r="D4533" i="36"/>
  <c r="D4534" i="36"/>
  <c r="D4535" i="36"/>
  <c r="D4536" i="36"/>
  <c r="D4537" i="36"/>
  <c r="D4538" i="36"/>
  <c r="D4539" i="36"/>
  <c r="D4540" i="36"/>
  <c r="D4541" i="36"/>
  <c r="D4542" i="36"/>
  <c r="D4543" i="36"/>
  <c r="D4544" i="36"/>
  <c r="D4545" i="36"/>
  <c r="D4546" i="36"/>
  <c r="D4547" i="36"/>
  <c r="D4548" i="36"/>
  <c r="D4549" i="36"/>
  <c r="D4550" i="36"/>
  <c r="D4551" i="36"/>
  <c r="D4552" i="36"/>
  <c r="D4553" i="36"/>
  <c r="D4554" i="36"/>
  <c r="D4555" i="36"/>
  <c r="D4556" i="36"/>
  <c r="D4557" i="36"/>
  <c r="D4558" i="36"/>
  <c r="D4559" i="36"/>
  <c r="D4560" i="36"/>
  <c r="D4561" i="36"/>
  <c r="D4562" i="36"/>
  <c r="D4563" i="36"/>
  <c r="D4564" i="36"/>
  <c r="D4565" i="36"/>
  <c r="D4566" i="36"/>
  <c r="D4567" i="36"/>
  <c r="D4568" i="36"/>
  <c r="D4569" i="36"/>
  <c r="D4570" i="36"/>
  <c r="D4571" i="36"/>
  <c r="D4572" i="36"/>
  <c r="D4573" i="36"/>
  <c r="D4574" i="36"/>
  <c r="D4575" i="36"/>
  <c r="D4576" i="36"/>
  <c r="D4577" i="36"/>
  <c r="D4578" i="36"/>
  <c r="D4579" i="36"/>
  <c r="D4580" i="36"/>
  <c r="D4581" i="36"/>
  <c r="D4582" i="36"/>
  <c r="D4583" i="36"/>
  <c r="D4584" i="36"/>
  <c r="D4585" i="36"/>
  <c r="D4586" i="36"/>
  <c r="D4587" i="36"/>
  <c r="D4588" i="36"/>
  <c r="D4589" i="36"/>
  <c r="D4590" i="36"/>
  <c r="D4591" i="36"/>
  <c r="D4592" i="36"/>
  <c r="D4593" i="36"/>
  <c r="D4594" i="36"/>
  <c r="D4595" i="36"/>
  <c r="D4596" i="36"/>
  <c r="D4597" i="36"/>
  <c r="D4598" i="36"/>
  <c r="D4599" i="36"/>
  <c r="D4600" i="36"/>
  <c r="D4601" i="36"/>
  <c r="D4602" i="36"/>
  <c r="D4603" i="36"/>
  <c r="D4604" i="36"/>
  <c r="D4605" i="36"/>
  <c r="D4606" i="36"/>
  <c r="D4607" i="36"/>
  <c r="D4608" i="36"/>
  <c r="D4609" i="36"/>
  <c r="D4610" i="36"/>
  <c r="D4611" i="36"/>
  <c r="D4612" i="36"/>
  <c r="D4613" i="36"/>
  <c r="D4614" i="36"/>
  <c r="D4615" i="36"/>
  <c r="D4616" i="36"/>
  <c r="D4617" i="36"/>
  <c r="D4618" i="36"/>
  <c r="D4619" i="36"/>
  <c r="D4620" i="36"/>
  <c r="D4621" i="36"/>
  <c r="D4622" i="36"/>
  <c r="D4623" i="36"/>
  <c r="D4624" i="36"/>
  <c r="D4625" i="36"/>
  <c r="D4626" i="36"/>
  <c r="D4627" i="36"/>
  <c r="D4628" i="36"/>
  <c r="D4629" i="36"/>
  <c r="D4630" i="36"/>
  <c r="D4631" i="36"/>
  <c r="D4632" i="36"/>
  <c r="D4191" i="36"/>
  <c r="D4192" i="36"/>
  <c r="D4193" i="36"/>
  <c r="D4194" i="36"/>
  <c r="D4195" i="36"/>
  <c r="D4196" i="36"/>
  <c r="D4197" i="36"/>
  <c r="D4198" i="36"/>
  <c r="D4199" i="36"/>
  <c r="D4200" i="36"/>
  <c r="D4201" i="36"/>
  <c r="D4202" i="36"/>
  <c r="D4203" i="36"/>
  <c r="D4204" i="36"/>
  <c r="D4205" i="36"/>
  <c r="D4206" i="36"/>
  <c r="D4207" i="36"/>
  <c r="D4208" i="36"/>
  <c r="D4209" i="36"/>
  <c r="D4210" i="36"/>
  <c r="D4211" i="36"/>
  <c r="D4212" i="36"/>
  <c r="D4213" i="36"/>
  <c r="D4214" i="36"/>
  <c r="D4215" i="36"/>
  <c r="D4216" i="36"/>
  <c r="D4217" i="36"/>
  <c r="D4218" i="36"/>
  <c r="D4219" i="36"/>
  <c r="D4220" i="36"/>
  <c r="D4221" i="36"/>
  <c r="D4222" i="36"/>
  <c r="D4223" i="36"/>
  <c r="D4224" i="36"/>
  <c r="D4225" i="36"/>
  <c r="D4226" i="36"/>
  <c r="D4227" i="36"/>
  <c r="D4228" i="36"/>
  <c r="D4229" i="36"/>
  <c r="D4230" i="36"/>
  <c r="D4231" i="36"/>
  <c r="D4232" i="36"/>
  <c r="D4233" i="36"/>
  <c r="D4234" i="36"/>
  <c r="D4235" i="36"/>
  <c r="D4236" i="36"/>
  <c r="D4237" i="36"/>
  <c r="D4238" i="36"/>
  <c r="D4239" i="36"/>
  <c r="D4240" i="36"/>
  <c r="D4241" i="36"/>
  <c r="D4242" i="36"/>
  <c r="D4243" i="36"/>
  <c r="D4244" i="36"/>
  <c r="D4245" i="36"/>
  <c r="D4246" i="36"/>
  <c r="D4247" i="36"/>
  <c r="D4248" i="36"/>
  <c r="D4249" i="36"/>
  <c r="D4250" i="36"/>
  <c r="D4251" i="36"/>
  <c r="D4252" i="36"/>
  <c r="D4253" i="36"/>
  <c r="D4254" i="36"/>
  <c r="D4255" i="36"/>
  <c r="D4256" i="36"/>
  <c r="D4257" i="36"/>
  <c r="D4258" i="36"/>
  <c r="D4259" i="36"/>
  <c r="D4260" i="36"/>
  <c r="D4261" i="36"/>
  <c r="D4262" i="36"/>
  <c r="D4263" i="36"/>
  <c r="D4264" i="36"/>
  <c r="D4265" i="36"/>
  <c r="D4266" i="36"/>
  <c r="D4267" i="36"/>
  <c r="D4268" i="36"/>
  <c r="D4269" i="36"/>
  <c r="D4270" i="36"/>
  <c r="D4271" i="36"/>
  <c r="D4272" i="36"/>
  <c r="D4273" i="36"/>
  <c r="D4274" i="36"/>
  <c r="D4275" i="36"/>
  <c r="D4276" i="36"/>
  <c r="D4277" i="36"/>
  <c r="D4278" i="36"/>
  <c r="D4279" i="36"/>
  <c r="D4280" i="36"/>
  <c r="D4281" i="36"/>
  <c r="D4282" i="36"/>
  <c r="D4283" i="36"/>
  <c r="D4284" i="36"/>
  <c r="D4285" i="36"/>
  <c r="D4286" i="36"/>
  <c r="D4287" i="36"/>
  <c r="D4288" i="36"/>
  <c r="D4289" i="36"/>
  <c r="D4290" i="36"/>
  <c r="D4291" i="36"/>
  <c r="D4292" i="36"/>
  <c r="D4293" i="36"/>
  <c r="D4294" i="36"/>
  <c r="D4295" i="36"/>
  <c r="D4296" i="36"/>
  <c r="D4297" i="36"/>
  <c r="D4298" i="36"/>
  <c r="D4299" i="36"/>
  <c r="D4300" i="36"/>
  <c r="D4301" i="36"/>
  <c r="D4302" i="36"/>
  <c r="D4303" i="36"/>
  <c r="D4304" i="36"/>
  <c r="D4305" i="36"/>
  <c r="D4306" i="36"/>
  <c r="D4307" i="36"/>
  <c r="D4308" i="36"/>
  <c r="D4309" i="36"/>
  <c r="D4310" i="36"/>
  <c r="D4311" i="36"/>
  <c r="D4312" i="36"/>
  <c r="D4313" i="36"/>
  <c r="D4314" i="36"/>
  <c r="D4315" i="36"/>
  <c r="D4316" i="36"/>
  <c r="D4317" i="36"/>
  <c r="D4318" i="36"/>
  <c r="D4319" i="36"/>
  <c r="D4320" i="36"/>
  <c r="D4321" i="36"/>
  <c r="D4322" i="36"/>
  <c r="D4323" i="36"/>
  <c r="D4324" i="36"/>
  <c r="D4325" i="36"/>
  <c r="D4326" i="36"/>
  <c r="D4327" i="36"/>
  <c r="D4328" i="36"/>
  <c r="D4329" i="36"/>
  <c r="D4330" i="36"/>
  <c r="D4331" i="36"/>
  <c r="D4332" i="36"/>
  <c r="D4333" i="36"/>
  <c r="D4334" i="36"/>
  <c r="D4335" i="36"/>
  <c r="D4336" i="36"/>
  <c r="D4337" i="36"/>
  <c r="D4338" i="36"/>
  <c r="D4339" i="36"/>
  <c r="D4340" i="36"/>
  <c r="D4341" i="36"/>
  <c r="D4342" i="36"/>
  <c r="D4343" i="36"/>
  <c r="D4344" i="36"/>
  <c r="D4345" i="36"/>
  <c r="D4346" i="36"/>
  <c r="D4347" i="36"/>
  <c r="D4348" i="36"/>
  <c r="D4349" i="36"/>
  <c r="D4350" i="36"/>
  <c r="D4351" i="36"/>
  <c r="D4352" i="36"/>
  <c r="D4353" i="36"/>
  <c r="D4354" i="36"/>
  <c r="D4355" i="36"/>
  <c r="D4356" i="36"/>
  <c r="D4357" i="36"/>
  <c r="D4358" i="36"/>
  <c r="D4359" i="36"/>
  <c r="D4360" i="36"/>
  <c r="D4361" i="36"/>
  <c r="D4362" i="36"/>
  <c r="D4363" i="36"/>
  <c r="D4364" i="36"/>
  <c r="D4365" i="36"/>
  <c r="D4366" i="36"/>
  <c r="D4367" i="36"/>
  <c r="D4368" i="36"/>
  <c r="D4369" i="36"/>
  <c r="D4370" i="36"/>
  <c r="D4371" i="36"/>
  <c r="D4372" i="36"/>
  <c r="D4373" i="36"/>
  <c r="D3647" i="36"/>
  <c r="D3648" i="36"/>
  <c r="D3649" i="36"/>
  <c r="D3650" i="36"/>
  <c r="D3651" i="36"/>
  <c r="D3652" i="36"/>
  <c r="D3653" i="36"/>
  <c r="D3654" i="36"/>
  <c r="D3655" i="36"/>
  <c r="D3656" i="36"/>
  <c r="D3657" i="36"/>
  <c r="D3658" i="36"/>
  <c r="D3659" i="36"/>
  <c r="D3660" i="36"/>
  <c r="D3661" i="36"/>
  <c r="D3662" i="36"/>
  <c r="D3663" i="36"/>
  <c r="D3664" i="36"/>
  <c r="D3665" i="36"/>
  <c r="D3666" i="36"/>
  <c r="D3667" i="36"/>
  <c r="D3668" i="36"/>
  <c r="D3669" i="36"/>
  <c r="D3670" i="36"/>
  <c r="D3671" i="36"/>
  <c r="D3672" i="36"/>
  <c r="D3673" i="36"/>
  <c r="D3674" i="36"/>
  <c r="D3675" i="36"/>
  <c r="D3676" i="36"/>
  <c r="D3677" i="36"/>
  <c r="D3678" i="36"/>
  <c r="D3679" i="36"/>
  <c r="D3680" i="36"/>
  <c r="D3681" i="36"/>
  <c r="D3682" i="36"/>
  <c r="D3683" i="36"/>
  <c r="D3684" i="36"/>
  <c r="D3685" i="36"/>
  <c r="D3686" i="36"/>
  <c r="D3687" i="36"/>
  <c r="D3688" i="36"/>
  <c r="D3689" i="36"/>
  <c r="D3690" i="36"/>
  <c r="D3691" i="36"/>
  <c r="D3692" i="36"/>
  <c r="D3693" i="36"/>
  <c r="D3694" i="36"/>
  <c r="D3695" i="36"/>
  <c r="D3696" i="36"/>
  <c r="D3697" i="36"/>
  <c r="D3698" i="36"/>
  <c r="D3699" i="36"/>
  <c r="D3700" i="36"/>
  <c r="D3701" i="36"/>
  <c r="D3702" i="36"/>
  <c r="D3703" i="36"/>
  <c r="D3704" i="36"/>
  <c r="D3705" i="36"/>
  <c r="D3706" i="36"/>
  <c r="D3707" i="36"/>
  <c r="D3708" i="36"/>
  <c r="D3709" i="36"/>
  <c r="D3710" i="36"/>
  <c r="D3711" i="36"/>
  <c r="D3712" i="36"/>
  <c r="D3713" i="36"/>
  <c r="D3714" i="36"/>
  <c r="D3715" i="36"/>
  <c r="D3716" i="36"/>
  <c r="D3717" i="36"/>
  <c r="D3718" i="36"/>
  <c r="D3719" i="36"/>
  <c r="D3720" i="36"/>
  <c r="D3721" i="36"/>
  <c r="D3722" i="36"/>
  <c r="D3723" i="36"/>
  <c r="D3724" i="36"/>
  <c r="D3725" i="36"/>
  <c r="D3726" i="36"/>
  <c r="D3727" i="36"/>
  <c r="D3728" i="36"/>
  <c r="D3729" i="36"/>
  <c r="D3730" i="36"/>
  <c r="D3731" i="36"/>
  <c r="D3732" i="36"/>
  <c r="D3733" i="36"/>
  <c r="D3734" i="36"/>
  <c r="D3735" i="36"/>
  <c r="D3736" i="36"/>
  <c r="D3737" i="36"/>
  <c r="D3738" i="36"/>
  <c r="D3739" i="36"/>
  <c r="D3740" i="36"/>
  <c r="D3741" i="36"/>
  <c r="D3742" i="36"/>
  <c r="D3743" i="36"/>
  <c r="D3744" i="36"/>
  <c r="D3745" i="36"/>
  <c r="D3746" i="36"/>
  <c r="D3747" i="36"/>
  <c r="D3748" i="36"/>
  <c r="D3749" i="36"/>
  <c r="D3750" i="36"/>
  <c r="D3751" i="36"/>
  <c r="D3752" i="36"/>
  <c r="D3753" i="36"/>
  <c r="D3754" i="36"/>
  <c r="D3755" i="36"/>
  <c r="D3756" i="36"/>
  <c r="D3757" i="36"/>
  <c r="D3758" i="36"/>
  <c r="D3759" i="36"/>
  <c r="D3760" i="36"/>
  <c r="D3761" i="36"/>
  <c r="D3762" i="36"/>
  <c r="D3763" i="36"/>
  <c r="D3764" i="36"/>
  <c r="D3765" i="36"/>
  <c r="D3766" i="36"/>
  <c r="D3767" i="36"/>
  <c r="D3768" i="36"/>
  <c r="D3769" i="36"/>
  <c r="D3770" i="36"/>
  <c r="D3771" i="36"/>
  <c r="D3772" i="36"/>
  <c r="D3773" i="36"/>
  <c r="D3774" i="36"/>
  <c r="D3775" i="36"/>
  <c r="D3776" i="36"/>
  <c r="D3777" i="36"/>
  <c r="D3778" i="36"/>
  <c r="D3779" i="36"/>
  <c r="D3780" i="36"/>
  <c r="D3781" i="36"/>
  <c r="D3782" i="36"/>
  <c r="D3783" i="36"/>
  <c r="D3784" i="36"/>
  <c r="D3785" i="36"/>
  <c r="D3786" i="36"/>
  <c r="D3787" i="36"/>
  <c r="D3788" i="36"/>
  <c r="D3789" i="36"/>
  <c r="D3790" i="36"/>
  <c r="D3791" i="36"/>
  <c r="D3792" i="36"/>
  <c r="D3793" i="36"/>
  <c r="D3794" i="36"/>
  <c r="D3795" i="36"/>
  <c r="D3796" i="36"/>
  <c r="D3797" i="36"/>
  <c r="D3798" i="36"/>
  <c r="D3799" i="36"/>
  <c r="D3800" i="36"/>
  <c r="D3801" i="36"/>
  <c r="D3802" i="36"/>
  <c r="D3803" i="36"/>
  <c r="D3804" i="36"/>
  <c r="D3805" i="36"/>
  <c r="D3806" i="36"/>
  <c r="D3807" i="36"/>
  <c r="D3808" i="36"/>
  <c r="D3809" i="36"/>
  <c r="D3810" i="36"/>
  <c r="D3811" i="36"/>
  <c r="D3812" i="36"/>
  <c r="D3813" i="36"/>
  <c r="D3814" i="36"/>
  <c r="D3815" i="36"/>
  <c r="D3816" i="36"/>
  <c r="D3817" i="36"/>
  <c r="D3818" i="36"/>
  <c r="D3819" i="36"/>
  <c r="D3820" i="36"/>
  <c r="D3821" i="36"/>
  <c r="D3822" i="36"/>
  <c r="D3823" i="36"/>
  <c r="D3824" i="36"/>
  <c r="D3825" i="36"/>
  <c r="D3826" i="36"/>
  <c r="D3827" i="36"/>
  <c r="D3828" i="36"/>
  <c r="D3829" i="36"/>
  <c r="D3830" i="36"/>
  <c r="D3831" i="36"/>
  <c r="D3832" i="36"/>
  <c r="D3833" i="36"/>
  <c r="D3834" i="36"/>
  <c r="D3835" i="36"/>
  <c r="D3836" i="36"/>
  <c r="D3837" i="36"/>
  <c r="D3838" i="36"/>
  <c r="D3839" i="36"/>
  <c r="D3840" i="36"/>
  <c r="D3841" i="36"/>
  <c r="D3842" i="36"/>
  <c r="D3843" i="36"/>
  <c r="D3844" i="36"/>
  <c r="D3845" i="36"/>
  <c r="D3846" i="36"/>
  <c r="D3847" i="36"/>
  <c r="D3848" i="36"/>
  <c r="D3849" i="36"/>
  <c r="D3850" i="36"/>
  <c r="D3851" i="36"/>
  <c r="D3852" i="36"/>
  <c r="D3853" i="36"/>
  <c r="D3854" i="36"/>
  <c r="D3855" i="36"/>
  <c r="D3856" i="36"/>
  <c r="D3857" i="36"/>
  <c r="D3858" i="36"/>
  <c r="D3859" i="36"/>
  <c r="D3860" i="36"/>
  <c r="D3861" i="36"/>
  <c r="D3862" i="36"/>
  <c r="D3863" i="36"/>
  <c r="D3864" i="36"/>
  <c r="D3865" i="36"/>
  <c r="D3866" i="36"/>
  <c r="D3867" i="36"/>
  <c r="D3868" i="36"/>
  <c r="D3869" i="36"/>
  <c r="D3870" i="36"/>
  <c r="D3871" i="36"/>
  <c r="D3872" i="36"/>
  <c r="D3873" i="36"/>
  <c r="D3874" i="36"/>
  <c r="D3875" i="36"/>
  <c r="D3876" i="36"/>
  <c r="D3877" i="36"/>
  <c r="D3878" i="36"/>
  <c r="D3879" i="36"/>
  <c r="D3880" i="36"/>
  <c r="D3881" i="36"/>
  <c r="D3882" i="36"/>
  <c r="D3883" i="36"/>
  <c r="D3884" i="36"/>
  <c r="D3885" i="36"/>
  <c r="D3886" i="36"/>
  <c r="D3887" i="36"/>
  <c r="D3888" i="36"/>
  <c r="D3889" i="36"/>
  <c r="D3890" i="36"/>
  <c r="D3891" i="36"/>
  <c r="D3892" i="36"/>
  <c r="D3893" i="36"/>
  <c r="D3894" i="36"/>
  <c r="D3895" i="36"/>
  <c r="D3896" i="36"/>
  <c r="D3897" i="36"/>
  <c r="D3898" i="36"/>
  <c r="D3899" i="36"/>
  <c r="D3900" i="36"/>
  <c r="D3901" i="36"/>
  <c r="D3902" i="36"/>
  <c r="D3903" i="36"/>
  <c r="D3904" i="36"/>
  <c r="D3905" i="36"/>
  <c r="D3906" i="36"/>
  <c r="D3907" i="36"/>
  <c r="D3908" i="36"/>
  <c r="D3909" i="36"/>
  <c r="D3910" i="36"/>
  <c r="D3911" i="36"/>
  <c r="D3912" i="36"/>
  <c r="D3913" i="36"/>
  <c r="D3914" i="36"/>
  <c r="D3915" i="36"/>
  <c r="D3916" i="36"/>
  <c r="D3917" i="36"/>
  <c r="D3918" i="36"/>
  <c r="D3919" i="36"/>
  <c r="D3920" i="36"/>
  <c r="D3921" i="36"/>
  <c r="D3922" i="36"/>
  <c r="D3923" i="36"/>
  <c r="D3924" i="36"/>
  <c r="D3925" i="36"/>
  <c r="D3926" i="36"/>
  <c r="D3927" i="36"/>
  <c r="D3928" i="36"/>
  <c r="D3929" i="36"/>
  <c r="D3930" i="36"/>
  <c r="D3931" i="36"/>
  <c r="D3932" i="36"/>
  <c r="D3933" i="36"/>
  <c r="D3934" i="36"/>
  <c r="D3935" i="36"/>
  <c r="D3936" i="36"/>
  <c r="D3937" i="36"/>
  <c r="D3938" i="36"/>
  <c r="D3939" i="36"/>
  <c r="D3940" i="36"/>
  <c r="D3941" i="36"/>
  <c r="D3942" i="36"/>
  <c r="D3943" i="36"/>
  <c r="D3944" i="36"/>
  <c r="D3945" i="36"/>
  <c r="D3946" i="36"/>
  <c r="D3947" i="36"/>
  <c r="D3948" i="36"/>
  <c r="D3949" i="36"/>
  <c r="D3950" i="36"/>
  <c r="D3951" i="36"/>
  <c r="D3952" i="36"/>
  <c r="D3953" i="36"/>
  <c r="D3954" i="36"/>
  <c r="D3955" i="36"/>
  <c r="D3956" i="36"/>
  <c r="D3957" i="36"/>
  <c r="D3958" i="36"/>
  <c r="D3959" i="36"/>
  <c r="D3960" i="36"/>
  <c r="D3961" i="36"/>
  <c r="D3962" i="36"/>
  <c r="D3963" i="36"/>
  <c r="D3964" i="36"/>
  <c r="D3965" i="36"/>
  <c r="D3966" i="36"/>
  <c r="D3967" i="36"/>
  <c r="D3968" i="36"/>
  <c r="D3969" i="36"/>
  <c r="D3970" i="36"/>
  <c r="D3971" i="36"/>
  <c r="D3972" i="36"/>
  <c r="D3973" i="36"/>
  <c r="D3974" i="36"/>
  <c r="D3975" i="36"/>
  <c r="D3976" i="36"/>
  <c r="D3977" i="36"/>
  <c r="D3978" i="36"/>
  <c r="D3979" i="36"/>
  <c r="D3980" i="36"/>
  <c r="D3981" i="36"/>
  <c r="D3982" i="36"/>
  <c r="D3983" i="36"/>
  <c r="D3984" i="36"/>
  <c r="D3985" i="36"/>
  <c r="D3986" i="36"/>
  <c r="D3987" i="36"/>
  <c r="D3988" i="36"/>
  <c r="D3989" i="36"/>
  <c r="D3990" i="36"/>
  <c r="D3991" i="36"/>
  <c r="D3992" i="36"/>
  <c r="D3993" i="36"/>
  <c r="D3994" i="36"/>
  <c r="D3995" i="36"/>
  <c r="D3996" i="36"/>
  <c r="D3997" i="36"/>
  <c r="D3998" i="36"/>
  <c r="D3999" i="36"/>
  <c r="D4000" i="36"/>
  <c r="D4001" i="36"/>
  <c r="D4002" i="36"/>
  <c r="D4003" i="36"/>
  <c r="D4004" i="36"/>
  <c r="D4005" i="36"/>
  <c r="D4006" i="36"/>
  <c r="D4007" i="36"/>
  <c r="D4008" i="36"/>
  <c r="D4009" i="36"/>
  <c r="D4010" i="36"/>
  <c r="D4011" i="36"/>
  <c r="D4012" i="36"/>
  <c r="D4013" i="36"/>
  <c r="D4014" i="36"/>
  <c r="D4015" i="36"/>
  <c r="D4016" i="36"/>
  <c r="D4017" i="36"/>
  <c r="D4018" i="36"/>
  <c r="D4019" i="36"/>
  <c r="D4020" i="36"/>
  <c r="D4021" i="36"/>
  <c r="D4022" i="36"/>
  <c r="D4023" i="36"/>
  <c r="D4024" i="36"/>
  <c r="D4025" i="36"/>
  <c r="D4026" i="36"/>
  <c r="D4027" i="36"/>
  <c r="D4028" i="36"/>
  <c r="D4029" i="36"/>
  <c r="D4030" i="36"/>
  <c r="D4031" i="36"/>
  <c r="D4032" i="36"/>
  <c r="D4033" i="36"/>
  <c r="D4034" i="36"/>
  <c r="D4035" i="36"/>
  <c r="D4036" i="36"/>
  <c r="D4037" i="36"/>
  <c r="D4038" i="36"/>
  <c r="D4039" i="36"/>
  <c r="D4040" i="36"/>
  <c r="D4041" i="36"/>
  <c r="D4042" i="36"/>
  <c r="D4043" i="36"/>
  <c r="D4044" i="36"/>
  <c r="D4045" i="36"/>
  <c r="D4046" i="36"/>
  <c r="D4047" i="36"/>
  <c r="D4048" i="36"/>
  <c r="D4049" i="36"/>
  <c r="D4050" i="36"/>
  <c r="D4051" i="36"/>
  <c r="D4052" i="36"/>
  <c r="D4053" i="36"/>
  <c r="D4054" i="36"/>
  <c r="D4055" i="36"/>
  <c r="D4056" i="36"/>
  <c r="D4057" i="36"/>
  <c r="D4058" i="36"/>
  <c r="D4059" i="36"/>
  <c r="D4060" i="36"/>
  <c r="D4061" i="36"/>
  <c r="D4062" i="36"/>
  <c r="D4063" i="36"/>
  <c r="D4064" i="36"/>
  <c r="D4065" i="36"/>
  <c r="D4066" i="36"/>
  <c r="D4067" i="36"/>
  <c r="D4068" i="36"/>
  <c r="D4069" i="36"/>
  <c r="D4070" i="36"/>
  <c r="D4071" i="36"/>
  <c r="D4072" i="36"/>
  <c r="D4073" i="36"/>
  <c r="D4074" i="36"/>
  <c r="D4075" i="36"/>
  <c r="D4076" i="36"/>
  <c r="D4077" i="36"/>
  <c r="D4078" i="36"/>
  <c r="D4079" i="36"/>
  <c r="D4080" i="36"/>
  <c r="D4081" i="36"/>
  <c r="D4082" i="36"/>
  <c r="D4083" i="36"/>
  <c r="D4084" i="36"/>
  <c r="D4085" i="36"/>
  <c r="D4086" i="36"/>
  <c r="D4087" i="36"/>
  <c r="D4088" i="36"/>
  <c r="D4089" i="36"/>
  <c r="D4090" i="36"/>
  <c r="D4091" i="36"/>
  <c r="D4092" i="36"/>
  <c r="D4093" i="36"/>
  <c r="D4094" i="36"/>
  <c r="D4095" i="36"/>
  <c r="D4096" i="36"/>
  <c r="D4097" i="36"/>
  <c r="D4098" i="36"/>
  <c r="D4099" i="36"/>
  <c r="D4100" i="36"/>
  <c r="D4101" i="36"/>
  <c r="D4102" i="36"/>
  <c r="D4103" i="36"/>
  <c r="D4104" i="36"/>
  <c r="D4105" i="36"/>
  <c r="D4106" i="36"/>
  <c r="D4107" i="36"/>
  <c r="D4108" i="36"/>
  <c r="D4109" i="36"/>
  <c r="D4110" i="36"/>
  <c r="D4111" i="36"/>
  <c r="D4112" i="36"/>
  <c r="D4113" i="36"/>
  <c r="D4114" i="36"/>
  <c r="D4115" i="36"/>
  <c r="D4116" i="36"/>
  <c r="D4117" i="36"/>
  <c r="D4118" i="36"/>
  <c r="D4119" i="36"/>
  <c r="D4120" i="36"/>
  <c r="D4121" i="36"/>
  <c r="D4122" i="36"/>
  <c r="D4123" i="36"/>
  <c r="D4124" i="36"/>
  <c r="D4125" i="36"/>
  <c r="D4126" i="36"/>
  <c r="D4127" i="36"/>
  <c r="D4128" i="36"/>
  <c r="D4129" i="36"/>
  <c r="D4130" i="36"/>
  <c r="D4131" i="36"/>
  <c r="D4132" i="36"/>
  <c r="D4133" i="36"/>
  <c r="D4134" i="36"/>
  <c r="D4135" i="36"/>
  <c r="D4136" i="36"/>
  <c r="D4137" i="36"/>
  <c r="D4138" i="36"/>
  <c r="D4139" i="36"/>
  <c r="D4140" i="36"/>
  <c r="D4141" i="36"/>
  <c r="D4142" i="36"/>
  <c r="D4143" i="36"/>
  <c r="D4144" i="36"/>
  <c r="D4145" i="36"/>
  <c r="D4146" i="36"/>
  <c r="D4147" i="36"/>
  <c r="D4148" i="36"/>
  <c r="D4149" i="36"/>
  <c r="D4150" i="36"/>
  <c r="D4151" i="36"/>
  <c r="D4152" i="36"/>
  <c r="D4153" i="36"/>
  <c r="D4154" i="36"/>
  <c r="D4155" i="36"/>
  <c r="D4156" i="36"/>
  <c r="D4157" i="36"/>
  <c r="D4158" i="36"/>
  <c r="D4159" i="36"/>
  <c r="D4160" i="36"/>
  <c r="D4161" i="36"/>
  <c r="D4162" i="36"/>
  <c r="D4163" i="36"/>
  <c r="D4164" i="36"/>
  <c r="D4165" i="36"/>
  <c r="D4166" i="36"/>
  <c r="D4167" i="36"/>
  <c r="D4168" i="36"/>
  <c r="D4169" i="36"/>
  <c r="D4170" i="36"/>
  <c r="D4171" i="36"/>
  <c r="D4172" i="36"/>
  <c r="D4173" i="36"/>
  <c r="D4174" i="36"/>
  <c r="D4175" i="36"/>
  <c r="D4176" i="36"/>
  <c r="D4177" i="36"/>
  <c r="D4178" i="36"/>
  <c r="D4179" i="36"/>
  <c r="D4180" i="36"/>
  <c r="D4181" i="36"/>
  <c r="D4182" i="36"/>
  <c r="D4183" i="36"/>
  <c r="D4184" i="36"/>
  <c r="D4185" i="36"/>
  <c r="D4186" i="36"/>
  <c r="D4187" i="36"/>
  <c r="D4188" i="36"/>
  <c r="D4189" i="36"/>
  <c r="D4190" i="36"/>
  <c r="D3608" i="36"/>
  <c r="D3609" i="36"/>
  <c r="D3610" i="36"/>
  <c r="D3611" i="36"/>
  <c r="D3612" i="36"/>
  <c r="D3613" i="36"/>
  <c r="D3614" i="36"/>
  <c r="D3615" i="36"/>
  <c r="D3616" i="36"/>
  <c r="D3617" i="36"/>
  <c r="D3618" i="36"/>
  <c r="D3619" i="36"/>
  <c r="D3620" i="36"/>
  <c r="D3621" i="36"/>
  <c r="D3622" i="36"/>
  <c r="D3623" i="36"/>
  <c r="D3624" i="36"/>
  <c r="D3625" i="36"/>
  <c r="D3626" i="36"/>
  <c r="D3627" i="36"/>
  <c r="D3628" i="36"/>
  <c r="D3629" i="36"/>
  <c r="D3630" i="36"/>
  <c r="D3631" i="36"/>
  <c r="D3632" i="36"/>
  <c r="D3633" i="36"/>
  <c r="D3634" i="36"/>
  <c r="D3635" i="36"/>
  <c r="D3636" i="36"/>
  <c r="D3637" i="36"/>
  <c r="D3638" i="36"/>
  <c r="D3639" i="36"/>
  <c r="D3640" i="36"/>
  <c r="D3641" i="36"/>
  <c r="D3642" i="36"/>
  <c r="D3643" i="36"/>
  <c r="D3644" i="36"/>
  <c r="D3645" i="36"/>
  <c r="D3646" i="36"/>
  <c r="D3529" i="36"/>
  <c r="D3530" i="36"/>
  <c r="D3531" i="36"/>
  <c r="D3532" i="36"/>
  <c r="D3533" i="36"/>
  <c r="D3534" i="36"/>
  <c r="D3535" i="36"/>
  <c r="D3536" i="36"/>
  <c r="D3537" i="36"/>
  <c r="D3538" i="36"/>
  <c r="D3539" i="36"/>
  <c r="D3540" i="36"/>
  <c r="D3541" i="36"/>
  <c r="D3542" i="36"/>
  <c r="D3543" i="36"/>
  <c r="D3544" i="36"/>
  <c r="D3545" i="36"/>
  <c r="D3546" i="36"/>
  <c r="D3547" i="36"/>
  <c r="D3548" i="36"/>
  <c r="D3549" i="36"/>
  <c r="D3550" i="36"/>
  <c r="D3551" i="36"/>
  <c r="D3552" i="36"/>
  <c r="D3553" i="36"/>
  <c r="D3554" i="36"/>
  <c r="D3555" i="36"/>
  <c r="D3556" i="36"/>
  <c r="D3557" i="36"/>
  <c r="D3558" i="36"/>
  <c r="D3559" i="36"/>
  <c r="D3560" i="36"/>
  <c r="D3561" i="36"/>
  <c r="D3562" i="36"/>
  <c r="D3563" i="36"/>
  <c r="D3564" i="36"/>
  <c r="D3565" i="36"/>
  <c r="D3566" i="36"/>
  <c r="D3567" i="36"/>
  <c r="D3568" i="36"/>
  <c r="D3569" i="36"/>
  <c r="D3570" i="36"/>
  <c r="D3571" i="36"/>
  <c r="D3572" i="36"/>
  <c r="D3573" i="36"/>
  <c r="D3574" i="36"/>
  <c r="D3575" i="36"/>
  <c r="D3576" i="36"/>
  <c r="D3577" i="36"/>
  <c r="D3578" i="36"/>
  <c r="D3579" i="36"/>
  <c r="D3580" i="36"/>
  <c r="D3581" i="36"/>
  <c r="D3582" i="36"/>
  <c r="D3583" i="36"/>
  <c r="D3584" i="36"/>
  <c r="D3585" i="36"/>
  <c r="D3586" i="36"/>
  <c r="D3587" i="36"/>
  <c r="D3588" i="36"/>
  <c r="D3589" i="36"/>
  <c r="D3590" i="36"/>
  <c r="D3591" i="36"/>
  <c r="D3592" i="36"/>
  <c r="D3593" i="36"/>
  <c r="D3594" i="36"/>
  <c r="D3595" i="36"/>
  <c r="D3596" i="36"/>
  <c r="D3597" i="36"/>
  <c r="D3598" i="36"/>
  <c r="D3599" i="36"/>
  <c r="D3600" i="36"/>
  <c r="D3601" i="36"/>
  <c r="D3602" i="36"/>
  <c r="D3603" i="36"/>
  <c r="D3604" i="36"/>
  <c r="D3605" i="36"/>
  <c r="D3606" i="36"/>
  <c r="D3607" i="36"/>
  <c r="D3384" i="36"/>
  <c r="D3385" i="36"/>
  <c r="D3386" i="36"/>
  <c r="D3387" i="36"/>
  <c r="D3388" i="36"/>
  <c r="D3389" i="36"/>
  <c r="D3390" i="36"/>
  <c r="D3391" i="36"/>
  <c r="D3392" i="36"/>
  <c r="D3393" i="36"/>
  <c r="D3394" i="36"/>
  <c r="D3395" i="36"/>
  <c r="D3396" i="36"/>
  <c r="D3397" i="36"/>
  <c r="D3398" i="36"/>
  <c r="D3399" i="36"/>
  <c r="D3400" i="36"/>
  <c r="D3401" i="36"/>
  <c r="D3402" i="36"/>
  <c r="D3403" i="36"/>
  <c r="D3404" i="36"/>
  <c r="D3405" i="36"/>
  <c r="D3406" i="36"/>
  <c r="D3407" i="36"/>
  <c r="D3408" i="36"/>
  <c r="D3409" i="36"/>
  <c r="D3410" i="36"/>
  <c r="D3411" i="36"/>
  <c r="D3412" i="36"/>
  <c r="D3413" i="36"/>
  <c r="D3414" i="36"/>
  <c r="D3415" i="36"/>
  <c r="D3416" i="36"/>
  <c r="D3417" i="36"/>
  <c r="D3418" i="36"/>
  <c r="D3419" i="36"/>
  <c r="D3420" i="36"/>
  <c r="D3421" i="36"/>
  <c r="D3422" i="36"/>
  <c r="D3423" i="36"/>
  <c r="D3424" i="36"/>
  <c r="D3425" i="36"/>
  <c r="D3426" i="36"/>
  <c r="D3427" i="36"/>
  <c r="D3428" i="36"/>
  <c r="D3429" i="36"/>
  <c r="D3430" i="36"/>
  <c r="D3431" i="36"/>
  <c r="D3432" i="36"/>
  <c r="D3433" i="36"/>
  <c r="D3434" i="36"/>
  <c r="D3435" i="36"/>
  <c r="D3436" i="36"/>
  <c r="D3437" i="36"/>
  <c r="D3438" i="36"/>
  <c r="D3439" i="36"/>
  <c r="D3440" i="36"/>
  <c r="D3441" i="36"/>
  <c r="D3442" i="36"/>
  <c r="D3443" i="36"/>
  <c r="D3444" i="36"/>
  <c r="D3445" i="36"/>
  <c r="D3446" i="36"/>
  <c r="D3447" i="36"/>
  <c r="D3448" i="36"/>
  <c r="D3449" i="36"/>
  <c r="D3450" i="36"/>
  <c r="D3451" i="36"/>
  <c r="D3452" i="36"/>
  <c r="D3453" i="36"/>
  <c r="D3454" i="36"/>
  <c r="D3455" i="36"/>
  <c r="D3456" i="36"/>
  <c r="D3457" i="36"/>
  <c r="D3458" i="36"/>
  <c r="D3459" i="36"/>
  <c r="D3460" i="36"/>
  <c r="D3461" i="36"/>
  <c r="D3462" i="36"/>
  <c r="D3463" i="36"/>
  <c r="D3464" i="36"/>
  <c r="D3465" i="36"/>
  <c r="D3466" i="36"/>
  <c r="D3467" i="36"/>
  <c r="D3468" i="36"/>
  <c r="D3469" i="36"/>
  <c r="D3470" i="36"/>
  <c r="D3471" i="36"/>
  <c r="D3472" i="36"/>
  <c r="D3473" i="36"/>
  <c r="D3474" i="36"/>
  <c r="D3475" i="36"/>
  <c r="D3476" i="36"/>
  <c r="D3477" i="36"/>
  <c r="D3478" i="36"/>
  <c r="D3479" i="36"/>
  <c r="D3480" i="36"/>
  <c r="D3481" i="36"/>
  <c r="D3482" i="36"/>
  <c r="D3483" i="36"/>
  <c r="D3484" i="36"/>
  <c r="D3485" i="36"/>
  <c r="D3486" i="36"/>
  <c r="D3487" i="36"/>
  <c r="D3488" i="36"/>
  <c r="D3489" i="36"/>
  <c r="D3490" i="36"/>
  <c r="D3491" i="36"/>
  <c r="D3492" i="36"/>
  <c r="D3493" i="36"/>
  <c r="D3494" i="36"/>
  <c r="D3495" i="36"/>
  <c r="D3496" i="36"/>
  <c r="D3497" i="36"/>
  <c r="D3498" i="36"/>
  <c r="D3499" i="36"/>
  <c r="D3500" i="36"/>
  <c r="D3501" i="36"/>
  <c r="D3502" i="36"/>
  <c r="D3503" i="36"/>
  <c r="D3504" i="36"/>
  <c r="D3505" i="36"/>
  <c r="D3506" i="36"/>
  <c r="D3507" i="36"/>
  <c r="D3508" i="36"/>
  <c r="D3509" i="36"/>
  <c r="D3510" i="36"/>
  <c r="D3511" i="36"/>
  <c r="D3512" i="36"/>
  <c r="D3513" i="36"/>
  <c r="D3514" i="36"/>
  <c r="D3515" i="36"/>
  <c r="D3516" i="36"/>
  <c r="D3517" i="36"/>
  <c r="D3518" i="36"/>
  <c r="D3519" i="36"/>
  <c r="D3520" i="36"/>
  <c r="D3521" i="36"/>
  <c r="D3522" i="36"/>
  <c r="D3523" i="36"/>
  <c r="D3524" i="36"/>
  <c r="D3525" i="36"/>
  <c r="D3526" i="36"/>
  <c r="D3527" i="36"/>
  <c r="D3528" i="36"/>
  <c r="D3284" i="36"/>
  <c r="D3285" i="36"/>
  <c r="D3286" i="36"/>
  <c r="D3287" i="36"/>
  <c r="D3288" i="36"/>
  <c r="D3289" i="36"/>
  <c r="D3290" i="36"/>
  <c r="D3291" i="36"/>
  <c r="D3292" i="36"/>
  <c r="D3293" i="36"/>
  <c r="D3294" i="36"/>
  <c r="D3295" i="36"/>
  <c r="D3296" i="36"/>
  <c r="D3297" i="36"/>
  <c r="D3298" i="36"/>
  <c r="D3299" i="36"/>
  <c r="D3300" i="36"/>
  <c r="D3301" i="36"/>
  <c r="D3302" i="36"/>
  <c r="D3303" i="36"/>
  <c r="D3304" i="36"/>
  <c r="D3305" i="36"/>
  <c r="D3306" i="36"/>
  <c r="D3307" i="36"/>
  <c r="D3308" i="36"/>
  <c r="D3309" i="36"/>
  <c r="D3310" i="36"/>
  <c r="D3311" i="36"/>
  <c r="D3312" i="36"/>
  <c r="D3313" i="36"/>
  <c r="D3314" i="36"/>
  <c r="D3315" i="36"/>
  <c r="D3316" i="36"/>
  <c r="D3317" i="36"/>
  <c r="D3318" i="36"/>
  <c r="D3319" i="36"/>
  <c r="D3320" i="36"/>
  <c r="D3321" i="36"/>
  <c r="D3322" i="36"/>
  <c r="D3323" i="36"/>
  <c r="D3324" i="36"/>
  <c r="D3325" i="36"/>
  <c r="D3326" i="36"/>
  <c r="D3327" i="36"/>
  <c r="D3328" i="36"/>
  <c r="D3329" i="36"/>
  <c r="D3330" i="36"/>
  <c r="D3331" i="36"/>
  <c r="D3332" i="36"/>
  <c r="D3333" i="36"/>
  <c r="D3334" i="36"/>
  <c r="D3335" i="36"/>
  <c r="D3336" i="36"/>
  <c r="D3337" i="36"/>
  <c r="D3338" i="36"/>
  <c r="D3339" i="36"/>
  <c r="D3340" i="36"/>
  <c r="D3341" i="36"/>
  <c r="D3342" i="36"/>
  <c r="D3343" i="36"/>
  <c r="D3344" i="36"/>
  <c r="D3345" i="36"/>
  <c r="D3346" i="36"/>
  <c r="D3347" i="36"/>
  <c r="D3348" i="36"/>
  <c r="D3349" i="36"/>
  <c r="D3350" i="36"/>
  <c r="D3351" i="36"/>
  <c r="D3352" i="36"/>
  <c r="D3353" i="36"/>
  <c r="D3354" i="36"/>
  <c r="D3355" i="36"/>
  <c r="D3356" i="36"/>
  <c r="D3357" i="36"/>
  <c r="D3358" i="36"/>
  <c r="D3359" i="36"/>
  <c r="D3360" i="36"/>
  <c r="D3361" i="36"/>
  <c r="D3362" i="36"/>
  <c r="D3363" i="36"/>
  <c r="D3364" i="36"/>
  <c r="D3365" i="36"/>
  <c r="D3366" i="36"/>
  <c r="D3367" i="36"/>
  <c r="D3368" i="36"/>
  <c r="D3369" i="36"/>
  <c r="D3370" i="36"/>
  <c r="D3371" i="36"/>
  <c r="D3372" i="36"/>
  <c r="D3373" i="36"/>
  <c r="D3374" i="36"/>
  <c r="D3375" i="36"/>
  <c r="D3376" i="36"/>
  <c r="D3377" i="36"/>
  <c r="D3378" i="36"/>
  <c r="D3379" i="36"/>
  <c r="D3380" i="36"/>
  <c r="D3381" i="36"/>
  <c r="D3382" i="36"/>
  <c r="D3383" i="36"/>
  <c r="D3262" i="36"/>
  <c r="D3263" i="36"/>
  <c r="D3264" i="36"/>
  <c r="D3265" i="36"/>
  <c r="D3266" i="36"/>
  <c r="D3267" i="36"/>
  <c r="D3268" i="36"/>
  <c r="D3269" i="36"/>
  <c r="D3270" i="36"/>
  <c r="D3271" i="36"/>
  <c r="D3272" i="36"/>
  <c r="D3273" i="36"/>
  <c r="D3274" i="36"/>
  <c r="D3275" i="36"/>
  <c r="D3276" i="36"/>
  <c r="D3277" i="36"/>
  <c r="D3278" i="36"/>
  <c r="D3279" i="36"/>
  <c r="D3280" i="36"/>
  <c r="D3281" i="36"/>
  <c r="D3282" i="36"/>
  <c r="D3283" i="36"/>
  <c r="D3243" i="36"/>
  <c r="D3244" i="36"/>
  <c r="D3245" i="36"/>
  <c r="D3246" i="36"/>
  <c r="D3247" i="36"/>
  <c r="D3248" i="36"/>
  <c r="D3249" i="36"/>
  <c r="D3250" i="36"/>
  <c r="D3251" i="36"/>
  <c r="D3252" i="36"/>
  <c r="D3253" i="36"/>
  <c r="D3254" i="36"/>
  <c r="D3255" i="36"/>
  <c r="D3256" i="36"/>
  <c r="D3257" i="36"/>
  <c r="D3258" i="36"/>
  <c r="D3259" i="36"/>
  <c r="D3260" i="36"/>
  <c r="D3261" i="36"/>
  <c r="D3229" i="36"/>
  <c r="D3230" i="36"/>
  <c r="D3231" i="36"/>
  <c r="D3232" i="36"/>
  <c r="D3233" i="36"/>
  <c r="D3234" i="36"/>
  <c r="D3235" i="36"/>
  <c r="D3236" i="36"/>
  <c r="D3237" i="36"/>
  <c r="D3238" i="36"/>
  <c r="D3239" i="36"/>
  <c r="D3240" i="36"/>
  <c r="D3241" i="36"/>
  <c r="D3242" i="36"/>
  <c r="D3208" i="36"/>
  <c r="D3209" i="36"/>
  <c r="D3210" i="36"/>
  <c r="D3211" i="36"/>
  <c r="D3212" i="36"/>
  <c r="D3213" i="36"/>
  <c r="D3214" i="36"/>
  <c r="D3215" i="36"/>
  <c r="D3216" i="36"/>
  <c r="D3217" i="36"/>
  <c r="D3218" i="36"/>
  <c r="D3219" i="36"/>
  <c r="D3220" i="36"/>
  <c r="D3221" i="36"/>
  <c r="D3222" i="36"/>
  <c r="D3223" i="36"/>
  <c r="D3224" i="36"/>
  <c r="D3225" i="36"/>
  <c r="D3226" i="36"/>
  <c r="D3227" i="36"/>
  <c r="D3228" i="36"/>
  <c r="D3191" i="36"/>
  <c r="D3192" i="36"/>
  <c r="D3193" i="36"/>
  <c r="D3194" i="36"/>
  <c r="D3195" i="36"/>
  <c r="D3196" i="36"/>
  <c r="D3197" i="36"/>
  <c r="D3198" i="36"/>
  <c r="D3199" i="36"/>
  <c r="D3200" i="36"/>
  <c r="D3201" i="36"/>
  <c r="D3202" i="36"/>
  <c r="D3203" i="36"/>
  <c r="D3204" i="36"/>
  <c r="D3205" i="36"/>
  <c r="D3206" i="36"/>
  <c r="D3207" i="36"/>
  <c r="D3170" i="36"/>
  <c r="D3171" i="36"/>
  <c r="D3172" i="36"/>
  <c r="D3173" i="36"/>
  <c r="D3174" i="36"/>
  <c r="D3175" i="36"/>
  <c r="D3176" i="36"/>
  <c r="D3177" i="36"/>
  <c r="D3178" i="36"/>
  <c r="D3179" i="36"/>
  <c r="D3180" i="36"/>
  <c r="D3181" i="36"/>
  <c r="D3182" i="36"/>
  <c r="D3183" i="36"/>
  <c r="D3184" i="36"/>
  <c r="D3185" i="36"/>
  <c r="D3186" i="36"/>
  <c r="D3187" i="36"/>
  <c r="D3188" i="36"/>
  <c r="D3189" i="36"/>
  <c r="D3190" i="36"/>
  <c r="D3149" i="36"/>
  <c r="D3150" i="36"/>
  <c r="D3151" i="36"/>
  <c r="D3152" i="36"/>
  <c r="D3153" i="36"/>
  <c r="D3154" i="36"/>
  <c r="D3155" i="36"/>
  <c r="D3156" i="36"/>
  <c r="D3157" i="36"/>
  <c r="D3158" i="36"/>
  <c r="D3159" i="36"/>
  <c r="D3160" i="36"/>
  <c r="D3161" i="36"/>
  <c r="D3162" i="36"/>
  <c r="D3163" i="36"/>
  <c r="D3164" i="36"/>
  <c r="D3165" i="36"/>
  <c r="D3166" i="36"/>
  <c r="D3167" i="36"/>
  <c r="D3168" i="36"/>
  <c r="D3169" i="36"/>
  <c r="D3112" i="36"/>
  <c r="D3113" i="36"/>
  <c r="D3114" i="36"/>
  <c r="D3115" i="36"/>
  <c r="D3116" i="36"/>
  <c r="D3117" i="36"/>
  <c r="D3118" i="36"/>
  <c r="D3119" i="36"/>
  <c r="D3120" i="36"/>
  <c r="D3121" i="36"/>
  <c r="D3122" i="36"/>
  <c r="D3123" i="36"/>
  <c r="D3124" i="36"/>
  <c r="D3125" i="36"/>
  <c r="D3126" i="36"/>
  <c r="D3127" i="36"/>
  <c r="D3128" i="36"/>
  <c r="D3129" i="36"/>
  <c r="D3130" i="36"/>
  <c r="D3131" i="36"/>
  <c r="D3132" i="36"/>
  <c r="D3133" i="36"/>
  <c r="D3134" i="36"/>
  <c r="D3135" i="36"/>
  <c r="D3136" i="36"/>
  <c r="D3137" i="36"/>
  <c r="D3138" i="36"/>
  <c r="D3139" i="36"/>
  <c r="D3140" i="36"/>
  <c r="D3141" i="36"/>
  <c r="D3142" i="36"/>
  <c r="D3143" i="36"/>
  <c r="D3144" i="36"/>
  <c r="D3145" i="36"/>
  <c r="D3146" i="36"/>
  <c r="D3147" i="36"/>
  <c r="D3148" i="36"/>
  <c r="D3095" i="36"/>
  <c r="D3096" i="36"/>
  <c r="D3097" i="36"/>
  <c r="D3098" i="36"/>
  <c r="D3099" i="36"/>
  <c r="D3100" i="36"/>
  <c r="D3101" i="36"/>
  <c r="D3102" i="36"/>
  <c r="D3103" i="36"/>
  <c r="D3104" i="36"/>
  <c r="D3105" i="36"/>
  <c r="D3106" i="36"/>
  <c r="D3107" i="36"/>
  <c r="D3108" i="36"/>
  <c r="D3109" i="36"/>
  <c r="D3110" i="36"/>
  <c r="D3111" i="36"/>
  <c r="D3094" i="36"/>
  <c r="D2830" i="36"/>
  <c r="D2831" i="36"/>
  <c r="D2832" i="36"/>
  <c r="D2833" i="36"/>
  <c r="D2834" i="36"/>
  <c r="D2835" i="36"/>
  <c r="D2836" i="36"/>
  <c r="D2837" i="36"/>
  <c r="D2838" i="36"/>
  <c r="D2839" i="36"/>
  <c r="D2840" i="36"/>
  <c r="D2841" i="36"/>
  <c r="D2842" i="36"/>
  <c r="D2843" i="36"/>
  <c r="D2844" i="36"/>
  <c r="D2845" i="36"/>
  <c r="D2846" i="36"/>
  <c r="D2847" i="36"/>
  <c r="D2848" i="36"/>
  <c r="D2849" i="36"/>
  <c r="D2850" i="36"/>
  <c r="D2851" i="36"/>
  <c r="D2852" i="36"/>
  <c r="D2853" i="36"/>
  <c r="D2854" i="36"/>
  <c r="D2855" i="36"/>
  <c r="D2856" i="36"/>
  <c r="D2857" i="36"/>
  <c r="D2858" i="36"/>
  <c r="D2859" i="36"/>
  <c r="D2860" i="36"/>
  <c r="D2861" i="36"/>
  <c r="D2862" i="36"/>
  <c r="D2863" i="36"/>
  <c r="D2864" i="36"/>
  <c r="D2865" i="36"/>
  <c r="D2866" i="36"/>
  <c r="D2867" i="36"/>
  <c r="D2868" i="36"/>
  <c r="D2869" i="36"/>
  <c r="D2870" i="36"/>
  <c r="D2871" i="36"/>
  <c r="D2872" i="36"/>
  <c r="D2873" i="36"/>
  <c r="D2874" i="36"/>
  <c r="D2875" i="36"/>
  <c r="D2876" i="36"/>
  <c r="D2877" i="36"/>
  <c r="D2878" i="36"/>
  <c r="D2879" i="36"/>
  <c r="D2880" i="36"/>
  <c r="D2881" i="36"/>
  <c r="D2882" i="36"/>
  <c r="D2883" i="36"/>
  <c r="D2884" i="36"/>
  <c r="D2885" i="36"/>
  <c r="D2886" i="36"/>
  <c r="D2887" i="36"/>
  <c r="D2888" i="36"/>
  <c r="D2889" i="36"/>
  <c r="D2890" i="36"/>
  <c r="D2891" i="36"/>
  <c r="D2892" i="36"/>
  <c r="D2893" i="36"/>
  <c r="D2894" i="36"/>
  <c r="D2895" i="36"/>
  <c r="D2896" i="36"/>
  <c r="D2897" i="36"/>
  <c r="D2898" i="36"/>
  <c r="D2899" i="36"/>
  <c r="D2900" i="36"/>
  <c r="D2901" i="36"/>
  <c r="D2902" i="36"/>
  <c r="D2903" i="36"/>
  <c r="D2904" i="36"/>
  <c r="D2905" i="36"/>
  <c r="D2906" i="36"/>
  <c r="D2907" i="36"/>
  <c r="D2908" i="36"/>
  <c r="D2909" i="36"/>
  <c r="D2910" i="36"/>
  <c r="D2911" i="36"/>
  <c r="D2912" i="36"/>
  <c r="D2913" i="36"/>
  <c r="D2914" i="36"/>
  <c r="D2915" i="36"/>
  <c r="D2916" i="36"/>
  <c r="D2917" i="36"/>
  <c r="D2918" i="36"/>
  <c r="D2919" i="36"/>
  <c r="D2920" i="36"/>
  <c r="D2921" i="36"/>
  <c r="D2922" i="36"/>
  <c r="D2829" i="36"/>
  <c r="C8647" i="36"/>
  <c r="C8648" i="36" s="1"/>
  <c r="B8647" i="36"/>
  <c r="B8648" i="36" s="1"/>
  <c r="D8646" i="36"/>
  <c r="D8645" i="36"/>
  <c r="D8644" i="36"/>
  <c r="D8643" i="36"/>
  <c r="D8642" i="36"/>
  <c r="D8641" i="36"/>
  <c r="D8640" i="36"/>
  <c r="D8639" i="36"/>
  <c r="D8638" i="36"/>
  <c r="D8637" i="36"/>
  <c r="D8636" i="36"/>
  <c r="D8635" i="36"/>
  <c r="D8634" i="36"/>
  <c r="D8633" i="36"/>
  <c r="D8632" i="36"/>
  <c r="D8631" i="36"/>
  <c r="D8630" i="36"/>
  <c r="D8629" i="36"/>
  <c r="D8628" i="36"/>
  <c r="D8627" i="36"/>
  <c r="D8626" i="36"/>
  <c r="D8625" i="36"/>
  <c r="D8624" i="36"/>
  <c r="D8623" i="36"/>
  <c r="D8622" i="36"/>
  <c r="D8621" i="36"/>
  <c r="D8620" i="36"/>
  <c r="D8619" i="36"/>
  <c r="D8618" i="36"/>
  <c r="D8617" i="36"/>
  <c r="D8616" i="36"/>
  <c r="D8615" i="36"/>
  <c r="D8614" i="36"/>
  <c r="D8613" i="36"/>
  <c r="D8612" i="36"/>
  <c r="D8611" i="36"/>
  <c r="D8610" i="36"/>
  <c r="D8609" i="36"/>
  <c r="D8608" i="36"/>
  <c r="D8607" i="36"/>
  <c r="D8606" i="36"/>
  <c r="D8605" i="36"/>
  <c r="D8604" i="36"/>
  <c r="D8603" i="36"/>
  <c r="D8602" i="36"/>
  <c r="D8601" i="36"/>
  <c r="D8600" i="36"/>
  <c r="D8599" i="36"/>
  <c r="D8598" i="36"/>
  <c r="D8597" i="36"/>
  <c r="D8596" i="36"/>
  <c r="D8595" i="36"/>
  <c r="D8594" i="36"/>
  <c r="D8593" i="36"/>
  <c r="D8592" i="36"/>
  <c r="D8591" i="36"/>
  <c r="D8590" i="36"/>
  <c r="D8589" i="36"/>
  <c r="D8588" i="36"/>
  <c r="D8587" i="36"/>
  <c r="D8586" i="36"/>
  <c r="D8585" i="36"/>
  <c r="D8584" i="36"/>
  <c r="D8583" i="36"/>
  <c r="D8582" i="36"/>
  <c r="D8581" i="36"/>
  <c r="D8580" i="36"/>
  <c r="D8579" i="36"/>
  <c r="D8578" i="36"/>
  <c r="D8577" i="36"/>
  <c r="D8576" i="36"/>
  <c r="D8575" i="36"/>
  <c r="D8574" i="36"/>
  <c r="D8573" i="36"/>
  <c r="D8572" i="36"/>
  <c r="D8571" i="36"/>
  <c r="D8570" i="36"/>
  <c r="D8569" i="36"/>
  <c r="D8568" i="36"/>
  <c r="D8567" i="36"/>
  <c r="D8566" i="36"/>
  <c r="D8565" i="36"/>
  <c r="D8564" i="36"/>
  <c r="D8563" i="36"/>
  <c r="D8562" i="36"/>
  <c r="D8561" i="36"/>
  <c r="D8560" i="36"/>
  <c r="D8559" i="36"/>
  <c r="D8558" i="36"/>
  <c r="D8557" i="36"/>
  <c r="D8556" i="36"/>
  <c r="D8555" i="36"/>
  <c r="D8554" i="36"/>
  <c r="D8553" i="36"/>
  <c r="D8552" i="36"/>
  <c r="D8551" i="36"/>
  <c r="D8550" i="36"/>
  <c r="D8549" i="36"/>
  <c r="D8548" i="36"/>
  <c r="D8547" i="36"/>
  <c r="D8546" i="36"/>
  <c r="D8545" i="36"/>
  <c r="D8544" i="36"/>
  <c r="D8543" i="36"/>
  <c r="D8542" i="36"/>
  <c r="D8541" i="36"/>
  <c r="D8540" i="36"/>
  <c r="D8539" i="36"/>
  <c r="D8538" i="36"/>
  <c r="D8537" i="36"/>
  <c r="D8536" i="36"/>
  <c r="D8535" i="36"/>
  <c r="D8534" i="36"/>
  <c r="D8533" i="36"/>
  <c r="D8532" i="36"/>
  <c r="D8531" i="36"/>
  <c r="D8530" i="36"/>
  <c r="D8529" i="36"/>
  <c r="D8528" i="36"/>
  <c r="D8527" i="36"/>
  <c r="D8526" i="36"/>
  <c r="D8525" i="36"/>
  <c r="D8524" i="36"/>
  <c r="D8523" i="36"/>
  <c r="D8522" i="36"/>
  <c r="D8521" i="36"/>
  <c r="D8520" i="36"/>
  <c r="D8519" i="36"/>
  <c r="D8518" i="36"/>
  <c r="D8517" i="36"/>
  <c r="D8516" i="36"/>
  <c r="D8515" i="36"/>
  <c r="D8514" i="36"/>
  <c r="D8513" i="36"/>
  <c r="D8512" i="36"/>
  <c r="D8511" i="36"/>
  <c r="D8510" i="36"/>
  <c r="D8509" i="36"/>
  <c r="D8508" i="36"/>
  <c r="D8507" i="36"/>
  <c r="D8506" i="36"/>
  <c r="D8505" i="36"/>
  <c r="D8504" i="36"/>
  <c r="D8503" i="36"/>
  <c r="D8502" i="36"/>
  <c r="D8501" i="36"/>
  <c r="D8500" i="36"/>
  <c r="D8499" i="36"/>
  <c r="D8498" i="36"/>
  <c r="C8493" i="36"/>
  <c r="B8493" i="36"/>
  <c r="D8492" i="36"/>
  <c r="D8491" i="36"/>
  <c r="D8490" i="36"/>
  <c r="D8489" i="36"/>
  <c r="D8488" i="36"/>
  <c r="D8487" i="36"/>
  <c r="D8486" i="36"/>
  <c r="D8485" i="36"/>
  <c r="D8484" i="36"/>
  <c r="D8483" i="36"/>
  <c r="D8482" i="36"/>
  <c r="D8481" i="36"/>
  <c r="D8480" i="36"/>
  <c r="D8479" i="36"/>
  <c r="D8478" i="36"/>
  <c r="D8477" i="36"/>
  <c r="D8476" i="36"/>
  <c r="D8475" i="36"/>
  <c r="D8474" i="36"/>
  <c r="D8473" i="36"/>
  <c r="D8472" i="36"/>
  <c r="D8471" i="36"/>
  <c r="D8470" i="36"/>
  <c r="D8469" i="36"/>
  <c r="D8468" i="36"/>
  <c r="D8467" i="36"/>
  <c r="D8466" i="36"/>
  <c r="D8465" i="36"/>
  <c r="D8464" i="36"/>
  <c r="D8463" i="36"/>
  <c r="D8462" i="36"/>
  <c r="D8461" i="36"/>
  <c r="D8460" i="36"/>
  <c r="D8459" i="36"/>
  <c r="D8458" i="36"/>
  <c r="D8457" i="36"/>
  <c r="D8456" i="36"/>
  <c r="D8455" i="36"/>
  <c r="D8454" i="36"/>
  <c r="C8453" i="36"/>
  <c r="B8453" i="36"/>
  <c r="D8452" i="36"/>
  <c r="D8453" i="36" s="1"/>
  <c r="D8437" i="36"/>
  <c r="C8437" i="36"/>
  <c r="B8437" i="36"/>
  <c r="C8424" i="36"/>
  <c r="B8424" i="36"/>
  <c r="D8423" i="36"/>
  <c r="D8422" i="36"/>
  <c r="D8421" i="36"/>
  <c r="D8420" i="36"/>
  <c r="D8419" i="36"/>
  <c r="D8418" i="36"/>
  <c r="D8417" i="36"/>
  <c r="D8416" i="36"/>
  <c r="D8415" i="36"/>
  <c r="D8414" i="36"/>
  <c r="D8413" i="36"/>
  <c r="D8412" i="36"/>
  <c r="D8411" i="36"/>
  <c r="D8410" i="36"/>
  <c r="D8409" i="36"/>
  <c r="D8408" i="36"/>
  <c r="D8407" i="36"/>
  <c r="D8406" i="36"/>
  <c r="D8405" i="36"/>
  <c r="D8404" i="36"/>
  <c r="D8403" i="36"/>
  <c r="D8402" i="36"/>
  <c r="D8401" i="36"/>
  <c r="D8400" i="36"/>
  <c r="D8399" i="36"/>
  <c r="D8398" i="36"/>
  <c r="D8397" i="36"/>
  <c r="D8396" i="36"/>
  <c r="D8395" i="36"/>
  <c r="D8394" i="36"/>
  <c r="D8393" i="36"/>
  <c r="D8392" i="36"/>
  <c r="D8391" i="36"/>
  <c r="D8390" i="36"/>
  <c r="D8389" i="36"/>
  <c r="D8388" i="36"/>
  <c r="D8387" i="36"/>
  <c r="D8386" i="36"/>
  <c r="D8385" i="36"/>
  <c r="D8384" i="36"/>
  <c r="D8383" i="36"/>
  <c r="D8382" i="36"/>
  <c r="D8381" i="36"/>
  <c r="D8380" i="36"/>
  <c r="D8379" i="36"/>
  <c r="D8378" i="36"/>
  <c r="D8377" i="36"/>
  <c r="D8376" i="36"/>
  <c r="D8375" i="36"/>
  <c r="D8374" i="36"/>
  <c r="D8373" i="36"/>
  <c r="D8372" i="36"/>
  <c r="D8371" i="36"/>
  <c r="D8370" i="36"/>
  <c r="D8369" i="36"/>
  <c r="D8368" i="36"/>
  <c r="D8367" i="36"/>
  <c r="D8366" i="36"/>
  <c r="D8365" i="36"/>
  <c r="D8364" i="36"/>
  <c r="D8363" i="36"/>
  <c r="D8362" i="36"/>
  <c r="D8361" i="36"/>
  <c r="D8360" i="36"/>
  <c r="D8359" i="36"/>
  <c r="D8358" i="36"/>
  <c r="D8357" i="36"/>
  <c r="D8356" i="36"/>
  <c r="D8355" i="36"/>
  <c r="D8354" i="36"/>
  <c r="D8353" i="36"/>
  <c r="D8352" i="36"/>
  <c r="D8351" i="36"/>
  <c r="D8350" i="36"/>
  <c r="D8349" i="36"/>
  <c r="D8348" i="36"/>
  <c r="D8347" i="36"/>
  <c r="D8346" i="36"/>
  <c r="D8345" i="36"/>
  <c r="D8344" i="36"/>
  <c r="D8343" i="36"/>
  <c r="D8342" i="36"/>
  <c r="D8341" i="36"/>
  <c r="D8340" i="36"/>
  <c r="D8339" i="36"/>
  <c r="D8338" i="36"/>
  <c r="D8337" i="36"/>
  <c r="D8336" i="36"/>
  <c r="D8335" i="36"/>
  <c r="D8334" i="36"/>
  <c r="D8333" i="36"/>
  <c r="D8332" i="36"/>
  <c r="D8331" i="36"/>
  <c r="D8330" i="36"/>
  <c r="D8329" i="36"/>
  <c r="D8328" i="36"/>
  <c r="D8327" i="36"/>
  <c r="D8326" i="36"/>
  <c r="D8325" i="36"/>
  <c r="D8324" i="36"/>
  <c r="D8323" i="36"/>
  <c r="D8322" i="36"/>
  <c r="D8321" i="36"/>
  <c r="D8320" i="36"/>
  <c r="D8319" i="36"/>
  <c r="D8318" i="36"/>
  <c r="C8317" i="36"/>
  <c r="B8317" i="36"/>
  <c r="D8316" i="36"/>
  <c r="D8315" i="36"/>
  <c r="C8285" i="36"/>
  <c r="C8425" i="36" s="1"/>
  <c r="C8426" i="36" s="1"/>
  <c r="B8285" i="36"/>
  <c r="D8284" i="36"/>
  <c r="D8274" i="36"/>
  <c r="B8269" i="36"/>
  <c r="C8269" i="36" s="1"/>
  <c r="D8269" i="36" s="1"/>
  <c r="D8268" i="36"/>
  <c r="D8267" i="36"/>
  <c r="D8266" i="36"/>
  <c r="D8265" i="36"/>
  <c r="D8264" i="36"/>
  <c r="D8263" i="36"/>
  <c r="D8262" i="36"/>
  <c r="D8261" i="36"/>
  <c r="D8260" i="36"/>
  <c r="D8259" i="36"/>
  <c r="D8258" i="36"/>
  <c r="D8257" i="36"/>
  <c r="D8256" i="36"/>
  <c r="D8255" i="36"/>
  <c r="D8254" i="36"/>
  <c r="D8253" i="36"/>
  <c r="D8252" i="36"/>
  <c r="D8251" i="36"/>
  <c r="D8250" i="36"/>
  <c r="D8249" i="36"/>
  <c r="D8248" i="36"/>
  <c r="D8247" i="36"/>
  <c r="D8246" i="36"/>
  <c r="D8245" i="36"/>
  <c r="D8244" i="36"/>
  <c r="D8243" i="36"/>
  <c r="D8242" i="36"/>
  <c r="D8241" i="36"/>
  <c r="D8240" i="36"/>
  <c r="D8239" i="36"/>
  <c r="D8238" i="36"/>
  <c r="D8237" i="36"/>
  <c r="D8236" i="36"/>
  <c r="D8235" i="36"/>
  <c r="D8234" i="36"/>
  <c r="D8233" i="36"/>
  <c r="D8232" i="36"/>
  <c r="D8231" i="36"/>
  <c r="D8230" i="36"/>
  <c r="D8229" i="36"/>
  <c r="D8228" i="36"/>
  <c r="D8227" i="36"/>
  <c r="D8226" i="36"/>
  <c r="D8225" i="36"/>
  <c r="D8224" i="36"/>
  <c r="D8223" i="36"/>
  <c r="D8222" i="36"/>
  <c r="D8221" i="36"/>
  <c r="D8220" i="36"/>
  <c r="D8219" i="36"/>
  <c r="D8218" i="36"/>
  <c r="D8217" i="36"/>
  <c r="D8216" i="36"/>
  <c r="D8215" i="36"/>
  <c r="D8214" i="36"/>
  <c r="D8213" i="36"/>
  <c r="D8212" i="36"/>
  <c r="D8211" i="36"/>
  <c r="D8210" i="36"/>
  <c r="D8209" i="36"/>
  <c r="D8208" i="36"/>
  <c r="D8207" i="36"/>
  <c r="D8206" i="36"/>
  <c r="D8205" i="36"/>
  <c r="D8204" i="36"/>
  <c r="D8203" i="36"/>
  <c r="D8202" i="36"/>
  <c r="D8201" i="36"/>
  <c r="D8200" i="36"/>
  <c r="D8199" i="36"/>
  <c r="D8198" i="36"/>
  <c r="D8197" i="36"/>
  <c r="D8196" i="36"/>
  <c r="D8195" i="36"/>
  <c r="D8194" i="36"/>
  <c r="D8193" i="36"/>
  <c r="D8192" i="36"/>
  <c r="D8191" i="36"/>
  <c r="D8190" i="36"/>
  <c r="D8189" i="36"/>
  <c r="D8188" i="36"/>
  <c r="D8187" i="36"/>
  <c r="D8186" i="36"/>
  <c r="D8185" i="36"/>
  <c r="D8184" i="36"/>
  <c r="D8183" i="36"/>
  <c r="D8182" i="36"/>
  <c r="D8181" i="36"/>
  <c r="D8180" i="36"/>
  <c r="D8179" i="36"/>
  <c r="D8178" i="36"/>
  <c r="D8177" i="36"/>
  <c r="D8176" i="36"/>
  <c r="D8175" i="36"/>
  <c r="D8174" i="36"/>
  <c r="D8173" i="36"/>
  <c r="D8172" i="36"/>
  <c r="D8171" i="36"/>
  <c r="D8170" i="36"/>
  <c r="D8169" i="36"/>
  <c r="D8168" i="36"/>
  <c r="D8167" i="36"/>
  <c r="D8166" i="36"/>
  <c r="D8165" i="36"/>
  <c r="D8164" i="36"/>
  <c r="D8163" i="36"/>
  <c r="D8162" i="36"/>
  <c r="D8161" i="36"/>
  <c r="D8160" i="36"/>
  <c r="D8159" i="36"/>
  <c r="D8158" i="36"/>
  <c r="D8157" i="36"/>
  <c r="D8156" i="36"/>
  <c r="D8155" i="36"/>
  <c r="D8154" i="36"/>
  <c r="D8153" i="36"/>
  <c r="D8152" i="36"/>
  <c r="D8151" i="36"/>
  <c r="D8150" i="36"/>
  <c r="D8149" i="36"/>
  <c r="D8148" i="36"/>
  <c r="D8147" i="36"/>
  <c r="D8146" i="36"/>
  <c r="D8145" i="36"/>
  <c r="D8144" i="36"/>
  <c r="D8143" i="36"/>
  <c r="D8142" i="36"/>
  <c r="D8141" i="36"/>
  <c r="D8140" i="36"/>
  <c r="D8139" i="36"/>
  <c r="D8138" i="36"/>
  <c r="D8137" i="36"/>
  <c r="D8136" i="36"/>
  <c r="D8135" i="36"/>
  <c r="D8134" i="36"/>
  <c r="D8133" i="36"/>
  <c r="D8132" i="36"/>
  <c r="D8131" i="36"/>
  <c r="D8130" i="36"/>
  <c r="D8129" i="36"/>
  <c r="D8128" i="36"/>
  <c r="D8127" i="36"/>
  <c r="D8126" i="36"/>
  <c r="D8125" i="36"/>
  <c r="D8124" i="36"/>
  <c r="D8123" i="36"/>
  <c r="D8122" i="36"/>
  <c r="D8121" i="36"/>
  <c r="D8120" i="36"/>
  <c r="D8119" i="36"/>
  <c r="D8118" i="36"/>
  <c r="D8117" i="36"/>
  <c r="D8116" i="36"/>
  <c r="D8115" i="36"/>
  <c r="D8114" i="36"/>
  <c r="D8113" i="36"/>
  <c r="D8112" i="36"/>
  <c r="D8111" i="36"/>
  <c r="D8110" i="36"/>
  <c r="D8109" i="36"/>
  <c r="D8108" i="36"/>
  <c r="D8107" i="36"/>
  <c r="D8106" i="36"/>
  <c r="D8105" i="36"/>
  <c r="D8104" i="36"/>
  <c r="D8103" i="36"/>
  <c r="D8102" i="36"/>
  <c r="D8101" i="36"/>
  <c r="D8100" i="36"/>
  <c r="D8099" i="36"/>
  <c r="D8098" i="36"/>
  <c r="D8097" i="36"/>
  <c r="D8096" i="36"/>
  <c r="D8095" i="36"/>
  <c r="D8094" i="36"/>
  <c r="D8093" i="36"/>
  <c r="D8092" i="36"/>
  <c r="D8091" i="36"/>
  <c r="D8090" i="36"/>
  <c r="D8089" i="36"/>
  <c r="D8088" i="36"/>
  <c r="D8087" i="36"/>
  <c r="D8086" i="36"/>
  <c r="D8085" i="36"/>
  <c r="D8084" i="36"/>
  <c r="D8083" i="36"/>
  <c r="D8082" i="36"/>
  <c r="D8081" i="36"/>
  <c r="D8080" i="36"/>
  <c r="D8079" i="36"/>
  <c r="D8078" i="36"/>
  <c r="D8077" i="36"/>
  <c r="D8076" i="36"/>
  <c r="D8075" i="36"/>
  <c r="D8074" i="36"/>
  <c r="D8073" i="36"/>
  <c r="D8072" i="36"/>
  <c r="D8071" i="36"/>
  <c r="D8070" i="36"/>
  <c r="D8069" i="36"/>
  <c r="D8068" i="36"/>
  <c r="D8067" i="36"/>
  <c r="D8066" i="36"/>
  <c r="D8065" i="36"/>
  <c r="D8064" i="36"/>
  <c r="D8063" i="36"/>
  <c r="D8062" i="36"/>
  <c r="D8061" i="36"/>
  <c r="D8060" i="36"/>
  <c r="D8059" i="36"/>
  <c r="D8058" i="36"/>
  <c r="D8057" i="36"/>
  <c r="D8056" i="36"/>
  <c r="D8055" i="36"/>
  <c r="D8054" i="36"/>
  <c r="D8053" i="36"/>
  <c r="D8052" i="36"/>
  <c r="D8051" i="36"/>
  <c r="D8050" i="36"/>
  <c r="D8049" i="36"/>
  <c r="D8048" i="36"/>
  <c r="D8047" i="36"/>
  <c r="D8046" i="36"/>
  <c r="D8045" i="36"/>
  <c r="D8044" i="36"/>
  <c r="D8043" i="36"/>
  <c r="D8042" i="36"/>
  <c r="D8041" i="36"/>
  <c r="D8040" i="36"/>
  <c r="D8039" i="36"/>
  <c r="D8038" i="36"/>
  <c r="D8037" i="36"/>
  <c r="D8036" i="36"/>
  <c r="D8035" i="36"/>
  <c r="D8034" i="36"/>
  <c r="D8033" i="36"/>
  <c r="D8032" i="36"/>
  <c r="D8031" i="36"/>
  <c r="D8030" i="36"/>
  <c r="D8029" i="36"/>
  <c r="D8028" i="36"/>
  <c r="D8027" i="36"/>
  <c r="D8026" i="36"/>
  <c r="D8025" i="36"/>
  <c r="D8024" i="36"/>
  <c r="D8023" i="36"/>
  <c r="D8022" i="36"/>
  <c r="D8021" i="36"/>
  <c r="D8020" i="36"/>
  <c r="D8019" i="36"/>
  <c r="D8018" i="36"/>
  <c r="D8017" i="36"/>
  <c r="D8016" i="36"/>
  <c r="D8015" i="36"/>
  <c r="D8014" i="36"/>
  <c r="D8013" i="36"/>
  <c r="D8012" i="36"/>
  <c r="D8011" i="36"/>
  <c r="D8010" i="36"/>
  <c r="D8009" i="36"/>
  <c r="D8008" i="36"/>
  <c r="D8007" i="36"/>
  <c r="D8006" i="36"/>
  <c r="D8005" i="36"/>
  <c r="D8004" i="36"/>
  <c r="D8003" i="36"/>
  <c r="D8002" i="36"/>
  <c r="D8001" i="36"/>
  <c r="D8000" i="36"/>
  <c r="D7999" i="36"/>
  <c r="D7998" i="36"/>
  <c r="D7997" i="36"/>
  <c r="D7996" i="36"/>
  <c r="D7995" i="36"/>
  <c r="D7994" i="36"/>
  <c r="D7993" i="36"/>
  <c r="D7992" i="36"/>
  <c r="D7991" i="36"/>
  <c r="D7990" i="36"/>
  <c r="D7989" i="36"/>
  <c r="D7988" i="36"/>
  <c r="D7987" i="36"/>
  <c r="D7986" i="36"/>
  <c r="D7985" i="36"/>
  <c r="D7984" i="36"/>
  <c r="D7983" i="36"/>
  <c r="D7982" i="36"/>
  <c r="D7981" i="36"/>
  <c r="D7980" i="36"/>
  <c r="D7979" i="36"/>
  <c r="D7978" i="36"/>
  <c r="D7977" i="36"/>
  <c r="D7976" i="36"/>
  <c r="D7975" i="36"/>
  <c r="D7974" i="36"/>
  <c r="D7973" i="36"/>
  <c r="D7972" i="36"/>
  <c r="D7971" i="36"/>
  <c r="D7970" i="36"/>
  <c r="D7969" i="36"/>
  <c r="D7968" i="36"/>
  <c r="D7967" i="36"/>
  <c r="D7966" i="36"/>
  <c r="D7965" i="36"/>
  <c r="D7964" i="36"/>
  <c r="D7963" i="36"/>
  <c r="D7962" i="36"/>
  <c r="D7961" i="36"/>
  <c r="D7960" i="36"/>
  <c r="D7959" i="36"/>
  <c r="D7958" i="36"/>
  <c r="D7957" i="36"/>
  <c r="D7956" i="36"/>
  <c r="D7955" i="36"/>
  <c r="D7954" i="36"/>
  <c r="D7953" i="36"/>
  <c r="D7952" i="36"/>
  <c r="D7951" i="36"/>
  <c r="D7950" i="36"/>
  <c r="D7949" i="36"/>
  <c r="D7948" i="36"/>
  <c r="D7947" i="36"/>
  <c r="D7946" i="36"/>
  <c r="D7945" i="36"/>
  <c r="D7944" i="36"/>
  <c r="D7943" i="36"/>
  <c r="D7942" i="36"/>
  <c r="D7941" i="36"/>
  <c r="D7940" i="36"/>
  <c r="D7939" i="36"/>
  <c r="D7938" i="36"/>
  <c r="D7937" i="36"/>
  <c r="D7936" i="36"/>
  <c r="D7935" i="36"/>
  <c r="D7934" i="36"/>
  <c r="D7933" i="36"/>
  <c r="D7932" i="36"/>
  <c r="D7931" i="36"/>
  <c r="D7930" i="36"/>
  <c r="D7929" i="36"/>
  <c r="D7928" i="36"/>
  <c r="D7927" i="36"/>
  <c r="D7926" i="36"/>
  <c r="D7925" i="36"/>
  <c r="D7924" i="36"/>
  <c r="D7923" i="36"/>
  <c r="D7922" i="36"/>
  <c r="D7921" i="36"/>
  <c r="D7920" i="36"/>
  <c r="D7919" i="36"/>
  <c r="D7918" i="36"/>
  <c r="D7917" i="36"/>
  <c r="D7916" i="36"/>
  <c r="D7915" i="36"/>
  <c r="D7914" i="36"/>
  <c r="D7913" i="36"/>
  <c r="D7912" i="36"/>
  <c r="D7911" i="36"/>
  <c r="D7910" i="36"/>
  <c r="D7909" i="36"/>
  <c r="D7908" i="36"/>
  <c r="D7907" i="36"/>
  <c r="D7906" i="36"/>
  <c r="D7905" i="36"/>
  <c r="D7904" i="36"/>
  <c r="D7903" i="36"/>
  <c r="D7902" i="36"/>
  <c r="D7901" i="36"/>
  <c r="D7900" i="36"/>
  <c r="D7899" i="36"/>
  <c r="D7898" i="36"/>
  <c r="D7897" i="36"/>
  <c r="D7896" i="36"/>
  <c r="D7895" i="36"/>
  <c r="D7894" i="36"/>
  <c r="D7893" i="36"/>
  <c r="D7892" i="36"/>
  <c r="D7891" i="36"/>
  <c r="D7890" i="36"/>
  <c r="D7889" i="36"/>
  <c r="D7888" i="36"/>
  <c r="D7887" i="36"/>
  <c r="D7886" i="36"/>
  <c r="D7885" i="36"/>
  <c r="D7884" i="36"/>
  <c r="D7883" i="36"/>
  <c r="D7882" i="36"/>
  <c r="D7881" i="36"/>
  <c r="D7880" i="36"/>
  <c r="D7879" i="36"/>
  <c r="D7878" i="36"/>
  <c r="D7877" i="36"/>
  <c r="D7876" i="36"/>
  <c r="D7875" i="36"/>
  <c r="D7874" i="36"/>
  <c r="D7873" i="36"/>
  <c r="D7872" i="36"/>
  <c r="D7871" i="36"/>
  <c r="D7870" i="36"/>
  <c r="D7869" i="36"/>
  <c r="D7868" i="36"/>
  <c r="D7867" i="36"/>
  <c r="D7866" i="36"/>
  <c r="D7865" i="36"/>
  <c r="D7864" i="36"/>
  <c r="D7863" i="36"/>
  <c r="D7862" i="36"/>
  <c r="D7861" i="36"/>
  <c r="D7860" i="36"/>
  <c r="D7859" i="36"/>
  <c r="D7858" i="36"/>
  <c r="D7857" i="36"/>
  <c r="D7856" i="36"/>
  <c r="D7855" i="36"/>
  <c r="D7854" i="36"/>
  <c r="D7853" i="36"/>
  <c r="D7852" i="36"/>
  <c r="D7851" i="36"/>
  <c r="D7850" i="36"/>
  <c r="D7849" i="36"/>
  <c r="D7848" i="36"/>
  <c r="D7847" i="36"/>
  <c r="D7846" i="36"/>
  <c r="D7845" i="36"/>
  <c r="D7844" i="36"/>
  <c r="D7843" i="36"/>
  <c r="D7842" i="36"/>
  <c r="D7841" i="36"/>
  <c r="D7840" i="36"/>
  <c r="D7839" i="36"/>
  <c r="D7838" i="36"/>
  <c r="D7837" i="36"/>
  <c r="D7836" i="36"/>
  <c r="D7835" i="36"/>
  <c r="D7834" i="36"/>
  <c r="D7833" i="36"/>
  <c r="D7832" i="36"/>
  <c r="D7831" i="36"/>
  <c r="D7830" i="36"/>
  <c r="D7829" i="36"/>
  <c r="D7828" i="36"/>
  <c r="D7827" i="36"/>
  <c r="D7826" i="36"/>
  <c r="D7825" i="36"/>
  <c r="D7824" i="36"/>
  <c r="D7823" i="36"/>
  <c r="D7822" i="36"/>
  <c r="D7821" i="36"/>
  <c r="D7820" i="36"/>
  <c r="D7819" i="36"/>
  <c r="D7818" i="36"/>
  <c r="D7817" i="36"/>
  <c r="D7816" i="36"/>
  <c r="D7815" i="36"/>
  <c r="D7814" i="36"/>
  <c r="D7813" i="36"/>
  <c r="D7812" i="36"/>
  <c r="D7811" i="36"/>
  <c r="D7810" i="36"/>
  <c r="D7809" i="36"/>
  <c r="D7808" i="36"/>
  <c r="D7807" i="36"/>
  <c r="D7806" i="36"/>
  <c r="D7805" i="36"/>
  <c r="D7804" i="36"/>
  <c r="D7803" i="36"/>
  <c r="D7802" i="36"/>
  <c r="D7801" i="36"/>
  <c r="D7800" i="36"/>
  <c r="D7799" i="36"/>
  <c r="D7798" i="36"/>
  <c r="D7797" i="36"/>
  <c r="D7796" i="36"/>
  <c r="D7795" i="36"/>
  <c r="D7794" i="36"/>
  <c r="D7793" i="36"/>
  <c r="D7792" i="36"/>
  <c r="D7791" i="36"/>
  <c r="D7790" i="36"/>
  <c r="D7789" i="36"/>
  <c r="D7788" i="36"/>
  <c r="D7787" i="36"/>
  <c r="D7786" i="36"/>
  <c r="D7785" i="36"/>
  <c r="D7784" i="36"/>
  <c r="D7783" i="36"/>
  <c r="D7782" i="36"/>
  <c r="D7781" i="36"/>
  <c r="D7780" i="36"/>
  <c r="D7779" i="36"/>
  <c r="D7778" i="36"/>
  <c r="D7777" i="36"/>
  <c r="D7776" i="36"/>
  <c r="D7775" i="36"/>
  <c r="D7774" i="36"/>
  <c r="D7773" i="36"/>
  <c r="D7772" i="36"/>
  <c r="D7771" i="36"/>
  <c r="D7770" i="36"/>
  <c r="D7769" i="36"/>
  <c r="D7768" i="36"/>
  <c r="D7767" i="36"/>
  <c r="D7766" i="36"/>
  <c r="D7765" i="36"/>
  <c r="D7764" i="36"/>
  <c r="D7763" i="36"/>
  <c r="D7762" i="36"/>
  <c r="D7761" i="36"/>
  <c r="D7760" i="36"/>
  <c r="D7759" i="36"/>
  <c r="D7758" i="36"/>
  <c r="D7757" i="36"/>
  <c r="D7756" i="36"/>
  <c r="D7755" i="36"/>
  <c r="D7754" i="36"/>
  <c r="D7753" i="36"/>
  <c r="D7752" i="36"/>
  <c r="D7751" i="36"/>
  <c r="D7750" i="36"/>
  <c r="D7749" i="36"/>
  <c r="D7748" i="36"/>
  <c r="D7747" i="36"/>
  <c r="D7746" i="36"/>
  <c r="D7745" i="36"/>
  <c r="D7744" i="36"/>
  <c r="D7743" i="36"/>
  <c r="D7742" i="36"/>
  <c r="D7741" i="36"/>
  <c r="D7740" i="36"/>
  <c r="D7739" i="36"/>
  <c r="D7738" i="36"/>
  <c r="D7737" i="36"/>
  <c r="D7736" i="36"/>
  <c r="D7735" i="36"/>
  <c r="D7734" i="36"/>
  <c r="D7733" i="36"/>
  <c r="D7732" i="36"/>
  <c r="D7731" i="36"/>
  <c r="D7730" i="36"/>
  <c r="D7729" i="36"/>
  <c r="D7728" i="36"/>
  <c r="D7727" i="36"/>
  <c r="D7726" i="36"/>
  <c r="D7725" i="36"/>
  <c r="D7724" i="36"/>
  <c r="D7723" i="36"/>
  <c r="D7722" i="36"/>
  <c r="D7721" i="36"/>
  <c r="D7720" i="36"/>
  <c r="D7719" i="36"/>
  <c r="D7718" i="36"/>
  <c r="D7717" i="36"/>
  <c r="D7716" i="36"/>
  <c r="D7715" i="36"/>
  <c r="D7714" i="36"/>
  <c r="D7713" i="36"/>
  <c r="D7712" i="36"/>
  <c r="D7711" i="36"/>
  <c r="D7710" i="36"/>
  <c r="D7709" i="36"/>
  <c r="D7708" i="36"/>
  <c r="D7707" i="36"/>
  <c r="D7706" i="36"/>
  <c r="D7705" i="36"/>
  <c r="D7704" i="36"/>
  <c r="D7703" i="36"/>
  <c r="D7702" i="36"/>
  <c r="D7701" i="36"/>
  <c r="D7700" i="36"/>
  <c r="D7699" i="36"/>
  <c r="D7698" i="36"/>
  <c r="D7697" i="36"/>
  <c r="D7696" i="36"/>
  <c r="D7695" i="36"/>
  <c r="D7694" i="36"/>
  <c r="D7693" i="36"/>
  <c r="D7692" i="36"/>
  <c r="D7691" i="36"/>
  <c r="D7690" i="36"/>
  <c r="D7689" i="36"/>
  <c r="D7688" i="36"/>
  <c r="D7687" i="36"/>
  <c r="D7686" i="36"/>
  <c r="D7685" i="36"/>
  <c r="D7684" i="36"/>
  <c r="D7683" i="36"/>
  <c r="D7682" i="36"/>
  <c r="D7681" i="36"/>
  <c r="D7680" i="36"/>
  <c r="D7679" i="36"/>
  <c r="D7678" i="36"/>
  <c r="D7677" i="36"/>
  <c r="D7676" i="36"/>
  <c r="D7675" i="36"/>
  <c r="D7674" i="36"/>
  <c r="D7673" i="36"/>
  <c r="D7672" i="36"/>
  <c r="D7671" i="36"/>
  <c r="D7670" i="36"/>
  <c r="D7669" i="36"/>
  <c r="D7668" i="36"/>
  <c r="D7667" i="36"/>
  <c r="D7666" i="36"/>
  <c r="D7665" i="36"/>
  <c r="D7664" i="36"/>
  <c r="D7663" i="36"/>
  <c r="D7662" i="36"/>
  <c r="D7661" i="36"/>
  <c r="D7660" i="36"/>
  <c r="D7659" i="36"/>
  <c r="D7658" i="36"/>
  <c r="D7657" i="36"/>
  <c r="D7656" i="36"/>
  <c r="D7655" i="36"/>
  <c r="D7654" i="36"/>
  <c r="D7653" i="36"/>
  <c r="D7652" i="36"/>
  <c r="D7651" i="36"/>
  <c r="D7650" i="36"/>
  <c r="D7649" i="36"/>
  <c r="D7648" i="36"/>
  <c r="D7647" i="36"/>
  <c r="D7646" i="36"/>
  <c r="D7645" i="36"/>
  <c r="D7644" i="36"/>
  <c r="D7643" i="36"/>
  <c r="D7642" i="36"/>
  <c r="D7641" i="36"/>
  <c r="D7640" i="36"/>
  <c r="D7639" i="36"/>
  <c r="D7638" i="36"/>
  <c r="D7637" i="36"/>
  <c r="D7636" i="36"/>
  <c r="D7635" i="36"/>
  <c r="D7634" i="36"/>
  <c r="D7633" i="36"/>
  <c r="D7632" i="36"/>
  <c r="D7631" i="36"/>
  <c r="D7630" i="36"/>
  <c r="D7629" i="36"/>
  <c r="D7628" i="36"/>
  <c r="D7627" i="36"/>
  <c r="D7626" i="36"/>
  <c r="D7625" i="36"/>
  <c r="D7624" i="36"/>
  <c r="D7623" i="36"/>
  <c r="D7622" i="36"/>
  <c r="D7621" i="36"/>
  <c r="D7620" i="36"/>
  <c r="D7619" i="36"/>
  <c r="D7618" i="36"/>
  <c r="D7617" i="36"/>
  <c r="D7616" i="36"/>
  <c r="D7615" i="36"/>
  <c r="D7614" i="36"/>
  <c r="D7613" i="36"/>
  <c r="D7612" i="36"/>
  <c r="D7611" i="36"/>
  <c r="D7610" i="36"/>
  <c r="D7609" i="36"/>
  <c r="D7608" i="36"/>
  <c r="D7607" i="36"/>
  <c r="D7606" i="36"/>
  <c r="D7605" i="36"/>
  <c r="D7604" i="36"/>
  <c r="D7603" i="36"/>
  <c r="D7602" i="36"/>
  <c r="D7601" i="36"/>
  <c r="D7600" i="36"/>
  <c r="D7599" i="36"/>
  <c r="D7598" i="36"/>
  <c r="D7597" i="36"/>
  <c r="D7596" i="36"/>
  <c r="D7595" i="36"/>
  <c r="D7594" i="36"/>
  <c r="D7593" i="36"/>
  <c r="D7592" i="36"/>
  <c r="D7591" i="36"/>
  <c r="D7590" i="36"/>
  <c r="D7589" i="36"/>
  <c r="D7588" i="36"/>
  <c r="D7587" i="36"/>
  <c r="D7586" i="36"/>
  <c r="D7585" i="36"/>
  <c r="D7584" i="36"/>
  <c r="D7583" i="36"/>
  <c r="D7582" i="36"/>
  <c r="D7581" i="36"/>
  <c r="D7580" i="36"/>
  <c r="D7579" i="36"/>
  <c r="D7578" i="36"/>
  <c r="D7577" i="36"/>
  <c r="D7576" i="36"/>
  <c r="D7575" i="36"/>
  <c r="D7574" i="36"/>
  <c r="D7573" i="36"/>
  <c r="D7572" i="36"/>
  <c r="D7571" i="36"/>
  <c r="D7570" i="36"/>
  <c r="D7569" i="36"/>
  <c r="D7568" i="36"/>
  <c r="D7567" i="36"/>
  <c r="D7566" i="36"/>
  <c r="D7565" i="36"/>
  <c r="D7564" i="36"/>
  <c r="D7563" i="36"/>
  <c r="D7562" i="36"/>
  <c r="D7561" i="36"/>
  <c r="D7560" i="36"/>
  <c r="D7559" i="36"/>
  <c r="D7558" i="36"/>
  <c r="D7557" i="36"/>
  <c r="D7556" i="36"/>
  <c r="D7555" i="36"/>
  <c r="D7554" i="36"/>
  <c r="D7553" i="36"/>
  <c r="D7552" i="36"/>
  <c r="D7551" i="36"/>
  <c r="D7550" i="36"/>
  <c r="D7549" i="36"/>
  <c r="D7548" i="36"/>
  <c r="D7547" i="36"/>
  <c r="D7546" i="36"/>
  <c r="D7545" i="36"/>
  <c r="D7544" i="36"/>
  <c r="D7543" i="36"/>
  <c r="D7542" i="36"/>
  <c r="D7541" i="36"/>
  <c r="D7540" i="36"/>
  <c r="D7539" i="36"/>
  <c r="D7538" i="36"/>
  <c r="D7537" i="36"/>
  <c r="D7536" i="36"/>
  <c r="D7535" i="36"/>
  <c r="D7534" i="36"/>
  <c r="D7533" i="36"/>
  <c r="D7532" i="36"/>
  <c r="D7531" i="36"/>
  <c r="D7530" i="36"/>
  <c r="C7529" i="36"/>
  <c r="C8270" i="36" s="1"/>
  <c r="C8271" i="36" s="1"/>
  <c r="B7529" i="36"/>
  <c r="C7493" i="36"/>
  <c r="B7493" i="36"/>
  <c r="D7485" i="36"/>
  <c r="D7484" i="36"/>
  <c r="D7483" i="36"/>
  <c r="D7482" i="36"/>
  <c r="D7481" i="36"/>
  <c r="C7476" i="36"/>
  <c r="B7476" i="36"/>
  <c r="C3093" i="36"/>
  <c r="B3093" i="36"/>
  <c r="D3092" i="36"/>
  <c r="D3091" i="36"/>
  <c r="D3090" i="36"/>
  <c r="D3089" i="36"/>
  <c r="D3088" i="36"/>
  <c r="D3087" i="36"/>
  <c r="D3086" i="36"/>
  <c r="D3085" i="36"/>
  <c r="D3084" i="36"/>
  <c r="D3083" i="36"/>
  <c r="D3082" i="36"/>
  <c r="D3081" i="36"/>
  <c r="D3080" i="36"/>
  <c r="D3079" i="36"/>
  <c r="D3078" i="36"/>
  <c r="D3077" i="36"/>
  <c r="D3076" i="36"/>
  <c r="C3075" i="36"/>
  <c r="B3075" i="36"/>
  <c r="D3074" i="36"/>
  <c r="D3073" i="36"/>
  <c r="D3072" i="36"/>
  <c r="D3071" i="36"/>
  <c r="D3070" i="36"/>
  <c r="D3069" i="36"/>
  <c r="D3068" i="36"/>
  <c r="D3067" i="36"/>
  <c r="D3066" i="36"/>
  <c r="D3065" i="36"/>
  <c r="D3064" i="36"/>
  <c r="D3063" i="36"/>
  <c r="D3062" i="36"/>
  <c r="C3057" i="36"/>
  <c r="B3057" i="36"/>
  <c r="D3056" i="36"/>
  <c r="D3055" i="36"/>
  <c r="D3054" i="36"/>
  <c r="D3053" i="36"/>
  <c r="D3052" i="36"/>
  <c r="D3051" i="36"/>
  <c r="D3050" i="36"/>
  <c r="D3049" i="36"/>
  <c r="D3048" i="36"/>
  <c r="D3047" i="36"/>
  <c r="D3046" i="36"/>
  <c r="D3045" i="36"/>
  <c r="D3044" i="36"/>
  <c r="D3043" i="36"/>
  <c r="D3042" i="36"/>
  <c r="D3041" i="36"/>
  <c r="D3040" i="36"/>
  <c r="D3039" i="36"/>
  <c r="D3038" i="36"/>
  <c r="D3037" i="36"/>
  <c r="D3036" i="36"/>
  <c r="D3035" i="36"/>
  <c r="D3034" i="36"/>
  <c r="D3033" i="36"/>
  <c r="D3032" i="36"/>
  <c r="D3031" i="36"/>
  <c r="D3030" i="36"/>
  <c r="D3029" i="36"/>
  <c r="D3028" i="36"/>
  <c r="D3027" i="36"/>
  <c r="D3026" i="36"/>
  <c r="D3025" i="36"/>
  <c r="D3024" i="36"/>
  <c r="D3023" i="36"/>
  <c r="D3022" i="36"/>
  <c r="D3021" i="36"/>
  <c r="D3020" i="36"/>
  <c r="D3019" i="36"/>
  <c r="D3018" i="36"/>
  <c r="D3017" i="36"/>
  <c r="D3016" i="36"/>
  <c r="D3015" i="36"/>
  <c r="D3014" i="36"/>
  <c r="D3013" i="36"/>
  <c r="D3012" i="36"/>
  <c r="D3011" i="36"/>
  <c r="D3010" i="36"/>
  <c r="D3009" i="36"/>
  <c r="D3008" i="36"/>
  <c r="D3007" i="36"/>
  <c r="D3006" i="36"/>
  <c r="D3005" i="36"/>
  <c r="D3004" i="36"/>
  <c r="D3003" i="36"/>
  <c r="D3002" i="36"/>
  <c r="D3001" i="36"/>
  <c r="D3000" i="36"/>
  <c r="D2999" i="36"/>
  <c r="D2998" i="36"/>
  <c r="D2997" i="36"/>
  <c r="D2996" i="36"/>
  <c r="D2995" i="36"/>
  <c r="D2994" i="36"/>
  <c r="D2993" i="36"/>
  <c r="D2992" i="36"/>
  <c r="D2991" i="36"/>
  <c r="D2990" i="36"/>
  <c r="D2989" i="36"/>
  <c r="D2988" i="36"/>
  <c r="D2987" i="36"/>
  <c r="D2986" i="36"/>
  <c r="D2985" i="36"/>
  <c r="D2984" i="36"/>
  <c r="D2983" i="36"/>
  <c r="D2982" i="36"/>
  <c r="D2981" i="36"/>
  <c r="D2980" i="36"/>
  <c r="D2979" i="36"/>
  <c r="D2978" i="36"/>
  <c r="D2977" i="36"/>
  <c r="D2976" i="36"/>
  <c r="D2975" i="36"/>
  <c r="D2974" i="36"/>
  <c r="D2973" i="36"/>
  <c r="D2972" i="36"/>
  <c r="D2971" i="36"/>
  <c r="D2970" i="36"/>
  <c r="D2969" i="36"/>
  <c r="D2968" i="36"/>
  <c r="D2967" i="36"/>
  <c r="D2966" i="36"/>
  <c r="D2965" i="36"/>
  <c r="D2964" i="36"/>
  <c r="D2963" i="36"/>
  <c r="D2962" i="36"/>
  <c r="D2961" i="36"/>
  <c r="D2960" i="36"/>
  <c r="D2959" i="36"/>
  <c r="D2958" i="36"/>
  <c r="D2957" i="36"/>
  <c r="D2956" i="36"/>
  <c r="D2955" i="36"/>
  <c r="D2954" i="36"/>
  <c r="D2953" i="36"/>
  <c r="D2952" i="36"/>
  <c r="D2951" i="36"/>
  <c r="D2950" i="36"/>
  <c r="D2949" i="36"/>
  <c r="D2948" i="36"/>
  <c r="D2947" i="36"/>
  <c r="D2946" i="36"/>
  <c r="D2945" i="36"/>
  <c r="D2944" i="36"/>
  <c r="D2943" i="36"/>
  <c r="D2942" i="36"/>
  <c r="D2941" i="36"/>
  <c r="D2940" i="36"/>
  <c r="D2939" i="36"/>
  <c r="D2938" i="36"/>
  <c r="D2937" i="36"/>
  <c r="D2936" i="36"/>
  <c r="C2935" i="36"/>
  <c r="B2935" i="36"/>
  <c r="D2934" i="36"/>
  <c r="C2933" i="36"/>
  <c r="B2933" i="36"/>
  <c r="D2932" i="36"/>
  <c r="D2931" i="36"/>
  <c r="D2930" i="36"/>
  <c r="D2929" i="36"/>
  <c r="D2928" i="36"/>
  <c r="C2923" i="36"/>
  <c r="B2923" i="36"/>
  <c r="C2827" i="36"/>
  <c r="B2827" i="36"/>
  <c r="D2826" i="36"/>
  <c r="D2825" i="36"/>
  <c r="D2824" i="36"/>
  <c r="D2823" i="36"/>
  <c r="D2822" i="36"/>
  <c r="D2821" i="36"/>
  <c r="D2820" i="36"/>
  <c r="D2819" i="36"/>
  <c r="D2818" i="36"/>
  <c r="D2817" i="36"/>
  <c r="D2816" i="36"/>
  <c r="D2815" i="36"/>
  <c r="D2814" i="36"/>
  <c r="D2813" i="36"/>
  <c r="D2812" i="36"/>
  <c r="D2811" i="36"/>
  <c r="D2810" i="36"/>
  <c r="D2809" i="36"/>
  <c r="D2808" i="36"/>
  <c r="D2807" i="36"/>
  <c r="D2806" i="36"/>
  <c r="D2805" i="36"/>
  <c r="D2804" i="36"/>
  <c r="D2803" i="36"/>
  <c r="D2802" i="36"/>
  <c r="D2801" i="36"/>
  <c r="D2800" i="36"/>
  <c r="D2799" i="36"/>
  <c r="D2798" i="36"/>
  <c r="D2797" i="36"/>
  <c r="D2796" i="36"/>
  <c r="D2795" i="36"/>
  <c r="D2794" i="36"/>
  <c r="D2793" i="36"/>
  <c r="D2792" i="36"/>
  <c r="D2791" i="36"/>
  <c r="D2790" i="36"/>
  <c r="D2789" i="36"/>
  <c r="D2788" i="36"/>
  <c r="D2787" i="36"/>
  <c r="D2786" i="36"/>
  <c r="D2785" i="36"/>
  <c r="D2784" i="36"/>
  <c r="D2783" i="36"/>
  <c r="D2782" i="36"/>
  <c r="D2781" i="36"/>
  <c r="D2780" i="36"/>
  <c r="D2779" i="36"/>
  <c r="D2778" i="36"/>
  <c r="D2777" i="36"/>
  <c r="D2776" i="36"/>
  <c r="D2775" i="36"/>
  <c r="D2774" i="36"/>
  <c r="D2773" i="36"/>
  <c r="D2772" i="36"/>
  <c r="D2771" i="36"/>
  <c r="D2770" i="36"/>
  <c r="D2769" i="36"/>
  <c r="D2768" i="36"/>
  <c r="D2767" i="36"/>
  <c r="D2766" i="36"/>
  <c r="D2765" i="36"/>
  <c r="D2764" i="36"/>
  <c r="D2763" i="36"/>
  <c r="D2762" i="36"/>
  <c r="D2761" i="36"/>
  <c r="D2760" i="36"/>
  <c r="D2759" i="36"/>
  <c r="D2758" i="36"/>
  <c r="D2757" i="36"/>
  <c r="D2756" i="36"/>
  <c r="D2755" i="36"/>
  <c r="D2754" i="36"/>
  <c r="D2753" i="36"/>
  <c r="D2752" i="36"/>
  <c r="D2751" i="36"/>
  <c r="D2750" i="36"/>
  <c r="D2749" i="36"/>
  <c r="D2748" i="36"/>
  <c r="D2747" i="36"/>
  <c r="D2746" i="36"/>
  <c r="D2745" i="36"/>
  <c r="D2744" i="36"/>
  <c r="D2743" i="36"/>
  <c r="D2742" i="36"/>
  <c r="D2741" i="36"/>
  <c r="D2740" i="36"/>
  <c r="D2739" i="36"/>
  <c r="D2738" i="36"/>
  <c r="D2737" i="36"/>
  <c r="D2736" i="36"/>
  <c r="D2735" i="36"/>
  <c r="D2734" i="36"/>
  <c r="D2733" i="36"/>
  <c r="D2732" i="36"/>
  <c r="D2731" i="36"/>
  <c r="D2730" i="36"/>
  <c r="D2729" i="36"/>
  <c r="D2728" i="36"/>
  <c r="D2727" i="36"/>
  <c r="D2726" i="36"/>
  <c r="D2725" i="36"/>
  <c r="D2724" i="36"/>
  <c r="D2723" i="36"/>
  <c r="D2722" i="36"/>
  <c r="D2721" i="36"/>
  <c r="D2720" i="36"/>
  <c r="D2719" i="36"/>
  <c r="D2718" i="36"/>
  <c r="D2717" i="36"/>
  <c r="D2716" i="36"/>
  <c r="D2715" i="36"/>
  <c r="D2714" i="36"/>
  <c r="D2713" i="36"/>
  <c r="D2712" i="36"/>
  <c r="D2711" i="36"/>
  <c r="D2710" i="36"/>
  <c r="D2709" i="36"/>
  <c r="D2708" i="36"/>
  <c r="D2707" i="36"/>
  <c r="D2706" i="36"/>
  <c r="C2705" i="36"/>
  <c r="B2705" i="36"/>
  <c r="D2704" i="36"/>
  <c r="D2703" i="36"/>
  <c r="D2702" i="36"/>
  <c r="D2701" i="36"/>
  <c r="D2700" i="36"/>
  <c r="D2699" i="36"/>
  <c r="D2698" i="36"/>
  <c r="D2697" i="36"/>
  <c r="D2696" i="36"/>
  <c r="D2695" i="36"/>
  <c r="D2694" i="36"/>
  <c r="D2693" i="36"/>
  <c r="D2692" i="36"/>
  <c r="D2691" i="36"/>
  <c r="D2690" i="36"/>
  <c r="D2689" i="36"/>
  <c r="D2688" i="36"/>
  <c r="D2683" i="36"/>
  <c r="C2683" i="36"/>
  <c r="B2683" i="36"/>
  <c r="D2581" i="36"/>
  <c r="C2581" i="36"/>
  <c r="B2581" i="36"/>
  <c r="C2520" i="36"/>
  <c r="B2520" i="36"/>
  <c r="D2519" i="36"/>
  <c r="D2518" i="36"/>
  <c r="D2517" i="36"/>
  <c r="D2516" i="36"/>
  <c r="D2515" i="36"/>
  <c r="D2514" i="36"/>
  <c r="D2513" i="36"/>
  <c r="D2512" i="36"/>
  <c r="D2511" i="36"/>
  <c r="D2510" i="36"/>
  <c r="D2509" i="36"/>
  <c r="D2508" i="36"/>
  <c r="D2496" i="36"/>
  <c r="D2495" i="36"/>
  <c r="C2493" i="36"/>
  <c r="B2493" i="36"/>
  <c r="D2492" i="36"/>
  <c r="D2493" i="36" s="1"/>
  <c r="C2490" i="36"/>
  <c r="B2490" i="36"/>
  <c r="D2489" i="36"/>
  <c r="D2488" i="36"/>
  <c r="D2487" i="36"/>
  <c r="D2486" i="36"/>
  <c r="C2479" i="36"/>
  <c r="B2479" i="36"/>
  <c r="D2478" i="36"/>
  <c r="D2479" i="36" s="1"/>
  <c r="C2476" i="36"/>
  <c r="B2476" i="36"/>
  <c r="D2475" i="36"/>
  <c r="D2474" i="36"/>
  <c r="D2473" i="36"/>
  <c r="D2472" i="36"/>
  <c r="C2471" i="36"/>
  <c r="B2471" i="36"/>
  <c r="D2414" i="36"/>
  <c r="D2413" i="36"/>
  <c r="D2412" i="36"/>
  <c r="D2411" i="36"/>
  <c r="D2410" i="36"/>
  <c r="D2409" i="36"/>
  <c r="D2408" i="36"/>
  <c r="D2407" i="36"/>
  <c r="D2406" i="36"/>
  <c r="D2405" i="36"/>
  <c r="D2404" i="36"/>
  <c r="D2403" i="36"/>
  <c r="D2402" i="36"/>
  <c r="D2401" i="36"/>
  <c r="D2400" i="36"/>
  <c r="D2399" i="36"/>
  <c r="D2398" i="36"/>
  <c r="D2397" i="36"/>
  <c r="D2396" i="36"/>
  <c r="D2395" i="36"/>
  <c r="D2394" i="36"/>
  <c r="D2393" i="36"/>
  <c r="D2392" i="36"/>
  <c r="D2391" i="36"/>
  <c r="D2390" i="36"/>
  <c r="D2389" i="36"/>
  <c r="D2388" i="36"/>
  <c r="D2387" i="36"/>
  <c r="D2386" i="36"/>
  <c r="D2385" i="36"/>
  <c r="D2384" i="36"/>
  <c r="D2383" i="36"/>
  <c r="D2382" i="36"/>
  <c r="D2381" i="36"/>
  <c r="D2380" i="36"/>
  <c r="D2379" i="36"/>
  <c r="D2378" i="36"/>
  <c r="D2377" i="36"/>
  <c r="D2376" i="36"/>
  <c r="D2375" i="36"/>
  <c r="D2374" i="36"/>
  <c r="D2373" i="36"/>
  <c r="D2372" i="36"/>
  <c r="D2371" i="36"/>
  <c r="D2370" i="36"/>
  <c r="D2369" i="36"/>
  <c r="D2368" i="36"/>
  <c r="D2367" i="36"/>
  <c r="D2366" i="36"/>
  <c r="D2365" i="36"/>
  <c r="D2364" i="36"/>
  <c r="D2363" i="36"/>
  <c r="D2362" i="36"/>
  <c r="D2361" i="36"/>
  <c r="D2360" i="36"/>
  <c r="D2359" i="36"/>
  <c r="D2358" i="36"/>
  <c r="D2357" i="36"/>
  <c r="D2356" i="36"/>
  <c r="D2355" i="36"/>
  <c r="D2354" i="36"/>
  <c r="D2353" i="36"/>
  <c r="D2352" i="36"/>
  <c r="D2351" i="36"/>
  <c r="D2350" i="36"/>
  <c r="D2349" i="36"/>
  <c r="D2348" i="36"/>
  <c r="D2347" i="36"/>
  <c r="D2346" i="36"/>
  <c r="D2345" i="36"/>
  <c r="D2344" i="36"/>
  <c r="D2343" i="36"/>
  <c r="D2342" i="36"/>
  <c r="D2341" i="36"/>
  <c r="D2340" i="36"/>
  <c r="D2339" i="36"/>
  <c r="D2338" i="36"/>
  <c r="D2337" i="36"/>
  <c r="D2336" i="36"/>
  <c r="D2335" i="36"/>
  <c r="D2334" i="36"/>
  <c r="D2333" i="36"/>
  <c r="D2332" i="36"/>
  <c r="D2331" i="36"/>
  <c r="D2330" i="36"/>
  <c r="D2329" i="36"/>
  <c r="D2328" i="36"/>
  <c r="D2327" i="36"/>
  <c r="D2326" i="36"/>
  <c r="D2325" i="36"/>
  <c r="D2324" i="36"/>
  <c r="D2323" i="36"/>
  <c r="D2322" i="36"/>
  <c r="D2321" i="36"/>
  <c r="D2320" i="36"/>
  <c r="D2319" i="36"/>
  <c r="D2318" i="36"/>
  <c r="D2317" i="36"/>
  <c r="D2316" i="36"/>
  <c r="D2315" i="36"/>
  <c r="D2314" i="36"/>
  <c r="D2313" i="36"/>
  <c r="D2312" i="36"/>
  <c r="D2311" i="36"/>
  <c r="D2310" i="36"/>
  <c r="D2309" i="36"/>
  <c r="D2308" i="36"/>
  <c r="D2307" i="36"/>
  <c r="D2306" i="36"/>
  <c r="D2305" i="36"/>
  <c r="D2304" i="36"/>
  <c r="D2303" i="36"/>
  <c r="D2302" i="36"/>
  <c r="D2301" i="36"/>
  <c r="D2300" i="36"/>
  <c r="D2299" i="36"/>
  <c r="D2298" i="36"/>
  <c r="D2297" i="36"/>
  <c r="D2296" i="36"/>
  <c r="D2295" i="36"/>
  <c r="D2294" i="36"/>
  <c r="D2293" i="36"/>
  <c r="D2292" i="36"/>
  <c r="D2291" i="36"/>
  <c r="D2290" i="36"/>
  <c r="D2289" i="36"/>
  <c r="D2288" i="36"/>
  <c r="D2287" i="36"/>
  <c r="D2286" i="36"/>
  <c r="D2285" i="36"/>
  <c r="D2284" i="36"/>
  <c r="D2283" i="36"/>
  <c r="D2282" i="36"/>
  <c r="D2281" i="36"/>
  <c r="D2280" i="36"/>
  <c r="D2279" i="36"/>
  <c r="D2278" i="36"/>
  <c r="D2277" i="36"/>
  <c r="D2276" i="36"/>
  <c r="D2275" i="36"/>
  <c r="D2274" i="36"/>
  <c r="D2273" i="36"/>
  <c r="D2272" i="36"/>
  <c r="D2271" i="36"/>
  <c r="D2270" i="36"/>
  <c r="D2269" i="36"/>
  <c r="D2268" i="36"/>
  <c r="D2267" i="36"/>
  <c r="D2266" i="36"/>
  <c r="D2265" i="36"/>
  <c r="D2264" i="36"/>
  <c r="D2263" i="36"/>
  <c r="D2262" i="36"/>
  <c r="D2261" i="36"/>
  <c r="D2260" i="36"/>
  <c r="D2259" i="36"/>
  <c r="D2258" i="36"/>
  <c r="D2257" i="36"/>
  <c r="D2256" i="36"/>
  <c r="D2255" i="36"/>
  <c r="D2254" i="36"/>
  <c r="D2253" i="36"/>
  <c r="D2252" i="36"/>
  <c r="D2251" i="36"/>
  <c r="D2250" i="36"/>
  <c r="D2249" i="36"/>
  <c r="D2248" i="36"/>
  <c r="D2247" i="36"/>
  <c r="D2246" i="36"/>
  <c r="D2245" i="36"/>
  <c r="D2244" i="36"/>
  <c r="D2243" i="36"/>
  <c r="D2242" i="36"/>
  <c r="D2241" i="36"/>
  <c r="D2240" i="36"/>
  <c r="D2239" i="36"/>
  <c r="D2238" i="36"/>
  <c r="D2237" i="36"/>
  <c r="D2236" i="36"/>
  <c r="D2235" i="36"/>
  <c r="D2234" i="36"/>
  <c r="D2233" i="36"/>
  <c r="D2232" i="36"/>
  <c r="D2231" i="36"/>
  <c r="D2230" i="36"/>
  <c r="D2229" i="36"/>
  <c r="D2228" i="36"/>
  <c r="D2227" i="36"/>
  <c r="D2226" i="36"/>
  <c r="D2225" i="36"/>
  <c r="D2224" i="36"/>
  <c r="D2223" i="36"/>
  <c r="D2222" i="36"/>
  <c r="D2221" i="36"/>
  <c r="D2220" i="36"/>
  <c r="D2219" i="36"/>
  <c r="D2218" i="36"/>
  <c r="D2217" i="36"/>
  <c r="D2216" i="36"/>
  <c r="D2215" i="36"/>
  <c r="D2214" i="36"/>
  <c r="D2213" i="36"/>
  <c r="D2212" i="36"/>
  <c r="D2211" i="36"/>
  <c r="D2210" i="36"/>
  <c r="D2209" i="36"/>
  <c r="D2208" i="36"/>
  <c r="D2207" i="36"/>
  <c r="D2206" i="36"/>
  <c r="D2205" i="36"/>
  <c r="D2204" i="36"/>
  <c r="D2203" i="36"/>
  <c r="D2202" i="36"/>
  <c r="D2201" i="36"/>
  <c r="D2200" i="36"/>
  <c r="D2199" i="36"/>
  <c r="D2198" i="36"/>
  <c r="D2197" i="36"/>
  <c r="D2196" i="36"/>
  <c r="D2195" i="36"/>
  <c r="D2194" i="36"/>
  <c r="D2193" i="36"/>
  <c r="D2192" i="36"/>
  <c r="D2191" i="36"/>
  <c r="D2190" i="36"/>
  <c r="D2189" i="36"/>
  <c r="D2188" i="36"/>
  <c r="D2187" i="36"/>
  <c r="D2186" i="36"/>
  <c r="D2185" i="36"/>
  <c r="D2184" i="36"/>
  <c r="D2183" i="36"/>
  <c r="D2182" i="36"/>
  <c r="D2181" i="36"/>
  <c r="D2180" i="36"/>
  <c r="D2179" i="36"/>
  <c r="D2178" i="36"/>
  <c r="D2177" i="36"/>
  <c r="D2176" i="36"/>
  <c r="D2175" i="36"/>
  <c r="D2174" i="36"/>
  <c r="D2173" i="36"/>
  <c r="D2172" i="36"/>
  <c r="C2115" i="36"/>
  <c r="B2115" i="36"/>
  <c r="D2114" i="36"/>
  <c r="D2115" i="36" s="1"/>
  <c r="B2112" i="36"/>
  <c r="D2111" i="36"/>
  <c r="D2110" i="36"/>
  <c r="D2109" i="36"/>
  <c r="D2108" i="36"/>
  <c r="D2107" i="36"/>
  <c r="D2106" i="36"/>
  <c r="D2105" i="36"/>
  <c r="D2104" i="36"/>
  <c r="D2103" i="36"/>
  <c r="D2102" i="36"/>
  <c r="D2101" i="36"/>
  <c r="D2100" i="36"/>
  <c r="D2099" i="36"/>
  <c r="D2098" i="36"/>
  <c r="D2097" i="36"/>
  <c r="D2096" i="36"/>
  <c r="D2095" i="36"/>
  <c r="D2094" i="36"/>
  <c r="D2093" i="36"/>
  <c r="D2092" i="36"/>
  <c r="D2091" i="36"/>
  <c r="D2090" i="36"/>
  <c r="D2089" i="36"/>
  <c r="D2088" i="36"/>
  <c r="D2087" i="36"/>
  <c r="D2086" i="36"/>
  <c r="D2085" i="36"/>
  <c r="D2084" i="36"/>
  <c r="D2083" i="36"/>
  <c r="D2082" i="36"/>
  <c r="D2081" i="36"/>
  <c r="D2080" i="36"/>
  <c r="D2079" i="36"/>
  <c r="D2078" i="36"/>
  <c r="D2077" i="36"/>
  <c r="D2076" i="36"/>
  <c r="D2075" i="36"/>
  <c r="D2074" i="36"/>
  <c r="D2073" i="36"/>
  <c r="D2072" i="36"/>
  <c r="D2071" i="36"/>
  <c r="D2070" i="36"/>
  <c r="D2069" i="36"/>
  <c r="D2068" i="36"/>
  <c r="D2067" i="36"/>
  <c r="D2066" i="36"/>
  <c r="D2065" i="36"/>
  <c r="D2064" i="36"/>
  <c r="D2063" i="36"/>
  <c r="D2062" i="36"/>
  <c r="D2061" i="36"/>
  <c r="D2060" i="36"/>
  <c r="D2059" i="36"/>
  <c r="D2058" i="36"/>
  <c r="D2057" i="36"/>
  <c r="D2056" i="36"/>
  <c r="D2055" i="36"/>
  <c r="D2054" i="36"/>
  <c r="D2053" i="36"/>
  <c r="D2052" i="36"/>
  <c r="D2051" i="36"/>
  <c r="D2050" i="36"/>
  <c r="D2049" i="36"/>
  <c r="D2048" i="36"/>
  <c r="D2047" i="36"/>
  <c r="D2046" i="36"/>
  <c r="C2045" i="36"/>
  <c r="D2045" i="36" s="1"/>
  <c r="C2044" i="36"/>
  <c r="D2044" i="36" s="1"/>
  <c r="C2043" i="36"/>
  <c r="D2043" i="36" s="1"/>
  <c r="C2042" i="36"/>
  <c r="D2042" i="36" s="1"/>
  <c r="C2041" i="36"/>
  <c r="D2041" i="36" s="1"/>
  <c r="C2040" i="36"/>
  <c r="D2040" i="36" s="1"/>
  <c r="C2039" i="36"/>
  <c r="D2039" i="36" s="1"/>
  <c r="C2038" i="36"/>
  <c r="D2038" i="36" s="1"/>
  <c r="C2037" i="36"/>
  <c r="D2037" i="36" s="1"/>
  <c r="C2036" i="36"/>
  <c r="D2036" i="36" s="1"/>
  <c r="C2035" i="36"/>
  <c r="D2035" i="36" s="1"/>
  <c r="C2034" i="36"/>
  <c r="D2034" i="36" s="1"/>
  <c r="C2033" i="36"/>
  <c r="D2033" i="36" s="1"/>
  <c r="C2032" i="36"/>
  <c r="D2032" i="36" s="1"/>
  <c r="C2031" i="36"/>
  <c r="D2031" i="36" s="1"/>
  <c r="C2030" i="36"/>
  <c r="D2030" i="36" s="1"/>
  <c r="C2029" i="36"/>
  <c r="D2029" i="36" s="1"/>
  <c r="C2028" i="36"/>
  <c r="D2028" i="36" s="1"/>
  <c r="C2027" i="36"/>
  <c r="D2027" i="36" s="1"/>
  <c r="C2026" i="36"/>
  <c r="D2026" i="36" s="1"/>
  <c r="C2025" i="36"/>
  <c r="D2025" i="36" s="1"/>
  <c r="C2024" i="36"/>
  <c r="D2024" i="36" s="1"/>
  <c r="C2023" i="36"/>
  <c r="D2023" i="36" s="1"/>
  <c r="C2022" i="36"/>
  <c r="D2022" i="36" s="1"/>
  <c r="C2021" i="36"/>
  <c r="D2021" i="36" s="1"/>
  <c r="C2020" i="36"/>
  <c r="D2020" i="36" s="1"/>
  <c r="C2019" i="36"/>
  <c r="D2019" i="36" s="1"/>
  <c r="C2018" i="36"/>
  <c r="D2018" i="36" s="1"/>
  <c r="C2017" i="36"/>
  <c r="D2017" i="36" s="1"/>
  <c r="C2016" i="36"/>
  <c r="D2016" i="36" s="1"/>
  <c r="C2015" i="36"/>
  <c r="D2015" i="36" s="1"/>
  <c r="C2014" i="36"/>
  <c r="D2014" i="36" s="1"/>
  <c r="C2013" i="36"/>
  <c r="D2013" i="36" s="1"/>
  <c r="C2012" i="36"/>
  <c r="D2012" i="36" s="1"/>
  <c r="C2011" i="36"/>
  <c r="D2011" i="36" s="1"/>
  <c r="C2010" i="36"/>
  <c r="D2010" i="36" s="1"/>
  <c r="C2009" i="36"/>
  <c r="D2009" i="36" s="1"/>
  <c r="C2008" i="36"/>
  <c r="D2008" i="36" s="1"/>
  <c r="C2007" i="36"/>
  <c r="D2007" i="36" s="1"/>
  <c r="C2006" i="36"/>
  <c r="D2006" i="36" s="1"/>
  <c r="C2005" i="36"/>
  <c r="D2005" i="36" s="1"/>
  <c r="C2004" i="36"/>
  <c r="D2004" i="36" s="1"/>
  <c r="C2003" i="36"/>
  <c r="D2003" i="36" s="1"/>
  <c r="C2002" i="36"/>
  <c r="D2002" i="36" s="1"/>
  <c r="C2001" i="36"/>
  <c r="D2001" i="36" s="1"/>
  <c r="C2000" i="36"/>
  <c r="D2000" i="36" s="1"/>
  <c r="C1999" i="36"/>
  <c r="D1999" i="36" s="1"/>
  <c r="C1998" i="36"/>
  <c r="D1998" i="36" s="1"/>
  <c r="C1997" i="36"/>
  <c r="D1997" i="36" s="1"/>
  <c r="C1996" i="36"/>
  <c r="D1996" i="36" s="1"/>
  <c r="C1995" i="36"/>
  <c r="D1995" i="36" s="1"/>
  <c r="C1994" i="36"/>
  <c r="D1994" i="36" s="1"/>
  <c r="C1993" i="36"/>
  <c r="D1993" i="36" s="1"/>
  <c r="C1992" i="36"/>
  <c r="D1992" i="36" s="1"/>
  <c r="C1991" i="36"/>
  <c r="D1991" i="36" s="1"/>
  <c r="C1990" i="36"/>
  <c r="D1990" i="36" s="1"/>
  <c r="C1989" i="36"/>
  <c r="D1989" i="36" s="1"/>
  <c r="C1988" i="36"/>
  <c r="D1988" i="36" s="1"/>
  <c r="C1987" i="36"/>
  <c r="D1987" i="36" s="1"/>
  <c r="C1986" i="36"/>
  <c r="D1986" i="36" s="1"/>
  <c r="C1985" i="36"/>
  <c r="D1985" i="36" s="1"/>
  <c r="C1984" i="36"/>
  <c r="D1984" i="36" s="1"/>
  <c r="C1983" i="36"/>
  <c r="D1983" i="36" s="1"/>
  <c r="C1982" i="36"/>
  <c r="D1982" i="36" s="1"/>
  <c r="C1981" i="36"/>
  <c r="D1981" i="36" s="1"/>
  <c r="C1980" i="36"/>
  <c r="D1980" i="36" s="1"/>
  <c r="C1979" i="36"/>
  <c r="D1979" i="36" s="1"/>
  <c r="C1978" i="36"/>
  <c r="D1978" i="36" s="1"/>
  <c r="C1977" i="36"/>
  <c r="D1977" i="36" s="1"/>
  <c r="C1976" i="36"/>
  <c r="D1976" i="36" s="1"/>
  <c r="C1975" i="36"/>
  <c r="D1975" i="36" s="1"/>
  <c r="C1974" i="36"/>
  <c r="D1974" i="36" s="1"/>
  <c r="C1973" i="36"/>
  <c r="D1973" i="36" s="1"/>
  <c r="C1972" i="36"/>
  <c r="D1972" i="36" s="1"/>
  <c r="C1971" i="36"/>
  <c r="D1971" i="36" s="1"/>
  <c r="C1970" i="36"/>
  <c r="D1970" i="36" s="1"/>
  <c r="C1969" i="36"/>
  <c r="D1969" i="36" s="1"/>
  <c r="C1968" i="36"/>
  <c r="D1968" i="36" s="1"/>
  <c r="C1967" i="36"/>
  <c r="D1967" i="36" s="1"/>
  <c r="C1966" i="36"/>
  <c r="D1966" i="36" s="1"/>
  <c r="C1965" i="36"/>
  <c r="D1965" i="36" s="1"/>
  <c r="C1964" i="36"/>
  <c r="D1964" i="36" s="1"/>
  <c r="C1963" i="36"/>
  <c r="D1963" i="36" s="1"/>
  <c r="C1962" i="36"/>
  <c r="D1962" i="36" s="1"/>
  <c r="C1961" i="36"/>
  <c r="D1961" i="36" s="1"/>
  <c r="C1960" i="36"/>
  <c r="D1960" i="36" s="1"/>
  <c r="C1959" i="36"/>
  <c r="D1959" i="36" s="1"/>
  <c r="C1958" i="36"/>
  <c r="D1958" i="36" s="1"/>
  <c r="C1957" i="36"/>
  <c r="D1957" i="36" s="1"/>
  <c r="C1956" i="36"/>
  <c r="D1956" i="36" s="1"/>
  <c r="C1955" i="36"/>
  <c r="D1955" i="36" s="1"/>
  <c r="C1954" i="36"/>
  <c r="D1954" i="36" s="1"/>
  <c r="C1953" i="36"/>
  <c r="D1953" i="36" s="1"/>
  <c r="C1952" i="36"/>
  <c r="D1952" i="36" s="1"/>
  <c r="C1951" i="36"/>
  <c r="D1951" i="36" s="1"/>
  <c r="C1950" i="36"/>
  <c r="D1950" i="36" s="1"/>
  <c r="C1949" i="36"/>
  <c r="D1949" i="36" s="1"/>
  <c r="C1948" i="36"/>
  <c r="D1948" i="36" s="1"/>
  <c r="C1947" i="36"/>
  <c r="D1947" i="36" s="1"/>
  <c r="C1946" i="36"/>
  <c r="D1946" i="36" s="1"/>
  <c r="C1945" i="36"/>
  <c r="D1945" i="36" s="1"/>
  <c r="C1944" i="36"/>
  <c r="D1944" i="36" s="1"/>
  <c r="C1943" i="36"/>
  <c r="D1943" i="36" s="1"/>
  <c r="C1942" i="36"/>
  <c r="D1942" i="36" s="1"/>
  <c r="C1941" i="36"/>
  <c r="D1941" i="36" s="1"/>
  <c r="C1940" i="36"/>
  <c r="D1940" i="36" s="1"/>
  <c r="C1939" i="36"/>
  <c r="D1939" i="36" s="1"/>
  <c r="C1938" i="36"/>
  <c r="D1938" i="36" s="1"/>
  <c r="C1937" i="36"/>
  <c r="D1937" i="36" s="1"/>
  <c r="C1936" i="36"/>
  <c r="D1936" i="36" s="1"/>
  <c r="C1935" i="36"/>
  <c r="D1935" i="36" s="1"/>
  <c r="C1934" i="36"/>
  <c r="D1934" i="36" s="1"/>
  <c r="C1933" i="36"/>
  <c r="D1933" i="36" s="1"/>
  <c r="C1932" i="36"/>
  <c r="D1932" i="36" s="1"/>
  <c r="C1931" i="36"/>
  <c r="D1931" i="36" s="1"/>
  <c r="C1930" i="36"/>
  <c r="D1930" i="36" s="1"/>
  <c r="C1929" i="36"/>
  <c r="D1929" i="36" s="1"/>
  <c r="C1928" i="36"/>
  <c r="D1928" i="36" s="1"/>
  <c r="C1927" i="36"/>
  <c r="D1927" i="36" s="1"/>
  <c r="C1926" i="36"/>
  <c r="D1926" i="36" s="1"/>
  <c r="C1925" i="36"/>
  <c r="D1925" i="36" s="1"/>
  <c r="C1924" i="36"/>
  <c r="D1924" i="36" s="1"/>
  <c r="C1923" i="36"/>
  <c r="D1923" i="36" s="1"/>
  <c r="C1922" i="36"/>
  <c r="D1922" i="36" s="1"/>
  <c r="C1921" i="36"/>
  <c r="D1921" i="36" s="1"/>
  <c r="C1920" i="36"/>
  <c r="D1920" i="36" s="1"/>
  <c r="C1919" i="36"/>
  <c r="D1919" i="36" s="1"/>
  <c r="C1918" i="36"/>
  <c r="D1918" i="36" s="1"/>
  <c r="C1917" i="36"/>
  <c r="D1917" i="36" s="1"/>
  <c r="C1916" i="36"/>
  <c r="D1916" i="36" s="1"/>
  <c r="C1915" i="36"/>
  <c r="D1915" i="36" s="1"/>
  <c r="C1914" i="36"/>
  <c r="D1914" i="36" s="1"/>
  <c r="C1913" i="36"/>
  <c r="D1913" i="36" s="1"/>
  <c r="C1912" i="36"/>
  <c r="D1912" i="36" s="1"/>
  <c r="C1911" i="36"/>
  <c r="D1911" i="36" s="1"/>
  <c r="C1910" i="36"/>
  <c r="D1910" i="36" s="1"/>
  <c r="C1909" i="36"/>
  <c r="D1909" i="36" s="1"/>
  <c r="C1908" i="36"/>
  <c r="D1908" i="36" s="1"/>
  <c r="C1907" i="36"/>
  <c r="D1907" i="36" s="1"/>
  <c r="C1906" i="36"/>
  <c r="D1906" i="36" s="1"/>
  <c r="C1905" i="36"/>
  <c r="D1905" i="36" s="1"/>
  <c r="C1904" i="36"/>
  <c r="D1904" i="36" s="1"/>
  <c r="C1903" i="36"/>
  <c r="D1903" i="36" s="1"/>
  <c r="C1902" i="36"/>
  <c r="D1902" i="36" s="1"/>
  <c r="C1901" i="36"/>
  <c r="D1901" i="36" s="1"/>
  <c r="C1900" i="36"/>
  <c r="D1900" i="36" s="1"/>
  <c r="C1899" i="36"/>
  <c r="D1899" i="36" s="1"/>
  <c r="C1898" i="36"/>
  <c r="D1898" i="36" s="1"/>
  <c r="C1897" i="36"/>
  <c r="D1897" i="36" s="1"/>
  <c r="C1896" i="36"/>
  <c r="D1896" i="36" s="1"/>
  <c r="C1895" i="36"/>
  <c r="D1895" i="36" s="1"/>
  <c r="C1894" i="36"/>
  <c r="D1894" i="36" s="1"/>
  <c r="C1893" i="36"/>
  <c r="D1893" i="36" s="1"/>
  <c r="C1892" i="36"/>
  <c r="D1892" i="36" s="1"/>
  <c r="C1891" i="36"/>
  <c r="D1891" i="36" s="1"/>
  <c r="C1890" i="36"/>
  <c r="D1890" i="36" s="1"/>
  <c r="C1889" i="36"/>
  <c r="D1889" i="36" s="1"/>
  <c r="C1888" i="36"/>
  <c r="D1888" i="36" s="1"/>
  <c r="C1887" i="36"/>
  <c r="D1887" i="36" s="1"/>
  <c r="C1886" i="36"/>
  <c r="D1886" i="36" s="1"/>
  <c r="C1885" i="36"/>
  <c r="D1885" i="36" s="1"/>
  <c r="C1884" i="36"/>
  <c r="D1884" i="36" s="1"/>
  <c r="C1883" i="36"/>
  <c r="D1883" i="36" s="1"/>
  <c r="C1882" i="36"/>
  <c r="D1882" i="36" s="1"/>
  <c r="C1881" i="36"/>
  <c r="D1881" i="36" s="1"/>
  <c r="C1880" i="36"/>
  <c r="D1880" i="36" s="1"/>
  <c r="C1879" i="36"/>
  <c r="D1879" i="36" s="1"/>
  <c r="C1878" i="36"/>
  <c r="D1878" i="36" s="1"/>
  <c r="C1877" i="36"/>
  <c r="D1877" i="36" s="1"/>
  <c r="C1876" i="36"/>
  <c r="C1874" i="36"/>
  <c r="B1874" i="36"/>
  <c r="D1873" i="36"/>
  <c r="D1872" i="36"/>
  <c r="D1871" i="36"/>
  <c r="D1870" i="36"/>
  <c r="D1869" i="36"/>
  <c r="D1868" i="36"/>
  <c r="D1867" i="36"/>
  <c r="D1866" i="36"/>
  <c r="D1865" i="36"/>
  <c r="D1864" i="36"/>
  <c r="D1863" i="36"/>
  <c r="D1862" i="36"/>
  <c r="D1861" i="36"/>
  <c r="D1860" i="36"/>
  <c r="D1859" i="36"/>
  <c r="D1858" i="36"/>
  <c r="D1857" i="36"/>
  <c r="D1856" i="36"/>
  <c r="D1855" i="36"/>
  <c r="D1854" i="36"/>
  <c r="D1853" i="36"/>
  <c r="D1852" i="36"/>
  <c r="D1851" i="36"/>
  <c r="D1850" i="36"/>
  <c r="D1849" i="36"/>
  <c r="D1848" i="36"/>
  <c r="D1847" i="36"/>
  <c r="D1846" i="36"/>
  <c r="D1845" i="36"/>
  <c r="D1844" i="36"/>
  <c r="D1843" i="36"/>
  <c r="D1842" i="36"/>
  <c r="D1841" i="36"/>
  <c r="D1840" i="36"/>
  <c r="D1839" i="36"/>
  <c r="D1838" i="36"/>
  <c r="D1837" i="36"/>
  <c r="D1836" i="36"/>
  <c r="D1835" i="36"/>
  <c r="D1834" i="36"/>
  <c r="D1833" i="36"/>
  <c r="D1832" i="36"/>
  <c r="D1831" i="36"/>
  <c r="D1830" i="36"/>
  <c r="D1829" i="36"/>
  <c r="D1828" i="36"/>
  <c r="D1827" i="36"/>
  <c r="D1826" i="36"/>
  <c r="D1825" i="36"/>
  <c r="D1824" i="36"/>
  <c r="D1823" i="36"/>
  <c r="D1822" i="36"/>
  <c r="D1821" i="36"/>
  <c r="D1820" i="36"/>
  <c r="D1819" i="36"/>
  <c r="D1818" i="36"/>
  <c r="D1817" i="36"/>
  <c r="D1816" i="36"/>
  <c r="D1815" i="36"/>
  <c r="D1814" i="36"/>
  <c r="D1813" i="36"/>
  <c r="D1812" i="36"/>
  <c r="D1811" i="36"/>
  <c r="D1810" i="36"/>
  <c r="D1809" i="36"/>
  <c r="D1808" i="36"/>
  <c r="D1807" i="36"/>
  <c r="D1806" i="36"/>
  <c r="D1805" i="36"/>
  <c r="D1804" i="36"/>
  <c r="D1803" i="36"/>
  <c r="D1802" i="36"/>
  <c r="D1801" i="36"/>
  <c r="D1800" i="36"/>
  <c r="D1799" i="36"/>
  <c r="D1798" i="36"/>
  <c r="D1797" i="36"/>
  <c r="D1796" i="36"/>
  <c r="D1795" i="36"/>
  <c r="D1794" i="36"/>
  <c r="D1793" i="36"/>
  <c r="D1792" i="36"/>
  <c r="D1791" i="36"/>
  <c r="D1790" i="36"/>
  <c r="D1789" i="36"/>
  <c r="D1788" i="36"/>
  <c r="D1787" i="36"/>
  <c r="D1786" i="36"/>
  <c r="D1785" i="36"/>
  <c r="D1784" i="36"/>
  <c r="D1783" i="36"/>
  <c r="D1782" i="36"/>
  <c r="D1781" i="36"/>
  <c r="D1780" i="36"/>
  <c r="D1779" i="36"/>
  <c r="D1778" i="36"/>
  <c r="D1777" i="36"/>
  <c r="D1776" i="36"/>
  <c r="D1775" i="36"/>
  <c r="D1774" i="36"/>
  <c r="D1773" i="36"/>
  <c r="D1772" i="36"/>
  <c r="D1771" i="36"/>
  <c r="D1770" i="36"/>
  <c r="D1769" i="36"/>
  <c r="D1768" i="36"/>
  <c r="D1767" i="36"/>
  <c r="D1766" i="36"/>
  <c r="D1765" i="36"/>
  <c r="D1764" i="36"/>
  <c r="D1763" i="36"/>
  <c r="D1762" i="36"/>
  <c r="D1761" i="36"/>
  <c r="D1760" i="36"/>
  <c r="D1759" i="36"/>
  <c r="D1758" i="36"/>
  <c r="D1757" i="36"/>
  <c r="D1756" i="36"/>
  <c r="D1755" i="36"/>
  <c r="D1754" i="36"/>
  <c r="D1753" i="36"/>
  <c r="D1752" i="36"/>
  <c r="D1751" i="36"/>
  <c r="D1750" i="36"/>
  <c r="D1749" i="36"/>
  <c r="D1748" i="36"/>
  <c r="D1747" i="36"/>
  <c r="D1746" i="36"/>
  <c r="D1745" i="36"/>
  <c r="D1744" i="36"/>
  <c r="D1743" i="36"/>
  <c r="D1742" i="36"/>
  <c r="D1741" i="36"/>
  <c r="D1740" i="36"/>
  <c r="D1739" i="36"/>
  <c r="D1738" i="36"/>
  <c r="D1737" i="36"/>
  <c r="D1736" i="36"/>
  <c r="D1735" i="36"/>
  <c r="D1734" i="36"/>
  <c r="D1733" i="36"/>
  <c r="D1732" i="36"/>
  <c r="D1731" i="36"/>
  <c r="D1730" i="36"/>
  <c r="D1729" i="36"/>
  <c r="D1728" i="36"/>
  <c r="D1727" i="36"/>
  <c r="D1726" i="36"/>
  <c r="D1725" i="36"/>
  <c r="D1724" i="36"/>
  <c r="D1723" i="36"/>
  <c r="D1722" i="36"/>
  <c r="D1721" i="36"/>
  <c r="D1720" i="36"/>
  <c r="D1719" i="36"/>
  <c r="D1718" i="36"/>
  <c r="D1717" i="36"/>
  <c r="D1716" i="36"/>
  <c r="D1715" i="36"/>
  <c r="D1714" i="36"/>
  <c r="D1713" i="36"/>
  <c r="D1712" i="36"/>
  <c r="D1711" i="36"/>
  <c r="D1710" i="36"/>
  <c r="D1709" i="36"/>
  <c r="D1708" i="36"/>
  <c r="D1707" i="36"/>
  <c r="D1706" i="36"/>
  <c r="D1705" i="36"/>
  <c r="D1704" i="36"/>
  <c r="D1703" i="36"/>
  <c r="D1702" i="36"/>
  <c r="D1701" i="36"/>
  <c r="D1700" i="36"/>
  <c r="D1699" i="36"/>
  <c r="D1698" i="36"/>
  <c r="D1697" i="36"/>
  <c r="D1696" i="36"/>
  <c r="D1695" i="36"/>
  <c r="D1694" i="36"/>
  <c r="D1693" i="36"/>
  <c r="D1692" i="36"/>
  <c r="D1691" i="36"/>
  <c r="D1690" i="36"/>
  <c r="D1689" i="36"/>
  <c r="D1688" i="36"/>
  <c r="D1687" i="36"/>
  <c r="D1686" i="36"/>
  <c r="D1685" i="36"/>
  <c r="D1684" i="36"/>
  <c r="D1683" i="36"/>
  <c r="D1682" i="36"/>
  <c r="D1681" i="36"/>
  <c r="D1680" i="36"/>
  <c r="D1679" i="36"/>
  <c r="D1678" i="36"/>
  <c r="D1677" i="36"/>
  <c r="D1676" i="36"/>
  <c r="D1675" i="36"/>
  <c r="D1674" i="36"/>
  <c r="D1673" i="36"/>
  <c r="D1672" i="36"/>
  <c r="D1671" i="36"/>
  <c r="D1670" i="36"/>
  <c r="D1669" i="36"/>
  <c r="D1668" i="36"/>
  <c r="D1667" i="36"/>
  <c r="D1666" i="36"/>
  <c r="D1665" i="36"/>
  <c r="D1664" i="36"/>
  <c r="D1663" i="36"/>
  <c r="D1662" i="36"/>
  <c r="D1661" i="36"/>
  <c r="D1660" i="36"/>
  <c r="D1659" i="36"/>
  <c r="D1658" i="36"/>
  <c r="D1657" i="36"/>
  <c r="D1656" i="36"/>
  <c r="D1655" i="36"/>
  <c r="D1654" i="36"/>
  <c r="D1653" i="36"/>
  <c r="D1652" i="36"/>
  <c r="D1651" i="36"/>
  <c r="D1650" i="36"/>
  <c r="D1649" i="36"/>
  <c r="D1648" i="36"/>
  <c r="D1647" i="36"/>
  <c r="D1646" i="36"/>
  <c r="D1645" i="36"/>
  <c r="D1644" i="36"/>
  <c r="D1643" i="36"/>
  <c r="D1642" i="36"/>
  <c r="D1641" i="36"/>
  <c r="D1640" i="36"/>
  <c r="D1639" i="36"/>
  <c r="D1638" i="36"/>
  <c r="D1637" i="36"/>
  <c r="D1636" i="36"/>
  <c r="D1635" i="36"/>
  <c r="D1634" i="36"/>
  <c r="D1633" i="36"/>
  <c r="D1632" i="36"/>
  <c r="D1631" i="36"/>
  <c r="D1630" i="36"/>
  <c r="D1629" i="36"/>
  <c r="D1628" i="36"/>
  <c r="D1627" i="36"/>
  <c r="D1626" i="36"/>
  <c r="D1625" i="36"/>
  <c r="D1624" i="36"/>
  <c r="D1623" i="36"/>
  <c r="D1622" i="36"/>
  <c r="D1621" i="36"/>
  <c r="D1620" i="36"/>
  <c r="D1619" i="36"/>
  <c r="D1618" i="36"/>
  <c r="D1617" i="36"/>
  <c r="D1616" i="36"/>
  <c r="D1615" i="36"/>
  <c r="D1614" i="36"/>
  <c r="D1613" i="36"/>
  <c r="D1612" i="36"/>
  <c r="D1611" i="36"/>
  <c r="D1610" i="36"/>
  <c r="D1609" i="36"/>
  <c r="D1608" i="36"/>
  <c r="D1607" i="36"/>
  <c r="D1606" i="36"/>
  <c r="D1605" i="36"/>
  <c r="D1604" i="36"/>
  <c r="D1603" i="36"/>
  <c r="D1602" i="36"/>
  <c r="D1601" i="36"/>
  <c r="D1600" i="36"/>
  <c r="D1599" i="36"/>
  <c r="D1598" i="36"/>
  <c r="D1597" i="36"/>
  <c r="D1596" i="36"/>
  <c r="D1595" i="36"/>
  <c r="D1594" i="36"/>
  <c r="D1593" i="36"/>
  <c r="D1592" i="36"/>
  <c r="D1591" i="36"/>
  <c r="D1590" i="36"/>
  <c r="D1589" i="36"/>
  <c r="D1588" i="36"/>
  <c r="D1587" i="36"/>
  <c r="D1586" i="36"/>
  <c r="D1585" i="36"/>
  <c r="D1584" i="36"/>
  <c r="D1583" i="36"/>
  <c r="D1582" i="36"/>
  <c r="D1581" i="36"/>
  <c r="D1580" i="36"/>
  <c r="D1579" i="36"/>
  <c r="D1578" i="36"/>
  <c r="D1577" i="36"/>
  <c r="D1576" i="36"/>
  <c r="D1575" i="36"/>
  <c r="D1574" i="36"/>
  <c r="D1573" i="36"/>
  <c r="D1572" i="36"/>
  <c r="D1571" i="36"/>
  <c r="D1570" i="36"/>
  <c r="D1569" i="36"/>
  <c r="C1567" i="36"/>
  <c r="B1567" i="36"/>
  <c r="D1566" i="36"/>
  <c r="D1565" i="36"/>
  <c r="D1564" i="36"/>
  <c r="D1563" i="36"/>
  <c r="D1562" i="36"/>
  <c r="C1560" i="36"/>
  <c r="B1560" i="36"/>
  <c r="D1559" i="36"/>
  <c r="D1558" i="36"/>
  <c r="D1557" i="36"/>
  <c r="D1556" i="36"/>
  <c r="D1555" i="36"/>
  <c r="D1554" i="36"/>
  <c r="D1553" i="36"/>
  <c r="D1552" i="36"/>
  <c r="D1551" i="36"/>
  <c r="D1550" i="36"/>
  <c r="D1549" i="36"/>
  <c r="D1548" i="36"/>
  <c r="D1547" i="36"/>
  <c r="D1546" i="36"/>
  <c r="D1545" i="36"/>
  <c r="D1544" i="36"/>
  <c r="D1543" i="36"/>
  <c r="D1542" i="36"/>
  <c r="D1541" i="36"/>
  <c r="D1540" i="36"/>
  <c r="D1539" i="36"/>
  <c r="D1538" i="36"/>
  <c r="D1537" i="36"/>
  <c r="D1536" i="36"/>
  <c r="D1535" i="36"/>
  <c r="D1534" i="36"/>
  <c r="D1533" i="36"/>
  <c r="D1532" i="36"/>
  <c r="D1531" i="36"/>
  <c r="D1530" i="36"/>
  <c r="D1529" i="36"/>
  <c r="D1528" i="36"/>
  <c r="D1527" i="36"/>
  <c r="D1526" i="36"/>
  <c r="D1525" i="36"/>
  <c r="D1524" i="36"/>
  <c r="D1523" i="36"/>
  <c r="D1522" i="36"/>
  <c r="D1521" i="36"/>
  <c r="D1520" i="36"/>
  <c r="D1519" i="36"/>
  <c r="D1518" i="36"/>
  <c r="D1517" i="36"/>
  <c r="D1516" i="36"/>
  <c r="D1515" i="36"/>
  <c r="D1514" i="36"/>
  <c r="D1513" i="36"/>
  <c r="D1512" i="36"/>
  <c r="D1511" i="36"/>
  <c r="D1510" i="36"/>
  <c r="D1509" i="36"/>
  <c r="D1508" i="36"/>
  <c r="D1507" i="36"/>
  <c r="D1506" i="36"/>
  <c r="D1505" i="36"/>
  <c r="D1504" i="36"/>
  <c r="D1503" i="36"/>
  <c r="D1502" i="36"/>
  <c r="D1501" i="36"/>
  <c r="D1500" i="36"/>
  <c r="D1499" i="36"/>
  <c r="D1498" i="36"/>
  <c r="D1497" i="36"/>
  <c r="D1496" i="36"/>
  <c r="D1495" i="36"/>
  <c r="D1494" i="36"/>
  <c r="D1493" i="36"/>
  <c r="D1492" i="36"/>
  <c r="D1491" i="36"/>
  <c r="D1490" i="36"/>
  <c r="D1489" i="36"/>
  <c r="D1488" i="36"/>
  <c r="D1487" i="36"/>
  <c r="C1485" i="36"/>
  <c r="B1485" i="36"/>
  <c r="D1484" i="36"/>
  <c r="D1483" i="36"/>
  <c r="D1482" i="36"/>
  <c r="D1481" i="36"/>
  <c r="D1480" i="36"/>
  <c r="D1479" i="36"/>
  <c r="D1478" i="36"/>
  <c r="D1477" i="36"/>
  <c r="D1476" i="36"/>
  <c r="D1475" i="36"/>
  <c r="D1474" i="36"/>
  <c r="D1473" i="36"/>
  <c r="D1472" i="36"/>
  <c r="D1471" i="36"/>
  <c r="D1470" i="36"/>
  <c r="D1469" i="36"/>
  <c r="D1468" i="36"/>
  <c r="D1467" i="36"/>
  <c r="D1466" i="36"/>
  <c r="D1465" i="36"/>
  <c r="D1464" i="36"/>
  <c r="D1463" i="36"/>
  <c r="D1462" i="36"/>
  <c r="D1461" i="36"/>
  <c r="D1460" i="36"/>
  <c r="D1459" i="36"/>
  <c r="D1458" i="36"/>
  <c r="D1457" i="36"/>
  <c r="D1456" i="36"/>
  <c r="D1455" i="36"/>
  <c r="D1454" i="36"/>
  <c r="D1453" i="36"/>
  <c r="D1452" i="36"/>
  <c r="D1451" i="36"/>
  <c r="D1450" i="36"/>
  <c r="D1449" i="36"/>
  <c r="D1448" i="36"/>
  <c r="D1447" i="36"/>
  <c r="D1446" i="36"/>
  <c r="D1445" i="36"/>
  <c r="D1444" i="36"/>
  <c r="D1443" i="36"/>
  <c r="D1442" i="36"/>
  <c r="C1439" i="36"/>
  <c r="B1439" i="36"/>
  <c r="D1438" i="36"/>
  <c r="D1437" i="36"/>
  <c r="D1436" i="36"/>
  <c r="D1435" i="36"/>
  <c r="D1434" i="36"/>
  <c r="D1433" i="36"/>
  <c r="D1432" i="36"/>
  <c r="D1431" i="36"/>
  <c r="D1430" i="36"/>
  <c r="D1429" i="36"/>
  <c r="D1428" i="36"/>
  <c r="D1427" i="36"/>
  <c r="D1426" i="36"/>
  <c r="D1425" i="36"/>
  <c r="D1424" i="36"/>
  <c r="D1423" i="36"/>
  <c r="D1422" i="36"/>
  <c r="D1421" i="36"/>
  <c r="D1420" i="36"/>
  <c r="D1419" i="36"/>
  <c r="D1418" i="36"/>
  <c r="D1417" i="36"/>
  <c r="D1416" i="36"/>
  <c r="D1415" i="36"/>
  <c r="D1414" i="36"/>
  <c r="D1413" i="36"/>
  <c r="D1412" i="36"/>
  <c r="D1411" i="36"/>
  <c r="D1410" i="36"/>
  <c r="D1409" i="36"/>
  <c r="D1408" i="36"/>
  <c r="D1407" i="36"/>
  <c r="D1406" i="36"/>
  <c r="D1405" i="36"/>
  <c r="D1404" i="36"/>
  <c r="D1403" i="36"/>
  <c r="D1402" i="36"/>
  <c r="D1401" i="36"/>
  <c r="D1400" i="36"/>
  <c r="D1399" i="36"/>
  <c r="D1398" i="36"/>
  <c r="D1397" i="36"/>
  <c r="D1396" i="36"/>
  <c r="D1395" i="36"/>
  <c r="D1394" i="36"/>
  <c r="D1393" i="36"/>
  <c r="D1392" i="36"/>
  <c r="D1391" i="36"/>
  <c r="D1390" i="36"/>
  <c r="D1389" i="36"/>
  <c r="D1388" i="36"/>
  <c r="D1387" i="36"/>
  <c r="D1386" i="36"/>
  <c r="D1385" i="36"/>
  <c r="D1384" i="36"/>
  <c r="D1383" i="36"/>
  <c r="D1382" i="36"/>
  <c r="D1381" i="36"/>
  <c r="D1380" i="36"/>
  <c r="D1379" i="36"/>
  <c r="D1378" i="36"/>
  <c r="D1377" i="36"/>
  <c r="D1376" i="36"/>
  <c r="D1375" i="36"/>
  <c r="D1374" i="36"/>
  <c r="D1373" i="36"/>
  <c r="D1372" i="36"/>
  <c r="D1371" i="36"/>
  <c r="D1370" i="36"/>
  <c r="D1369" i="36"/>
  <c r="D1368" i="36"/>
  <c r="D1367" i="36"/>
  <c r="D1366" i="36"/>
  <c r="D1365" i="36"/>
  <c r="D1364" i="36"/>
  <c r="D1363" i="36"/>
  <c r="D1362" i="36"/>
  <c r="D1361" i="36"/>
  <c r="D1360" i="36"/>
  <c r="D1359" i="36"/>
  <c r="D1358" i="36"/>
  <c r="D1357" i="36"/>
  <c r="D1356" i="36"/>
  <c r="D1355" i="36"/>
  <c r="D1354" i="36"/>
  <c r="D1353" i="36"/>
  <c r="D1352" i="36"/>
  <c r="D1351" i="36"/>
  <c r="D1350" i="36"/>
  <c r="D1349" i="36"/>
  <c r="D1348" i="36"/>
  <c r="D1347" i="36"/>
  <c r="D1346" i="36"/>
  <c r="D1345" i="36"/>
  <c r="D1344" i="36"/>
  <c r="D1343" i="36"/>
  <c r="D1342" i="36"/>
  <c r="D1341" i="36"/>
  <c r="D1340" i="36"/>
  <c r="D1339" i="36"/>
  <c r="D1338" i="36"/>
  <c r="D1337" i="36"/>
  <c r="D1336" i="36"/>
  <c r="D1335" i="36"/>
  <c r="D1334" i="36"/>
  <c r="D1333" i="36"/>
  <c r="D1332" i="36"/>
  <c r="D1331" i="36"/>
  <c r="D1330" i="36"/>
  <c r="D1329" i="36"/>
  <c r="D1328" i="36"/>
  <c r="D1327" i="36"/>
  <c r="D1326" i="36"/>
  <c r="D1325" i="36"/>
  <c r="D1324" i="36"/>
  <c r="D1323" i="36"/>
  <c r="D1322" i="36"/>
  <c r="D1321" i="36"/>
  <c r="D1320" i="36"/>
  <c r="D1319" i="36"/>
  <c r="D1318" i="36"/>
  <c r="D1317" i="36"/>
  <c r="D1316" i="36"/>
  <c r="D1315" i="36"/>
  <c r="D1314" i="36"/>
  <c r="D1313" i="36"/>
  <c r="D1312" i="36"/>
  <c r="D1311" i="36"/>
  <c r="D1310" i="36"/>
  <c r="D1309" i="36"/>
  <c r="D1308" i="36"/>
  <c r="D1307" i="36"/>
  <c r="D1306" i="36"/>
  <c r="D1305" i="36"/>
  <c r="D1304" i="36"/>
  <c r="D1303" i="36"/>
  <c r="D1302" i="36"/>
  <c r="D1301" i="36"/>
  <c r="D1300" i="36"/>
  <c r="D1299" i="36"/>
  <c r="D1298" i="36"/>
  <c r="D1297" i="36"/>
  <c r="D1296" i="36"/>
  <c r="D1295" i="36"/>
  <c r="D1294" i="36"/>
  <c r="D1293" i="36"/>
  <c r="D1292" i="36"/>
  <c r="D1291" i="36"/>
  <c r="D1290" i="36"/>
  <c r="D1289" i="36"/>
  <c r="D1288" i="36"/>
  <c r="D1287" i="36"/>
  <c r="D1286" i="36"/>
  <c r="C1284" i="36"/>
  <c r="B1284" i="36"/>
  <c r="D1283" i="36"/>
  <c r="D1282" i="36"/>
  <c r="C1280" i="36"/>
  <c r="B1280" i="36"/>
  <c r="D1279" i="36"/>
  <c r="D1278" i="36"/>
  <c r="D1277" i="36"/>
  <c r="D1276" i="36"/>
  <c r="D1275" i="36"/>
  <c r="D1274" i="36"/>
  <c r="D1273" i="36"/>
  <c r="D1272" i="36"/>
  <c r="D1271" i="36"/>
  <c r="D1270" i="36"/>
  <c r="D1269" i="36"/>
  <c r="D1268" i="36"/>
  <c r="D1267" i="36"/>
  <c r="D1266" i="36"/>
  <c r="D1265" i="36"/>
  <c r="D1264" i="36"/>
  <c r="D1263" i="36"/>
  <c r="D1262" i="36"/>
  <c r="D1261" i="36"/>
  <c r="D1260" i="36"/>
  <c r="D1259" i="36"/>
  <c r="D1258" i="36"/>
  <c r="D1257" i="36"/>
  <c r="D1256" i="36"/>
  <c r="D1255" i="36"/>
  <c r="D1254" i="36"/>
  <c r="D1253" i="36"/>
  <c r="D1252" i="36"/>
  <c r="D1251" i="36"/>
  <c r="D1250" i="36"/>
  <c r="D1249" i="36"/>
  <c r="D1248" i="36"/>
  <c r="D1247" i="36"/>
  <c r="D1246" i="36"/>
  <c r="D1245" i="36"/>
  <c r="D1244" i="36"/>
  <c r="D1243" i="36"/>
  <c r="D1242" i="36"/>
  <c r="D1241" i="36"/>
  <c r="D1240" i="36"/>
  <c r="D1239" i="36"/>
  <c r="D1238" i="36"/>
  <c r="D1237" i="36"/>
  <c r="D1236" i="36"/>
  <c r="D1235" i="36"/>
  <c r="D1234" i="36"/>
  <c r="D1233" i="36"/>
  <c r="D1232" i="36"/>
  <c r="D1231" i="36"/>
  <c r="D1230" i="36"/>
  <c r="D1229" i="36"/>
  <c r="D1228" i="36"/>
  <c r="D1227" i="36"/>
  <c r="D1226" i="36"/>
  <c r="D1225" i="36"/>
  <c r="D1224" i="36"/>
  <c r="D1223" i="36"/>
  <c r="D1222" i="36"/>
  <c r="D1221" i="36"/>
  <c r="D1220" i="36"/>
  <c r="D1219" i="36"/>
  <c r="D1218" i="36"/>
  <c r="D1217" i="36"/>
  <c r="D1216" i="36"/>
  <c r="D1215" i="36"/>
  <c r="D1214" i="36"/>
  <c r="D1213" i="36"/>
  <c r="D1212" i="36"/>
  <c r="D1211" i="36"/>
  <c r="D1210" i="36"/>
  <c r="D1209" i="36"/>
  <c r="D1208" i="36"/>
  <c r="D1207" i="36"/>
  <c r="D1206" i="36"/>
  <c r="D1205" i="36"/>
  <c r="D1204" i="36"/>
  <c r="D1203" i="36"/>
  <c r="D1202" i="36"/>
  <c r="D1201" i="36"/>
  <c r="D1200" i="36"/>
  <c r="D1199" i="36"/>
  <c r="D1198" i="36"/>
  <c r="D1197" i="36"/>
  <c r="D1196" i="36"/>
  <c r="D1195" i="36"/>
  <c r="D1194" i="36"/>
  <c r="D1193" i="36"/>
  <c r="D1192" i="36"/>
  <c r="D1191" i="36"/>
  <c r="D1190" i="36"/>
  <c r="D1189" i="36"/>
  <c r="D1188" i="36"/>
  <c r="D1187" i="36"/>
  <c r="D1186" i="36"/>
  <c r="D1185" i="36"/>
  <c r="D1184" i="36"/>
  <c r="D1183" i="36"/>
  <c r="D1182" i="36"/>
  <c r="D1181" i="36"/>
  <c r="D1180" i="36"/>
  <c r="D1179" i="36"/>
  <c r="D1178" i="36"/>
  <c r="D1177" i="36"/>
  <c r="D1176" i="36"/>
  <c r="D1175" i="36"/>
  <c r="D1174" i="36"/>
  <c r="D1173" i="36"/>
  <c r="D1172" i="36"/>
  <c r="D1171" i="36"/>
  <c r="D1170" i="36"/>
  <c r="D1169" i="36"/>
  <c r="D1168" i="36"/>
  <c r="D1167" i="36"/>
  <c r="D1166" i="36"/>
  <c r="D1165" i="36"/>
  <c r="D1164" i="36"/>
  <c r="D1163" i="36"/>
  <c r="D1162" i="36"/>
  <c r="D1161" i="36"/>
  <c r="D1160" i="36"/>
  <c r="D1159" i="36"/>
  <c r="D1158" i="36"/>
  <c r="D1157" i="36"/>
  <c r="D1156" i="36"/>
  <c r="D1155" i="36"/>
  <c r="D1154" i="36"/>
  <c r="D1153" i="36"/>
  <c r="D1152" i="36"/>
  <c r="D1151" i="36"/>
  <c r="D1150" i="36"/>
  <c r="D1149" i="36"/>
  <c r="D1148" i="36"/>
  <c r="D1147" i="36"/>
  <c r="D1146" i="36"/>
  <c r="D1145" i="36"/>
  <c r="D1144" i="36"/>
  <c r="D1143" i="36"/>
  <c r="D1142" i="36"/>
  <c r="D1141" i="36"/>
  <c r="D1140" i="36"/>
  <c r="D1139" i="36"/>
  <c r="D1138" i="36"/>
  <c r="D1137" i="36"/>
  <c r="D1136" i="36"/>
  <c r="D1135" i="36"/>
  <c r="D1134" i="36"/>
  <c r="D1133" i="36"/>
  <c r="D1132" i="36"/>
  <c r="D1131" i="36"/>
  <c r="D1130" i="36"/>
  <c r="D1129" i="36"/>
  <c r="D1128" i="36"/>
  <c r="D1127" i="36"/>
  <c r="D1126" i="36"/>
  <c r="D1125" i="36"/>
  <c r="D1124" i="36"/>
  <c r="D1123" i="36"/>
  <c r="D1122" i="36"/>
  <c r="D1121" i="36"/>
  <c r="D1120" i="36"/>
  <c r="D1119" i="36"/>
  <c r="D1118" i="36"/>
  <c r="D1117" i="36"/>
  <c r="D1116" i="36"/>
  <c r="D1115" i="36"/>
  <c r="D1114" i="36"/>
  <c r="D1113" i="36"/>
  <c r="D1112" i="36"/>
  <c r="D1111" i="36"/>
  <c r="D1110" i="36"/>
  <c r="D1109" i="36"/>
  <c r="D1108" i="36"/>
  <c r="D1107" i="36"/>
  <c r="D1106" i="36"/>
  <c r="D1105" i="36"/>
  <c r="D1104" i="36"/>
  <c r="D1103" i="36"/>
  <c r="D1102" i="36"/>
  <c r="D1101" i="36"/>
  <c r="D1100" i="36"/>
  <c r="D1099" i="36"/>
  <c r="D1098" i="36"/>
  <c r="D1097" i="36"/>
  <c r="D1096" i="36"/>
  <c r="D1095" i="36"/>
  <c r="D1094" i="36"/>
  <c r="D1093" i="36"/>
  <c r="D1092" i="36"/>
  <c r="D1091" i="36"/>
  <c r="D1090" i="36"/>
  <c r="D1089" i="36"/>
  <c r="D1088" i="36"/>
  <c r="D1087" i="36"/>
  <c r="D1086" i="36"/>
  <c r="D1085" i="36"/>
  <c r="D1084" i="36"/>
  <c r="D1083" i="36"/>
  <c r="D1082" i="36"/>
  <c r="D1081" i="36"/>
  <c r="D1080" i="36"/>
  <c r="D1079" i="36"/>
  <c r="D1078" i="36"/>
  <c r="D1077" i="36"/>
  <c r="D1076" i="36"/>
  <c r="D1075" i="36"/>
  <c r="D1074" i="36"/>
  <c r="D1073" i="36"/>
  <c r="D1072" i="36"/>
  <c r="D1071" i="36"/>
  <c r="D1070" i="36"/>
  <c r="D1069" i="36"/>
  <c r="D1068" i="36"/>
  <c r="D1067" i="36"/>
  <c r="D1066" i="36"/>
  <c r="D1065" i="36"/>
  <c r="D1064" i="36"/>
  <c r="D1063" i="36"/>
  <c r="D1062" i="36"/>
  <c r="D1061" i="36"/>
  <c r="D1060" i="36"/>
  <c r="D1059" i="36"/>
  <c r="D1058" i="36"/>
  <c r="D1057" i="36"/>
  <c r="D1056" i="36"/>
  <c r="D1055" i="36"/>
  <c r="D1054" i="36"/>
  <c r="D1053" i="36"/>
  <c r="D1052" i="36"/>
  <c r="D1051" i="36"/>
  <c r="D1050" i="36"/>
  <c r="D1049" i="36"/>
  <c r="D1048" i="36"/>
  <c r="D1047" i="36"/>
  <c r="D1046" i="36"/>
  <c r="D1045" i="36"/>
  <c r="D1044" i="36"/>
  <c r="D1043" i="36"/>
  <c r="D1042" i="36"/>
  <c r="D1041" i="36"/>
  <c r="D1040" i="36"/>
  <c r="D1039" i="36"/>
  <c r="D1038" i="36"/>
  <c r="D1037" i="36"/>
  <c r="D1036" i="36"/>
  <c r="D1035" i="36"/>
  <c r="D1034" i="36"/>
  <c r="D1033" i="36"/>
  <c r="D1032" i="36"/>
  <c r="D1031" i="36"/>
  <c r="D1030" i="36"/>
  <c r="D1029" i="36"/>
  <c r="D1028" i="36"/>
  <c r="D1027" i="36"/>
  <c r="D1026" i="36"/>
  <c r="D1025" i="36"/>
  <c r="D1024" i="36"/>
  <c r="D1023" i="36"/>
  <c r="D1022" i="36"/>
  <c r="D1021" i="36"/>
  <c r="D1020" i="36"/>
  <c r="D1019" i="36"/>
  <c r="D1018" i="36"/>
  <c r="D1017" i="36"/>
  <c r="D1016" i="36"/>
  <c r="D1015" i="36"/>
  <c r="D1014" i="36"/>
  <c r="D1013" i="36"/>
  <c r="D1012" i="36"/>
  <c r="D1011" i="36"/>
  <c r="D1010" i="36"/>
  <c r="D1009" i="36"/>
  <c r="D1008" i="36"/>
  <c r="D1007" i="36"/>
  <c r="D1006" i="36"/>
  <c r="D1005" i="36"/>
  <c r="D1004" i="36"/>
  <c r="D1003" i="36"/>
  <c r="D1002" i="36"/>
  <c r="D1001" i="36"/>
  <c r="D1000" i="36"/>
  <c r="D662" i="36"/>
  <c r="D661" i="36"/>
  <c r="D660" i="36"/>
  <c r="D659" i="36"/>
  <c r="D658" i="36"/>
  <c r="D657" i="36"/>
  <c r="D656" i="36"/>
  <c r="D655" i="36"/>
  <c r="D654" i="36"/>
  <c r="D653" i="36"/>
  <c r="D652" i="36"/>
  <c r="D651" i="36"/>
  <c r="D650" i="36"/>
  <c r="D649" i="36"/>
  <c r="D648" i="36"/>
  <c r="D647" i="36"/>
  <c r="D646" i="36"/>
  <c r="D645" i="36"/>
  <c r="D644" i="36"/>
  <c r="D643" i="36"/>
  <c r="D642" i="36"/>
  <c r="D641" i="36"/>
  <c r="D640" i="36"/>
  <c r="D639" i="36"/>
  <c r="D638" i="36"/>
  <c r="D637" i="36"/>
  <c r="D636" i="36"/>
  <c r="D635" i="36"/>
  <c r="D634" i="36"/>
  <c r="D633" i="36"/>
  <c r="D632" i="36"/>
  <c r="D631" i="36"/>
  <c r="D630" i="36"/>
  <c r="D629" i="36"/>
  <c r="D628" i="36"/>
  <c r="D627" i="36"/>
  <c r="D626" i="36"/>
  <c r="D625" i="36"/>
  <c r="D624" i="36"/>
  <c r="D623" i="36"/>
  <c r="D622" i="36"/>
  <c r="D621" i="36"/>
  <c r="D620" i="36"/>
  <c r="D619" i="36"/>
  <c r="D618" i="36"/>
  <c r="D617" i="36"/>
  <c r="D616" i="36"/>
  <c r="D615" i="36"/>
  <c r="D614" i="36"/>
  <c r="D613" i="36"/>
  <c r="D612" i="36"/>
  <c r="D611" i="36"/>
  <c r="D610" i="36"/>
  <c r="D609" i="36"/>
  <c r="D608" i="36"/>
  <c r="D607" i="36"/>
  <c r="D606" i="36"/>
  <c r="D605" i="36"/>
  <c r="D604" i="36"/>
  <c r="D603" i="36"/>
  <c r="D602" i="36"/>
  <c r="D601" i="36"/>
  <c r="D600" i="36"/>
  <c r="D599" i="36"/>
  <c r="D598" i="36"/>
  <c r="D597" i="36"/>
  <c r="D596" i="36"/>
  <c r="D595" i="36"/>
  <c r="D594" i="36"/>
  <c r="D593" i="36"/>
  <c r="D592" i="36"/>
  <c r="D591" i="36"/>
  <c r="D590" i="36"/>
  <c r="D589" i="36"/>
  <c r="D588" i="36"/>
  <c r="D587" i="36"/>
  <c r="D586" i="36"/>
  <c r="D585" i="36"/>
  <c r="D584" i="36"/>
  <c r="D583" i="36"/>
  <c r="D582" i="36"/>
  <c r="D581" i="36"/>
  <c r="D580" i="36"/>
  <c r="D579" i="36"/>
  <c r="D578" i="36"/>
  <c r="D577" i="36"/>
  <c r="D576" i="36"/>
  <c r="D575" i="36"/>
  <c r="D574" i="36"/>
  <c r="D573" i="36"/>
  <c r="D572" i="36"/>
  <c r="D571" i="36"/>
  <c r="D570" i="36"/>
  <c r="D569" i="36"/>
  <c r="D568" i="36"/>
  <c r="D567" i="36"/>
  <c r="D566" i="36"/>
  <c r="D565" i="36"/>
  <c r="D564" i="36"/>
  <c r="D563" i="36"/>
  <c r="D562" i="36"/>
  <c r="D561" i="36"/>
  <c r="D560" i="36"/>
  <c r="D559" i="36"/>
  <c r="D558" i="36"/>
  <c r="D557" i="36"/>
  <c r="D556" i="36"/>
  <c r="D555" i="36"/>
  <c r="D554" i="36"/>
  <c r="D553" i="36"/>
  <c r="D552" i="36"/>
  <c r="D551" i="36"/>
  <c r="D550" i="36"/>
  <c r="D549" i="36"/>
  <c r="D548" i="36"/>
  <c r="D547" i="36"/>
  <c r="D546" i="36"/>
  <c r="D545" i="36"/>
  <c r="D544" i="36"/>
  <c r="D543" i="36"/>
  <c r="D542" i="36"/>
  <c r="D541" i="36"/>
  <c r="D540" i="36"/>
  <c r="D539" i="36"/>
  <c r="D538" i="36"/>
  <c r="D537" i="36"/>
  <c r="D536" i="36"/>
  <c r="D535" i="36"/>
  <c r="D534" i="36"/>
  <c r="D533" i="36"/>
  <c r="D532" i="36"/>
  <c r="D531" i="36"/>
  <c r="D530" i="36"/>
  <c r="D529" i="36"/>
  <c r="D528" i="36"/>
  <c r="D527" i="36"/>
  <c r="D526" i="36"/>
  <c r="D525" i="36"/>
  <c r="D524" i="36"/>
  <c r="D523" i="36"/>
  <c r="D522" i="36"/>
  <c r="D521" i="36"/>
  <c r="D520" i="36"/>
  <c r="D519" i="36"/>
  <c r="C517" i="36"/>
  <c r="B517" i="36"/>
  <c r="D516" i="36"/>
  <c r="D515" i="36"/>
  <c r="D514" i="36"/>
  <c r="D513" i="36"/>
  <c r="D512" i="36"/>
  <c r="D511" i="36"/>
  <c r="D510" i="36"/>
  <c r="D509" i="36"/>
  <c r="D508" i="36"/>
  <c r="D507" i="36"/>
  <c r="D506" i="36"/>
  <c r="D505" i="36"/>
  <c r="D504" i="36"/>
  <c r="D503" i="36"/>
  <c r="D502" i="36"/>
  <c r="D501" i="36"/>
  <c r="D500" i="36"/>
  <c r="D499" i="36"/>
  <c r="D498" i="36"/>
  <c r="D497" i="36"/>
  <c r="D496" i="36"/>
  <c r="D495" i="36"/>
  <c r="D494" i="36"/>
  <c r="D493" i="36"/>
  <c r="D492" i="36"/>
  <c r="D491" i="36"/>
  <c r="D490" i="36"/>
  <c r="D489" i="36"/>
  <c r="D488" i="36"/>
  <c r="D487" i="36"/>
  <c r="D486" i="36"/>
  <c r="D485" i="36"/>
  <c r="D484" i="36"/>
  <c r="D483" i="36"/>
  <c r="D482" i="36"/>
  <c r="D481" i="36"/>
  <c r="D480" i="36"/>
  <c r="D479" i="36"/>
  <c r="D478" i="36"/>
  <c r="D477" i="36"/>
  <c r="D476" i="36"/>
  <c r="D475" i="36"/>
  <c r="D474" i="36"/>
  <c r="D473" i="36"/>
  <c r="D472" i="36"/>
  <c r="D471" i="36"/>
  <c r="D470" i="36"/>
  <c r="D469" i="36"/>
  <c r="D468" i="36"/>
  <c r="D467" i="36"/>
  <c r="D466" i="36"/>
  <c r="D465" i="36"/>
  <c r="D464" i="36"/>
  <c r="D463" i="36"/>
  <c r="D462" i="36"/>
  <c r="D461" i="36"/>
  <c r="D460" i="36"/>
  <c r="D459" i="36"/>
  <c r="D458" i="36"/>
  <c r="D457" i="36"/>
  <c r="D456" i="36"/>
  <c r="D455" i="36"/>
  <c r="D454" i="36"/>
  <c r="D453" i="36"/>
  <c r="D452" i="36"/>
  <c r="D451" i="36"/>
  <c r="D450" i="36"/>
  <c r="D449" i="36"/>
  <c r="D448" i="36"/>
  <c r="D447" i="36"/>
  <c r="D446" i="36"/>
  <c r="D445" i="36"/>
  <c r="D444" i="36"/>
  <c r="D443" i="36"/>
  <c r="D442" i="36"/>
  <c r="D441" i="36"/>
  <c r="D440" i="36"/>
  <c r="D439" i="36"/>
  <c r="D438" i="36"/>
  <c r="D437" i="36"/>
  <c r="D436" i="36"/>
  <c r="D435" i="36"/>
  <c r="D434" i="36"/>
  <c r="D433" i="36"/>
  <c r="D432" i="36"/>
  <c r="D431" i="36"/>
  <c r="D430" i="36"/>
  <c r="D429" i="36"/>
  <c r="D428" i="36"/>
  <c r="D427" i="36"/>
  <c r="D426" i="36"/>
  <c r="D425" i="36"/>
  <c r="D424" i="36"/>
  <c r="D423" i="36"/>
  <c r="D422" i="36"/>
  <c r="D421" i="36"/>
  <c r="D420" i="36"/>
  <c r="D419" i="36"/>
  <c r="D418" i="36"/>
  <c r="D417" i="36"/>
  <c r="D416" i="36"/>
  <c r="D415" i="36"/>
  <c r="D414" i="36"/>
  <c r="D413" i="36"/>
  <c r="D412" i="36"/>
  <c r="D411" i="36"/>
  <c r="D410" i="36"/>
  <c r="D409" i="36"/>
  <c r="D408" i="36"/>
  <c r="D407" i="36"/>
  <c r="D406" i="36"/>
  <c r="D405" i="36"/>
  <c r="D404" i="36"/>
  <c r="D403" i="36"/>
  <c r="D402" i="36"/>
  <c r="D401" i="36"/>
  <c r="D400" i="36"/>
  <c r="D399" i="36"/>
  <c r="D398" i="36"/>
  <c r="D397" i="36"/>
  <c r="D396" i="36"/>
  <c r="D395" i="36"/>
  <c r="D394" i="36"/>
  <c r="D393" i="36"/>
  <c r="D392" i="36"/>
  <c r="D391" i="36"/>
  <c r="D390" i="36"/>
  <c r="D389" i="36"/>
  <c r="D388" i="36"/>
  <c r="D387" i="36"/>
  <c r="D386" i="36"/>
  <c r="D385" i="36"/>
  <c r="D384" i="36"/>
  <c r="D383" i="36"/>
  <c r="D382" i="36"/>
  <c r="D381" i="36"/>
  <c r="D380" i="36"/>
  <c r="D379" i="36"/>
  <c r="D378" i="36"/>
  <c r="D377" i="36"/>
  <c r="D376" i="36"/>
  <c r="D375" i="36"/>
  <c r="D374" i="36"/>
  <c r="D373" i="36"/>
  <c r="D372" i="36"/>
  <c r="D371" i="36"/>
  <c r="D370" i="36"/>
  <c r="D369" i="36"/>
  <c r="D368" i="36"/>
  <c r="D367" i="36"/>
  <c r="D366" i="36"/>
  <c r="D365" i="36"/>
  <c r="D364" i="36"/>
  <c r="D363" i="36"/>
  <c r="D362" i="36"/>
  <c r="D361" i="36"/>
  <c r="D360" i="36"/>
  <c r="D359" i="36"/>
  <c r="D358" i="36"/>
  <c r="D357" i="36"/>
  <c r="D356" i="36"/>
  <c r="D355" i="36"/>
  <c r="D354" i="36"/>
  <c r="D353" i="36"/>
  <c r="D352" i="36"/>
  <c r="D351" i="36"/>
  <c r="D350" i="36"/>
  <c r="D349" i="36"/>
  <c r="D348" i="36"/>
  <c r="D347" i="36"/>
  <c r="D346" i="36"/>
  <c r="D345" i="36"/>
  <c r="D344" i="36"/>
  <c r="D343" i="36"/>
  <c r="D342" i="36"/>
  <c r="D341" i="36"/>
  <c r="D340" i="36"/>
  <c r="D339" i="36"/>
  <c r="D338" i="36"/>
  <c r="D337" i="36"/>
  <c r="D336" i="36"/>
  <c r="D335" i="36"/>
  <c r="D334" i="36"/>
  <c r="D333" i="36"/>
  <c r="D332" i="36"/>
  <c r="D331" i="36"/>
  <c r="D330" i="36"/>
  <c r="D329" i="36"/>
  <c r="D328" i="36"/>
  <c r="D327" i="36"/>
  <c r="D326" i="36"/>
  <c r="D325" i="36"/>
  <c r="D324" i="36"/>
  <c r="D323" i="36"/>
  <c r="D322" i="36"/>
  <c r="D321" i="36"/>
  <c r="D320" i="36"/>
  <c r="D319" i="36"/>
  <c r="D318" i="36"/>
  <c r="D317" i="36"/>
  <c r="D316" i="36"/>
  <c r="D315" i="36"/>
  <c r="D314" i="36"/>
  <c r="D313" i="36"/>
  <c r="D312" i="36"/>
  <c r="D311" i="36"/>
  <c r="D310" i="36"/>
  <c r="D309" i="36"/>
  <c r="D308" i="36"/>
  <c r="D307" i="36"/>
  <c r="D306" i="36"/>
  <c r="D305" i="36"/>
  <c r="D304" i="36"/>
  <c r="D303" i="36"/>
  <c r="D302" i="36"/>
  <c r="D301" i="36"/>
  <c r="D300" i="36"/>
  <c r="D299" i="36"/>
  <c r="D298" i="36"/>
  <c r="D297" i="36"/>
  <c r="D296" i="36"/>
  <c r="D295" i="36"/>
  <c r="D294" i="36"/>
  <c r="D293" i="36"/>
  <c r="D292" i="36"/>
  <c r="D291" i="36"/>
  <c r="D290" i="36"/>
  <c r="D289" i="36"/>
  <c r="D288" i="36"/>
  <c r="D287" i="36"/>
  <c r="D286" i="36"/>
  <c r="D285" i="36"/>
  <c r="D284" i="36"/>
  <c r="D283" i="36"/>
  <c r="D282" i="36"/>
  <c r="D281" i="36"/>
  <c r="D280" i="36"/>
  <c r="D279" i="36"/>
  <c r="D278" i="36"/>
  <c r="D277" i="36"/>
  <c r="D276" i="36"/>
  <c r="D275" i="36"/>
  <c r="D274" i="36"/>
  <c r="D273" i="36"/>
  <c r="D272" i="36"/>
  <c r="D271" i="36"/>
  <c r="D270" i="36"/>
  <c r="D269" i="36"/>
  <c r="D268" i="36"/>
  <c r="D267" i="36"/>
  <c r="D266" i="36"/>
  <c r="D265" i="36"/>
  <c r="D264" i="36"/>
  <c r="D263" i="36"/>
  <c r="D262" i="36"/>
  <c r="D261" i="36"/>
  <c r="D260" i="36"/>
  <c r="D259" i="36"/>
  <c r="D258" i="36"/>
  <c r="D257" i="36"/>
  <c r="D256" i="36"/>
  <c r="D255" i="36"/>
  <c r="D254" i="36"/>
  <c r="D253" i="36"/>
  <c r="D252" i="36"/>
  <c r="D251" i="36"/>
  <c r="D250" i="36"/>
  <c r="D249" i="36"/>
  <c r="D248" i="36"/>
  <c r="D247" i="36"/>
  <c r="D246" i="36"/>
  <c r="D245" i="36"/>
  <c r="D244" i="36"/>
  <c r="D243" i="36"/>
  <c r="D242" i="36"/>
  <c r="D241" i="36"/>
  <c r="D240" i="36"/>
  <c r="D239" i="36"/>
  <c r="D238" i="36"/>
  <c r="D237" i="36"/>
  <c r="D236" i="36"/>
  <c r="D235" i="36"/>
  <c r="D234" i="36"/>
  <c r="D233" i="36"/>
  <c r="D232" i="36"/>
  <c r="D231" i="36"/>
  <c r="D230" i="36"/>
  <c r="D229" i="36"/>
  <c r="D228" i="36"/>
  <c r="D227" i="36"/>
  <c r="D226" i="36"/>
  <c r="D225" i="36"/>
  <c r="D224" i="36"/>
  <c r="D223" i="36"/>
  <c r="D222" i="36"/>
  <c r="D221" i="36"/>
  <c r="D220" i="36"/>
  <c r="D219" i="36"/>
  <c r="D218" i="36"/>
  <c r="C216" i="36"/>
  <c r="B216" i="36"/>
  <c r="D215" i="36"/>
  <c r="D214" i="36"/>
  <c r="D213" i="36"/>
  <c r="D212" i="36"/>
  <c r="D211" i="36"/>
  <c r="D210" i="36"/>
  <c r="D209" i="36"/>
  <c r="D208" i="36"/>
  <c r="D207" i="36"/>
  <c r="D206" i="36"/>
  <c r="D205" i="36"/>
  <c r="D204" i="36"/>
  <c r="D203" i="36"/>
  <c r="D202" i="36"/>
  <c r="D201" i="36"/>
  <c r="D200" i="36"/>
  <c r="D199" i="36"/>
  <c r="D198" i="36"/>
  <c r="D197" i="36"/>
  <c r="D196" i="36"/>
  <c r="D195" i="36"/>
  <c r="D194" i="36"/>
  <c r="D193" i="36"/>
  <c r="D192" i="36"/>
  <c r="D191" i="36"/>
  <c r="D190" i="36"/>
  <c r="D189" i="36"/>
  <c r="D188" i="36"/>
  <c r="D187" i="36"/>
  <c r="D186" i="36"/>
  <c r="D185" i="36"/>
  <c r="D184" i="36"/>
  <c r="D183" i="36"/>
  <c r="D182" i="36"/>
  <c r="D181" i="36"/>
  <c r="D180" i="36"/>
  <c r="D179" i="36"/>
  <c r="D178" i="36"/>
  <c r="D177" i="36"/>
  <c r="D176" i="36"/>
  <c r="D175" i="36"/>
  <c r="D174" i="36"/>
  <c r="D173" i="36"/>
  <c r="D172" i="36"/>
  <c r="D171" i="36"/>
  <c r="D170" i="36"/>
  <c r="D169" i="36"/>
  <c r="D168" i="36"/>
  <c r="D167" i="36"/>
  <c r="D166" i="36"/>
  <c r="D165" i="36"/>
  <c r="D164" i="36"/>
  <c r="D163" i="36"/>
  <c r="D162" i="36"/>
  <c r="C160" i="36"/>
  <c r="B160" i="36"/>
  <c r="D159" i="36"/>
  <c r="D158" i="36"/>
  <c r="D157" i="36"/>
  <c r="D156" i="36"/>
  <c r="D155" i="36"/>
  <c r="D154" i="36"/>
  <c r="D153" i="36"/>
  <c r="D152" i="36"/>
  <c r="D151" i="36"/>
  <c r="D150" i="36"/>
  <c r="D149" i="36"/>
  <c r="D148" i="36"/>
  <c r="D147" i="36"/>
  <c r="D146" i="36"/>
  <c r="D145" i="36"/>
  <c r="D144" i="36"/>
  <c r="D143" i="36"/>
  <c r="D142" i="36"/>
  <c r="D141" i="36"/>
  <c r="D140" i="36"/>
  <c r="D139" i="36"/>
  <c r="D138" i="36"/>
  <c r="D137" i="36"/>
  <c r="D136" i="36"/>
  <c r="D135" i="36"/>
  <c r="D134" i="36"/>
  <c r="D133" i="36"/>
  <c r="D132" i="36"/>
  <c r="D131" i="36"/>
  <c r="D130" i="36"/>
  <c r="D129" i="36"/>
  <c r="D128" i="36"/>
  <c r="D127" i="36"/>
  <c r="D126" i="36"/>
  <c r="D125" i="36"/>
  <c r="D124" i="36"/>
  <c r="D123" i="36"/>
  <c r="D122" i="36"/>
  <c r="D121" i="36"/>
  <c r="D120" i="36"/>
  <c r="D119" i="36"/>
  <c r="D118" i="36"/>
  <c r="D117" i="36"/>
  <c r="D116" i="36"/>
  <c r="D115" i="36"/>
  <c r="D114" i="36"/>
  <c r="D113" i="36"/>
  <c r="D112" i="36"/>
  <c r="D111" i="36"/>
  <c r="D110" i="36"/>
  <c r="D109" i="36"/>
  <c r="D108" i="36"/>
  <c r="D107" i="36"/>
  <c r="D106" i="36"/>
  <c r="D105" i="36"/>
  <c r="D104" i="36"/>
  <c r="D103" i="36"/>
  <c r="D102" i="36"/>
  <c r="D101" i="36"/>
  <c r="D100" i="36"/>
  <c r="D99" i="36"/>
  <c r="D98" i="36"/>
  <c r="D97" i="36"/>
  <c r="D96" i="36"/>
  <c r="D95" i="36"/>
  <c r="D94" i="36"/>
  <c r="D93" i="36"/>
  <c r="D92" i="36"/>
  <c r="D91" i="36"/>
  <c r="D90" i="36"/>
  <c r="D89" i="36"/>
  <c r="D88" i="36"/>
  <c r="D87" i="36"/>
  <c r="D86" i="36"/>
  <c r="D85" i="36"/>
  <c r="D84" i="36"/>
  <c r="D83" i="36"/>
  <c r="D82" i="36"/>
  <c r="D81" i="36"/>
  <c r="D80" i="36"/>
  <c r="D79" i="36"/>
  <c r="D78" i="36"/>
  <c r="D77" i="36"/>
  <c r="D76" i="36"/>
  <c r="D75" i="36"/>
  <c r="D74" i="36"/>
  <c r="D73" i="36"/>
  <c r="D72" i="36"/>
  <c r="D71" i="36"/>
  <c r="D70" i="36"/>
  <c r="D69" i="36"/>
  <c r="D68" i="36"/>
  <c r="D67" i="36"/>
  <c r="D66" i="36"/>
  <c r="D65" i="36"/>
  <c r="D64" i="36"/>
  <c r="D63" i="36"/>
  <c r="D62" i="36"/>
  <c r="D61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C10" i="36"/>
  <c r="B10" i="36"/>
  <c r="D9" i="36"/>
  <c r="D8" i="36"/>
  <c r="D7" i="36"/>
  <c r="D6" i="36"/>
  <c r="D5" i="36"/>
  <c r="C2888" i="35"/>
  <c r="C2889" i="35" s="1"/>
  <c r="B2888" i="35"/>
  <c r="B2889" i="35" s="1"/>
  <c r="D2887" i="35"/>
  <c r="D2886" i="35"/>
  <c r="D2885" i="35"/>
  <c r="D2901" i="35"/>
  <c r="C2877" i="35"/>
  <c r="B2877" i="35"/>
  <c r="D2876" i="35"/>
  <c r="D2877" i="35" s="1"/>
  <c r="C2874" i="35"/>
  <c r="B2874" i="35"/>
  <c r="D2873" i="35"/>
  <c r="D2872" i="35"/>
  <c r="D2871" i="35"/>
  <c r="D2870" i="35"/>
  <c r="C2868" i="35"/>
  <c r="B2868" i="35"/>
  <c r="D2867" i="35"/>
  <c r="D2868" i="35" s="1"/>
  <c r="C2865" i="35"/>
  <c r="B2865" i="35"/>
  <c r="D2864" i="35"/>
  <c r="D2865" i="35" s="1"/>
  <c r="C2862" i="35"/>
  <c r="B2862" i="35"/>
  <c r="D2861" i="35"/>
  <c r="D2860" i="35"/>
  <c r="D2859" i="35"/>
  <c r="D2858" i="35"/>
  <c r="D2857" i="35"/>
  <c r="D2856" i="35"/>
  <c r="D2855" i="35"/>
  <c r="D2854" i="35"/>
  <c r="D2853" i="35"/>
  <c r="D2852" i="35"/>
  <c r="D2851" i="35"/>
  <c r="D2850" i="35"/>
  <c r="D2849" i="35"/>
  <c r="D2848" i="35"/>
  <c r="D2847" i="35"/>
  <c r="D2846" i="35"/>
  <c r="D2845" i="35"/>
  <c r="D2844" i="35"/>
  <c r="D2843" i="35"/>
  <c r="D2842" i="35"/>
  <c r="D2841" i="35"/>
  <c r="D2840" i="35"/>
  <c r="D2839" i="35"/>
  <c r="D2838" i="35"/>
  <c r="D2837" i="35"/>
  <c r="D2836" i="35"/>
  <c r="D2835" i="35"/>
  <c r="D2834" i="35"/>
  <c r="D2833" i="35"/>
  <c r="D2832" i="35"/>
  <c r="D2831" i="35"/>
  <c r="D2830" i="35"/>
  <c r="D2829" i="35"/>
  <c r="D2828" i="35"/>
  <c r="D2827" i="35"/>
  <c r="D2826" i="35"/>
  <c r="D2825" i="35"/>
  <c r="D2824" i="35"/>
  <c r="D2823" i="35"/>
  <c r="D2822" i="35"/>
  <c r="D2821" i="35"/>
  <c r="D2820" i="35"/>
  <c r="D2819" i="35"/>
  <c r="D2818" i="35"/>
  <c r="D2817" i="35"/>
  <c r="D2816" i="35"/>
  <c r="D2815" i="35"/>
  <c r="D2814" i="35"/>
  <c r="D2813" i="35"/>
  <c r="D2812" i="35"/>
  <c r="D2811" i="35"/>
  <c r="D2810" i="35"/>
  <c r="D2809" i="35"/>
  <c r="D2808" i="35"/>
  <c r="D2807" i="35"/>
  <c r="D2806" i="35"/>
  <c r="D2805" i="35"/>
  <c r="D2804" i="35"/>
  <c r="D2803" i="35"/>
  <c r="D2802" i="35"/>
  <c r="D2801" i="35"/>
  <c r="D2800" i="35"/>
  <c r="D2799" i="35"/>
  <c r="D2798" i="35"/>
  <c r="D2797" i="35"/>
  <c r="D2796" i="35"/>
  <c r="D2795" i="35"/>
  <c r="D2794" i="35"/>
  <c r="D2793" i="35"/>
  <c r="D2792" i="35"/>
  <c r="D2791" i="35"/>
  <c r="D2790" i="35"/>
  <c r="D2789" i="35"/>
  <c r="D2788" i="35"/>
  <c r="D2787" i="35"/>
  <c r="D2786" i="35"/>
  <c r="D2785" i="35"/>
  <c r="D2784" i="35"/>
  <c r="D2783" i="35"/>
  <c r="D2782" i="35"/>
  <c r="D2781" i="35"/>
  <c r="D2780" i="35"/>
  <c r="D2779" i="35"/>
  <c r="D2778" i="35"/>
  <c r="D2777" i="35"/>
  <c r="D2776" i="35"/>
  <c r="D2775" i="35"/>
  <c r="D2774" i="35"/>
  <c r="D2773" i="35"/>
  <c r="D2772" i="35"/>
  <c r="D2771" i="35"/>
  <c r="D2770" i="35"/>
  <c r="D2769" i="35"/>
  <c r="D2768" i="35"/>
  <c r="D2767" i="35"/>
  <c r="D2766" i="35"/>
  <c r="D2765" i="35"/>
  <c r="D2764" i="35"/>
  <c r="D2763" i="35"/>
  <c r="D2762" i="35"/>
  <c r="D2761" i="35"/>
  <c r="D2760" i="35"/>
  <c r="D2759" i="35"/>
  <c r="D2758" i="35"/>
  <c r="D2757" i="35"/>
  <c r="D2756" i="35"/>
  <c r="D2755" i="35"/>
  <c r="D2754" i="35"/>
  <c r="D2753" i="35"/>
  <c r="D2752" i="35"/>
  <c r="D2751" i="35"/>
  <c r="D2750" i="35"/>
  <c r="D2749" i="35"/>
  <c r="D2748" i="35"/>
  <c r="D2747" i="35"/>
  <c r="D2746" i="35"/>
  <c r="D2745" i="35"/>
  <c r="D2744" i="35"/>
  <c r="D2743" i="35"/>
  <c r="D2742" i="35"/>
  <c r="D2741" i="35"/>
  <c r="D2740" i="35"/>
  <c r="D2739" i="35"/>
  <c r="D2738" i="35"/>
  <c r="D2737" i="35"/>
  <c r="D2736" i="35"/>
  <c r="D2735" i="35"/>
  <c r="D2734" i="35"/>
  <c r="D2733" i="35"/>
  <c r="D2732" i="35"/>
  <c r="D2731" i="35"/>
  <c r="D2730" i="35"/>
  <c r="D2729" i="35"/>
  <c r="D2728" i="35"/>
  <c r="D2727" i="35"/>
  <c r="D2726" i="35"/>
  <c r="D2725" i="35"/>
  <c r="D2724" i="35"/>
  <c r="D2723" i="35"/>
  <c r="D2722" i="35"/>
  <c r="D2721" i="35"/>
  <c r="D2720" i="35"/>
  <c r="D2719" i="35"/>
  <c r="D2718" i="35"/>
  <c r="D2717" i="35"/>
  <c r="D2716" i="35"/>
  <c r="D2715" i="35"/>
  <c r="D2714" i="35"/>
  <c r="D2713" i="35"/>
  <c r="D2712" i="35"/>
  <c r="D2711" i="35"/>
  <c r="D2710" i="35"/>
  <c r="D2709" i="35"/>
  <c r="D2708" i="35"/>
  <c r="D2707" i="35"/>
  <c r="D2706" i="35"/>
  <c r="D2705" i="35"/>
  <c r="D2704" i="35"/>
  <c r="D2703" i="35"/>
  <c r="D2702" i="35"/>
  <c r="D2701" i="35"/>
  <c r="D2700" i="35"/>
  <c r="D2699" i="35"/>
  <c r="D2698" i="35"/>
  <c r="D2697" i="35"/>
  <c r="D2696" i="35"/>
  <c r="D2695" i="35"/>
  <c r="D2694" i="35"/>
  <c r="D2693" i="35"/>
  <c r="D2692" i="35"/>
  <c r="D2691" i="35"/>
  <c r="D2690" i="35"/>
  <c r="D2689" i="35"/>
  <c r="D2688" i="35"/>
  <c r="D2687" i="35"/>
  <c r="D2686" i="35"/>
  <c r="D2685" i="35"/>
  <c r="D2684" i="35"/>
  <c r="D2683" i="35"/>
  <c r="D2682" i="35"/>
  <c r="D2681" i="35"/>
  <c r="D2680" i="35"/>
  <c r="D2679" i="35"/>
  <c r="D2678" i="35"/>
  <c r="D2677" i="35"/>
  <c r="D2676" i="35"/>
  <c r="D2675" i="35"/>
  <c r="D2674" i="35"/>
  <c r="D2673" i="35"/>
  <c r="D2672" i="35"/>
  <c r="D2671" i="35"/>
  <c r="D2670" i="35"/>
  <c r="D2669" i="35"/>
  <c r="D2668" i="35"/>
  <c r="D2667" i="35"/>
  <c r="D2666" i="35"/>
  <c r="D2665" i="35"/>
  <c r="D2664" i="35"/>
  <c r="D2663" i="35"/>
  <c r="D2662" i="35"/>
  <c r="D2661" i="35"/>
  <c r="D2660" i="35"/>
  <c r="D2659" i="35"/>
  <c r="D2658" i="35"/>
  <c r="D2657" i="35"/>
  <c r="D2656" i="35"/>
  <c r="D2655" i="35"/>
  <c r="D2654" i="35"/>
  <c r="D2653" i="35"/>
  <c r="D2652" i="35"/>
  <c r="D2651" i="35"/>
  <c r="D2650" i="35"/>
  <c r="D2649" i="35"/>
  <c r="D2648" i="35"/>
  <c r="D2647" i="35"/>
  <c r="D2646" i="35"/>
  <c r="D2645" i="35"/>
  <c r="D2644" i="35"/>
  <c r="D2643" i="35"/>
  <c r="D2642" i="35"/>
  <c r="D2641" i="35"/>
  <c r="D2640" i="35"/>
  <c r="D2639" i="35"/>
  <c r="D2638" i="35"/>
  <c r="D2637" i="35"/>
  <c r="D2636" i="35"/>
  <c r="D2635" i="35"/>
  <c r="D2634" i="35"/>
  <c r="D2633" i="35"/>
  <c r="D2632" i="35"/>
  <c r="D2631" i="35"/>
  <c r="D2630" i="35"/>
  <c r="D2629" i="35"/>
  <c r="D2628" i="35"/>
  <c r="D2627" i="35"/>
  <c r="D2626" i="35"/>
  <c r="D2625" i="35"/>
  <c r="D2624" i="35"/>
  <c r="D2623" i="35"/>
  <c r="D2622" i="35"/>
  <c r="D2621" i="35"/>
  <c r="D2620" i="35"/>
  <c r="D2619" i="35"/>
  <c r="D2618" i="35"/>
  <c r="D2617" i="35"/>
  <c r="D2616" i="35"/>
  <c r="D2615" i="35"/>
  <c r="D2614" i="35"/>
  <c r="D2613" i="35"/>
  <c r="D2612" i="35"/>
  <c r="D2611" i="35"/>
  <c r="D2610" i="35"/>
  <c r="D2609" i="35"/>
  <c r="D2608" i="35"/>
  <c r="D2607" i="35"/>
  <c r="D2606" i="35"/>
  <c r="D2605" i="35"/>
  <c r="D2604" i="35"/>
  <c r="D2603" i="35"/>
  <c r="D2602" i="35"/>
  <c r="D2601" i="35"/>
  <c r="D2600" i="35"/>
  <c r="D2599" i="35"/>
  <c r="D2598" i="35"/>
  <c r="D2597" i="35"/>
  <c r="D2596" i="35"/>
  <c r="D2595" i="35"/>
  <c r="D2594" i="35"/>
  <c r="D2593" i="35"/>
  <c r="D2592" i="35"/>
  <c r="D2591" i="35"/>
  <c r="D2590" i="35"/>
  <c r="D2589" i="35"/>
  <c r="D2588" i="35"/>
  <c r="D2587" i="35"/>
  <c r="D2586" i="35"/>
  <c r="D2585" i="35"/>
  <c r="D2584" i="35"/>
  <c r="D2583" i="35"/>
  <c r="D2582" i="35"/>
  <c r="D2581" i="35"/>
  <c r="D2580" i="35"/>
  <c r="D2579" i="35"/>
  <c r="D2578" i="35"/>
  <c r="D2577" i="35"/>
  <c r="D2576" i="35"/>
  <c r="D2575" i="35"/>
  <c r="D2574" i="35"/>
  <c r="D2573" i="35"/>
  <c r="D2572" i="35"/>
  <c r="D2571" i="35"/>
  <c r="D2570" i="35"/>
  <c r="D2569" i="35"/>
  <c r="D2568" i="35"/>
  <c r="D2567" i="35"/>
  <c r="D2566" i="35"/>
  <c r="D2565" i="35"/>
  <c r="D2564" i="35"/>
  <c r="D2563" i="35"/>
  <c r="D2562" i="35"/>
  <c r="D2561" i="35"/>
  <c r="D2560" i="35"/>
  <c r="D2559" i="35"/>
  <c r="D2558" i="35"/>
  <c r="D2557" i="35"/>
  <c r="D2556" i="35"/>
  <c r="D2555" i="35"/>
  <c r="D2554" i="35"/>
  <c r="D2553" i="35"/>
  <c r="D2552" i="35"/>
  <c r="D2551" i="35"/>
  <c r="D2550" i="35"/>
  <c r="D2549" i="35"/>
  <c r="D2548" i="35"/>
  <c r="D2547" i="35"/>
  <c r="D2546" i="35"/>
  <c r="D2545" i="35"/>
  <c r="D2544" i="35"/>
  <c r="D2543" i="35"/>
  <c r="D2542" i="35"/>
  <c r="D2541" i="35"/>
  <c r="D2540" i="35"/>
  <c r="D2539" i="35"/>
  <c r="D2538" i="35"/>
  <c r="D2537" i="35"/>
  <c r="D2536" i="35"/>
  <c r="D2535" i="35"/>
  <c r="D2534" i="35"/>
  <c r="D2533" i="35"/>
  <c r="D2532" i="35"/>
  <c r="D2531" i="35"/>
  <c r="D2530" i="35"/>
  <c r="D2529" i="35"/>
  <c r="D2528" i="35"/>
  <c r="D2527" i="35"/>
  <c r="D2526" i="35"/>
  <c r="D2525" i="35"/>
  <c r="D2524" i="35"/>
  <c r="D2523" i="35"/>
  <c r="D2522" i="35"/>
  <c r="D2521" i="35"/>
  <c r="D2520" i="35"/>
  <c r="D2519" i="35"/>
  <c r="D2518" i="35"/>
  <c r="D2517" i="35"/>
  <c r="D2516" i="35"/>
  <c r="D2515" i="35"/>
  <c r="D2514" i="35"/>
  <c r="D2513" i="35"/>
  <c r="D2512" i="35"/>
  <c r="D2511" i="35"/>
  <c r="D2510" i="35"/>
  <c r="D2509" i="35"/>
  <c r="D2508" i="35"/>
  <c r="D2507" i="35"/>
  <c r="D2506" i="35"/>
  <c r="D2505" i="35"/>
  <c r="D2504" i="35"/>
  <c r="D2503" i="35"/>
  <c r="D2502" i="35"/>
  <c r="D2501" i="35"/>
  <c r="D2500" i="35"/>
  <c r="D2499" i="35"/>
  <c r="D2498" i="35"/>
  <c r="D2497" i="35"/>
  <c r="D2496" i="35"/>
  <c r="D2495" i="35"/>
  <c r="D2494" i="35"/>
  <c r="D2493" i="35"/>
  <c r="D2492" i="35"/>
  <c r="D2491" i="35"/>
  <c r="D2490" i="35"/>
  <c r="D2489" i="35"/>
  <c r="D2488" i="35"/>
  <c r="D2487" i="35"/>
  <c r="D2486" i="35"/>
  <c r="D2485" i="35"/>
  <c r="D2484" i="35"/>
  <c r="D2483" i="35"/>
  <c r="D2482" i="35"/>
  <c r="D2481" i="35"/>
  <c r="D2480" i="35"/>
  <c r="D2479" i="35"/>
  <c r="D2478" i="35"/>
  <c r="D2477" i="35"/>
  <c r="D2476" i="35"/>
  <c r="D2475" i="35"/>
  <c r="D2474" i="35"/>
  <c r="D2473" i="35"/>
  <c r="D2472" i="35"/>
  <c r="D2471" i="35"/>
  <c r="D2470" i="35"/>
  <c r="D2469" i="35"/>
  <c r="D2468" i="35"/>
  <c r="D2467" i="35"/>
  <c r="D2466" i="35"/>
  <c r="D2465" i="35"/>
  <c r="D2464" i="35"/>
  <c r="D2463" i="35"/>
  <c r="D2462" i="35"/>
  <c r="D2461" i="35"/>
  <c r="D2460" i="35"/>
  <c r="D2459" i="35"/>
  <c r="D2458" i="35"/>
  <c r="D2457" i="35"/>
  <c r="D2456" i="35"/>
  <c r="D2455" i="35"/>
  <c r="D2454" i="35"/>
  <c r="D2453" i="35"/>
  <c r="D2452" i="35"/>
  <c r="D2451" i="35"/>
  <c r="D2450" i="35"/>
  <c r="D2449" i="35"/>
  <c r="D2448" i="35"/>
  <c r="D2447" i="35"/>
  <c r="D2446" i="35"/>
  <c r="D2445" i="35"/>
  <c r="D2444" i="35"/>
  <c r="D2443" i="35"/>
  <c r="D2442" i="35"/>
  <c r="D2441" i="35"/>
  <c r="D2440" i="35"/>
  <c r="D2439" i="35"/>
  <c r="D2438" i="35"/>
  <c r="D2437" i="35"/>
  <c r="D2436" i="35"/>
  <c r="D2435" i="35"/>
  <c r="D2434" i="35"/>
  <c r="D2433" i="35"/>
  <c r="D2432" i="35"/>
  <c r="D2431" i="35"/>
  <c r="D2430" i="35"/>
  <c r="D2429" i="35"/>
  <c r="D2428" i="35"/>
  <c r="D2427" i="35"/>
  <c r="D2426" i="35"/>
  <c r="D2425" i="35"/>
  <c r="D2424" i="35"/>
  <c r="D2423" i="35"/>
  <c r="D2422" i="35"/>
  <c r="D2421" i="35"/>
  <c r="D2420" i="35"/>
  <c r="D2419" i="35"/>
  <c r="D2418" i="35"/>
  <c r="D2417" i="35"/>
  <c r="D2416" i="35"/>
  <c r="D2415" i="35"/>
  <c r="D2414" i="35"/>
  <c r="D2413" i="35"/>
  <c r="D2412" i="35"/>
  <c r="D2411" i="35"/>
  <c r="D2410" i="35"/>
  <c r="D2409" i="35"/>
  <c r="D2408" i="35"/>
  <c r="D2407" i="35"/>
  <c r="D2406" i="35"/>
  <c r="D2405" i="35"/>
  <c r="D2404" i="35"/>
  <c r="D2403" i="35"/>
  <c r="D2402" i="35"/>
  <c r="D2401" i="35"/>
  <c r="D2400" i="35"/>
  <c r="D2399" i="35"/>
  <c r="D2398" i="35"/>
  <c r="D2397" i="35"/>
  <c r="D2396" i="35"/>
  <c r="D2395" i="35"/>
  <c r="D2394" i="35"/>
  <c r="D2393" i="35"/>
  <c r="D2392" i="35"/>
  <c r="D2391" i="35"/>
  <c r="D2390" i="35"/>
  <c r="D2389" i="35"/>
  <c r="D2388" i="35"/>
  <c r="D2387" i="35"/>
  <c r="D2386" i="35"/>
  <c r="D2385" i="35"/>
  <c r="D2384" i="35"/>
  <c r="D2383" i="35"/>
  <c r="D2382" i="35"/>
  <c r="D2381" i="35"/>
  <c r="D2380" i="35"/>
  <c r="D2379" i="35"/>
  <c r="D2378" i="35"/>
  <c r="D2377" i="35"/>
  <c r="D2376" i="35"/>
  <c r="D2375" i="35"/>
  <c r="D2374" i="35"/>
  <c r="D2373" i="35"/>
  <c r="D2372" i="35"/>
  <c r="D2371" i="35"/>
  <c r="D2370" i="35"/>
  <c r="D2369" i="35"/>
  <c r="D2368" i="35"/>
  <c r="D2367" i="35"/>
  <c r="D2366" i="35"/>
  <c r="D2365" i="35"/>
  <c r="D2364" i="35"/>
  <c r="D2363" i="35"/>
  <c r="D2362" i="35"/>
  <c r="D2361" i="35"/>
  <c r="D2360" i="35"/>
  <c r="D2359" i="35"/>
  <c r="D2358" i="35"/>
  <c r="D2357" i="35"/>
  <c r="D2356" i="35"/>
  <c r="D2355" i="35"/>
  <c r="D2354" i="35"/>
  <c r="D2353" i="35"/>
  <c r="D2352" i="35"/>
  <c r="D2351" i="35"/>
  <c r="D2350" i="35"/>
  <c r="D2349" i="35"/>
  <c r="D2348" i="35"/>
  <c r="D2347" i="35"/>
  <c r="D2346" i="35"/>
  <c r="D2345" i="35"/>
  <c r="D2344" i="35"/>
  <c r="D2343" i="35"/>
  <c r="D2342" i="35"/>
  <c r="D2341" i="35"/>
  <c r="D2340" i="35"/>
  <c r="D2339" i="35"/>
  <c r="D2338" i="35"/>
  <c r="D2337" i="35"/>
  <c r="D2336" i="35"/>
  <c r="D2335" i="35"/>
  <c r="D2334" i="35"/>
  <c r="D2333" i="35"/>
  <c r="D2332" i="35"/>
  <c r="D2331" i="35"/>
  <c r="D2330" i="35"/>
  <c r="D2329" i="35"/>
  <c r="D2328" i="35"/>
  <c r="D2327" i="35"/>
  <c r="D2326" i="35"/>
  <c r="D2325" i="35"/>
  <c r="D2324" i="35"/>
  <c r="D2323" i="35"/>
  <c r="D2322" i="35"/>
  <c r="D2321" i="35"/>
  <c r="D2320" i="35"/>
  <c r="D2319" i="35"/>
  <c r="D2318" i="35"/>
  <c r="D2317" i="35"/>
  <c r="D2316" i="35"/>
  <c r="D2315" i="35"/>
  <c r="D2314" i="35"/>
  <c r="D2313" i="35"/>
  <c r="D2312" i="35"/>
  <c r="D2311" i="35"/>
  <c r="D2310" i="35"/>
  <c r="D2309" i="35"/>
  <c r="D2308" i="35"/>
  <c r="D2307" i="35"/>
  <c r="D2306" i="35"/>
  <c r="D2305" i="35"/>
  <c r="D2304" i="35"/>
  <c r="D2303" i="35"/>
  <c r="D2302" i="35"/>
  <c r="D2301" i="35"/>
  <c r="D2300" i="35"/>
  <c r="D2299" i="35"/>
  <c r="D2298" i="35"/>
  <c r="D2297" i="35"/>
  <c r="D2296" i="35"/>
  <c r="D2295" i="35"/>
  <c r="D2294" i="35"/>
  <c r="D2293" i="35"/>
  <c r="D2292" i="35"/>
  <c r="D2291" i="35"/>
  <c r="D2290" i="35"/>
  <c r="D2289" i="35"/>
  <c r="D2288" i="35"/>
  <c r="D2287" i="35"/>
  <c r="D2286" i="35"/>
  <c r="D2285" i="35"/>
  <c r="D2284" i="35"/>
  <c r="D2283" i="35"/>
  <c r="D2282" i="35"/>
  <c r="D2281" i="35"/>
  <c r="D2280" i="35"/>
  <c r="D2279" i="35"/>
  <c r="D2278" i="35"/>
  <c r="D2277" i="35"/>
  <c r="D2276" i="35"/>
  <c r="D2275" i="35"/>
  <c r="D2274" i="35"/>
  <c r="D2273" i="35"/>
  <c r="D2272" i="35"/>
  <c r="D2271" i="35"/>
  <c r="D2270" i="35"/>
  <c r="D2269" i="35"/>
  <c r="D2268" i="35"/>
  <c r="D2267" i="35"/>
  <c r="D2266" i="35"/>
  <c r="D2265" i="35"/>
  <c r="D2264" i="35"/>
  <c r="D2263" i="35"/>
  <c r="D2262" i="35"/>
  <c r="D2261" i="35"/>
  <c r="D2260" i="35"/>
  <c r="D2259" i="35"/>
  <c r="D2258" i="35"/>
  <c r="D2257" i="35"/>
  <c r="D2256" i="35"/>
  <c r="D2255" i="35"/>
  <c r="D2254" i="35"/>
  <c r="D2253" i="35"/>
  <c r="D2252" i="35"/>
  <c r="D2251" i="35"/>
  <c r="D2250" i="35"/>
  <c r="D2249" i="35"/>
  <c r="D2248" i="35"/>
  <c r="D2247" i="35"/>
  <c r="D2246" i="35"/>
  <c r="D2245" i="35"/>
  <c r="D2244" i="35"/>
  <c r="D2243" i="35"/>
  <c r="D2242" i="35"/>
  <c r="D2241" i="35"/>
  <c r="D2240" i="35"/>
  <c r="D2239" i="35"/>
  <c r="D2238" i="35"/>
  <c r="D2237" i="35"/>
  <c r="D2236" i="35"/>
  <c r="D2235" i="35"/>
  <c r="D2234" i="35"/>
  <c r="D2233" i="35"/>
  <c r="D2232" i="35"/>
  <c r="D2231" i="35"/>
  <c r="D2230" i="35"/>
  <c r="D2229" i="35"/>
  <c r="D2228" i="35"/>
  <c r="D2227" i="35"/>
  <c r="D2226" i="35"/>
  <c r="D2225" i="35"/>
  <c r="D2224" i="35"/>
  <c r="D2223" i="35"/>
  <c r="D2222" i="35"/>
  <c r="D2221" i="35"/>
  <c r="D2220" i="35"/>
  <c r="D2219" i="35"/>
  <c r="D2218" i="35"/>
  <c r="D2217" i="35"/>
  <c r="D2216" i="35"/>
  <c r="D2215" i="35"/>
  <c r="D2214" i="35"/>
  <c r="D2213" i="35"/>
  <c r="D2212" i="35"/>
  <c r="D2211" i="35"/>
  <c r="D2210" i="35"/>
  <c r="D2209" i="35"/>
  <c r="D2208" i="35"/>
  <c r="D2207" i="35"/>
  <c r="D2206" i="35"/>
  <c r="D2205" i="35"/>
  <c r="D2204" i="35"/>
  <c r="D2203" i="35"/>
  <c r="D2202" i="35"/>
  <c r="D2201" i="35"/>
  <c r="D2200" i="35"/>
  <c r="D2199" i="35"/>
  <c r="D2198" i="35"/>
  <c r="D2197" i="35"/>
  <c r="D2196" i="35"/>
  <c r="D2195" i="35"/>
  <c r="D2194" i="35"/>
  <c r="D2193" i="35"/>
  <c r="D2192" i="35"/>
  <c r="D2191" i="35"/>
  <c r="D2190" i="35"/>
  <c r="D2189" i="35"/>
  <c r="D2188" i="35"/>
  <c r="D2187" i="35"/>
  <c r="D2186" i="35"/>
  <c r="D2185" i="35"/>
  <c r="D2184" i="35"/>
  <c r="D2183" i="35"/>
  <c r="D2182" i="35"/>
  <c r="D2181" i="35"/>
  <c r="D2180" i="35"/>
  <c r="D2179" i="35"/>
  <c r="D2178" i="35"/>
  <c r="D2177" i="35"/>
  <c r="D2176" i="35"/>
  <c r="D2175" i="35"/>
  <c r="D2174" i="35"/>
  <c r="D2173" i="35"/>
  <c r="D2172" i="35"/>
  <c r="D2171" i="35"/>
  <c r="D2170" i="35"/>
  <c r="D2169" i="35"/>
  <c r="D2168" i="35"/>
  <c r="D2167" i="35"/>
  <c r="D2166" i="35"/>
  <c r="D2165" i="35"/>
  <c r="D2164" i="35"/>
  <c r="D2163" i="35"/>
  <c r="D2162" i="35"/>
  <c r="D2161" i="35"/>
  <c r="D2160" i="35"/>
  <c r="D2159" i="35"/>
  <c r="D2158" i="35"/>
  <c r="D2157" i="35"/>
  <c r="D2156" i="35"/>
  <c r="D2155" i="35"/>
  <c r="D2154" i="35"/>
  <c r="D2153" i="35"/>
  <c r="D2152" i="35"/>
  <c r="D2151" i="35"/>
  <c r="D2150" i="35"/>
  <c r="D2149" i="35"/>
  <c r="D2148" i="35"/>
  <c r="D2147" i="35"/>
  <c r="D2146" i="35"/>
  <c r="D2145" i="35"/>
  <c r="D2144" i="35"/>
  <c r="D2143" i="35"/>
  <c r="D2142" i="35"/>
  <c r="D2141" i="35"/>
  <c r="D2140" i="35"/>
  <c r="D2139" i="35"/>
  <c r="D2138" i="35"/>
  <c r="D2137" i="35"/>
  <c r="D2136" i="35"/>
  <c r="D2135" i="35"/>
  <c r="D2134" i="35"/>
  <c r="D2133" i="35"/>
  <c r="D2132" i="35"/>
  <c r="D2131" i="35"/>
  <c r="D2130" i="35"/>
  <c r="D2129" i="35"/>
  <c r="D2128" i="35"/>
  <c r="D2127" i="35"/>
  <c r="D2126" i="35"/>
  <c r="D2125" i="35"/>
  <c r="D2124" i="35"/>
  <c r="D2123" i="35"/>
  <c r="D2122" i="35"/>
  <c r="D2121" i="35"/>
  <c r="D2120" i="35"/>
  <c r="D2119" i="35"/>
  <c r="D2118" i="35"/>
  <c r="D2117" i="35"/>
  <c r="D2116" i="35"/>
  <c r="D2115" i="35"/>
  <c r="D2114" i="35"/>
  <c r="D2113" i="35"/>
  <c r="D2112" i="35"/>
  <c r="D2111" i="35"/>
  <c r="D2110" i="35"/>
  <c r="D2109" i="35"/>
  <c r="D2108" i="35"/>
  <c r="D2107" i="35"/>
  <c r="D2106" i="35"/>
  <c r="D2105" i="35"/>
  <c r="D2104" i="35"/>
  <c r="D2103" i="35"/>
  <c r="D2102" i="35"/>
  <c r="D2101" i="35"/>
  <c r="D2100" i="35"/>
  <c r="D2099" i="35"/>
  <c r="D2098" i="35"/>
  <c r="D2097" i="35"/>
  <c r="D2096" i="35"/>
  <c r="D2095" i="35"/>
  <c r="D2094" i="35"/>
  <c r="D2093" i="35"/>
  <c r="D2092" i="35"/>
  <c r="D2091" i="35"/>
  <c r="D2090" i="35"/>
  <c r="D2089" i="35"/>
  <c r="D2088" i="35"/>
  <c r="D2087" i="35"/>
  <c r="D2086" i="35"/>
  <c r="D2085" i="35"/>
  <c r="D2084" i="35"/>
  <c r="D2083" i="35"/>
  <c r="D2082" i="35"/>
  <c r="D2081" i="35"/>
  <c r="D2080" i="35"/>
  <c r="D2079" i="35"/>
  <c r="D2078" i="35"/>
  <c r="D2077" i="35"/>
  <c r="D2076" i="35"/>
  <c r="D2075" i="35"/>
  <c r="D2074" i="35"/>
  <c r="D2073" i="35"/>
  <c r="D2072" i="35"/>
  <c r="D2071" i="35"/>
  <c r="D2070" i="35"/>
  <c r="D2069" i="35"/>
  <c r="D2068" i="35"/>
  <c r="D2067" i="35"/>
  <c r="D2066" i="35"/>
  <c r="D2065" i="35"/>
  <c r="D2064" i="35"/>
  <c r="D2063" i="35"/>
  <c r="D2062" i="35"/>
  <c r="D2061" i="35"/>
  <c r="D2060" i="35"/>
  <c r="D2059" i="35"/>
  <c r="D2058" i="35"/>
  <c r="D2057" i="35"/>
  <c r="D2056" i="35"/>
  <c r="D2055" i="35"/>
  <c r="D2054" i="35"/>
  <c r="D2053" i="35"/>
  <c r="D2052" i="35"/>
  <c r="D2051" i="35"/>
  <c r="D2050" i="35"/>
  <c r="D2049" i="35"/>
  <c r="D2048" i="35"/>
  <c r="D2047" i="35"/>
  <c r="D2046" i="35"/>
  <c r="D2045" i="35"/>
  <c r="D2044" i="35"/>
  <c r="D2043" i="35"/>
  <c r="D2042" i="35"/>
  <c r="D2041" i="35"/>
  <c r="D2040" i="35"/>
  <c r="D2039" i="35"/>
  <c r="D2038" i="35"/>
  <c r="D2037" i="35"/>
  <c r="D2036" i="35"/>
  <c r="D2035" i="35"/>
  <c r="D2034" i="35"/>
  <c r="D2033" i="35"/>
  <c r="D2032" i="35"/>
  <c r="D2031" i="35"/>
  <c r="D2030" i="35"/>
  <c r="D2029" i="35"/>
  <c r="D2028" i="35"/>
  <c r="D2027" i="35"/>
  <c r="D2026" i="35"/>
  <c r="D2025" i="35"/>
  <c r="D2024" i="35"/>
  <c r="D2023" i="35"/>
  <c r="D2022" i="35"/>
  <c r="D2021" i="35"/>
  <c r="D2020" i="35"/>
  <c r="D2019" i="35"/>
  <c r="D2018" i="35"/>
  <c r="D2017" i="35"/>
  <c r="D2016" i="35"/>
  <c r="D2015" i="35"/>
  <c r="D2014" i="35"/>
  <c r="D2013" i="35"/>
  <c r="D2012" i="35"/>
  <c r="D2011" i="35"/>
  <c r="D2010" i="35"/>
  <c r="D2009" i="35"/>
  <c r="D2008" i="35"/>
  <c r="D2007" i="35"/>
  <c r="D2006" i="35"/>
  <c r="D2005" i="35"/>
  <c r="D2004" i="35"/>
  <c r="D2003" i="35"/>
  <c r="D2002" i="35"/>
  <c r="D2001" i="35"/>
  <c r="D2000" i="35"/>
  <c r="D1999" i="35"/>
  <c r="D1998" i="35"/>
  <c r="D1997" i="35"/>
  <c r="D1996" i="35"/>
  <c r="D1995" i="35"/>
  <c r="D1994" i="35"/>
  <c r="D1993" i="35"/>
  <c r="D1992" i="35"/>
  <c r="D1991" i="35"/>
  <c r="D1990" i="35"/>
  <c r="D1989" i="35"/>
  <c r="D1988" i="35"/>
  <c r="D1987" i="35"/>
  <c r="D1986" i="35"/>
  <c r="D1985" i="35"/>
  <c r="D1984" i="35"/>
  <c r="D1983" i="35"/>
  <c r="D1982" i="35"/>
  <c r="D1981" i="35"/>
  <c r="D1980" i="35"/>
  <c r="D1979" i="35"/>
  <c r="D1978" i="35"/>
  <c r="D1977" i="35"/>
  <c r="D1976" i="35"/>
  <c r="D1975" i="35"/>
  <c r="D1974" i="35"/>
  <c r="D1973" i="35"/>
  <c r="D1972" i="35"/>
  <c r="D1971" i="35"/>
  <c r="D1970" i="35"/>
  <c r="D1969" i="35"/>
  <c r="D1968" i="35"/>
  <c r="D1967" i="35"/>
  <c r="D1966" i="35"/>
  <c r="D1965" i="35"/>
  <c r="D1964" i="35"/>
  <c r="D1963" i="35"/>
  <c r="D1962" i="35"/>
  <c r="D1961" i="35"/>
  <c r="D1960" i="35"/>
  <c r="D1959" i="35"/>
  <c r="D1958" i="35"/>
  <c r="D1957" i="35"/>
  <c r="D1956" i="35"/>
  <c r="D1955" i="35"/>
  <c r="D1954" i="35"/>
  <c r="D1953" i="35"/>
  <c r="D1952" i="35"/>
  <c r="D1951" i="35"/>
  <c r="D1950" i="35"/>
  <c r="D1949" i="35"/>
  <c r="D1948" i="35"/>
  <c r="D1947" i="35"/>
  <c r="D1946" i="35"/>
  <c r="D1945" i="35"/>
  <c r="D1944" i="35"/>
  <c r="D1943" i="35"/>
  <c r="D1942" i="35"/>
  <c r="D1941" i="35"/>
  <c r="D1940" i="35"/>
  <c r="D1939" i="35"/>
  <c r="D1938" i="35"/>
  <c r="D1937" i="35"/>
  <c r="D1936" i="35"/>
  <c r="D1935" i="35"/>
  <c r="D1934" i="35"/>
  <c r="D1933" i="35"/>
  <c r="D1932" i="35"/>
  <c r="D1931" i="35"/>
  <c r="D1930" i="35"/>
  <c r="D1929" i="35"/>
  <c r="D1928" i="35"/>
  <c r="D1927" i="35"/>
  <c r="D1926" i="35"/>
  <c r="D1925" i="35"/>
  <c r="D1924" i="35"/>
  <c r="D1923" i="35"/>
  <c r="D1922" i="35"/>
  <c r="D1921" i="35"/>
  <c r="D1920" i="35"/>
  <c r="D1919" i="35"/>
  <c r="D1918" i="35"/>
  <c r="D1917" i="35"/>
  <c r="D1916" i="35"/>
  <c r="D1915" i="35"/>
  <c r="D1914" i="35"/>
  <c r="D1913" i="35"/>
  <c r="D1912" i="35"/>
  <c r="D1911" i="35"/>
  <c r="D1910" i="35"/>
  <c r="D1909" i="35"/>
  <c r="D1908" i="35"/>
  <c r="D1907" i="35"/>
  <c r="D1906" i="35"/>
  <c r="D1905" i="35"/>
  <c r="D1904" i="35"/>
  <c r="D1903" i="35"/>
  <c r="D1902" i="35"/>
  <c r="D1901" i="35"/>
  <c r="D1900" i="35"/>
  <c r="D1899" i="35"/>
  <c r="D1898" i="35"/>
  <c r="D1897" i="35"/>
  <c r="D1896" i="35"/>
  <c r="D1895" i="35"/>
  <c r="D1894" i="35"/>
  <c r="D1893" i="35"/>
  <c r="D1892" i="35"/>
  <c r="D1891" i="35"/>
  <c r="D1890" i="35"/>
  <c r="D1889" i="35"/>
  <c r="D1888" i="35"/>
  <c r="D1887" i="35"/>
  <c r="D1886" i="35"/>
  <c r="D1885" i="35"/>
  <c r="D1884" i="35"/>
  <c r="D1883" i="35"/>
  <c r="D1882" i="35"/>
  <c r="D1881" i="35"/>
  <c r="D1880" i="35"/>
  <c r="D1879" i="35"/>
  <c r="D1878" i="35"/>
  <c r="D1877" i="35"/>
  <c r="D1876" i="35"/>
  <c r="D1875" i="35"/>
  <c r="D1874" i="35"/>
  <c r="D1873" i="35"/>
  <c r="D1872" i="35"/>
  <c r="D1871" i="35"/>
  <c r="D1870" i="35"/>
  <c r="D1869" i="35"/>
  <c r="D1868" i="35"/>
  <c r="D1867" i="35"/>
  <c r="D1866" i="35"/>
  <c r="D1865" i="35"/>
  <c r="D1864" i="35"/>
  <c r="D1863" i="35"/>
  <c r="D1862" i="35"/>
  <c r="D1861" i="35"/>
  <c r="D1860" i="35"/>
  <c r="D1859" i="35"/>
  <c r="D1858" i="35"/>
  <c r="D1857" i="35"/>
  <c r="D1856" i="35"/>
  <c r="D1855" i="35"/>
  <c r="D1854" i="35"/>
  <c r="D1853" i="35"/>
  <c r="D1852" i="35"/>
  <c r="D1851" i="35"/>
  <c r="D1850" i="35"/>
  <c r="D1849" i="35"/>
  <c r="D1848" i="35"/>
  <c r="D1847" i="35"/>
  <c r="D1846" i="35"/>
  <c r="D1845" i="35"/>
  <c r="D1844" i="35"/>
  <c r="D1843" i="35"/>
  <c r="D1842" i="35"/>
  <c r="D1841" i="35"/>
  <c r="D1840" i="35"/>
  <c r="D1839" i="35"/>
  <c r="D1838" i="35"/>
  <c r="D1837" i="35"/>
  <c r="D1836" i="35"/>
  <c r="D1835" i="35"/>
  <c r="D1834" i="35"/>
  <c r="D1833" i="35"/>
  <c r="D1832" i="35"/>
  <c r="D1831" i="35"/>
  <c r="D1830" i="35"/>
  <c r="D1829" i="35"/>
  <c r="D1828" i="35"/>
  <c r="D1827" i="35"/>
  <c r="D1826" i="35"/>
  <c r="D1825" i="35"/>
  <c r="D1824" i="35"/>
  <c r="D1823" i="35"/>
  <c r="D1822" i="35"/>
  <c r="D1821" i="35"/>
  <c r="D1820" i="35"/>
  <c r="D1819" i="35"/>
  <c r="D1818" i="35"/>
  <c r="D1817" i="35"/>
  <c r="D1816" i="35"/>
  <c r="D1815" i="35"/>
  <c r="D1814" i="35"/>
  <c r="D1813" i="35"/>
  <c r="D1812" i="35"/>
  <c r="D1811" i="35"/>
  <c r="D1810" i="35"/>
  <c r="D1809" i="35"/>
  <c r="D1808" i="35"/>
  <c r="D1807" i="35"/>
  <c r="D1806" i="35"/>
  <c r="D1805" i="35"/>
  <c r="D1804" i="35"/>
  <c r="D1803" i="35"/>
  <c r="D1802" i="35"/>
  <c r="D1801" i="35"/>
  <c r="D1800" i="35"/>
  <c r="D1799" i="35"/>
  <c r="D1798" i="35"/>
  <c r="D1797" i="35"/>
  <c r="D1796" i="35"/>
  <c r="D1795" i="35"/>
  <c r="D1794" i="35"/>
  <c r="D1793" i="35"/>
  <c r="D1792" i="35"/>
  <c r="D1791" i="35"/>
  <c r="D1790" i="35"/>
  <c r="D1789" i="35"/>
  <c r="D1788" i="35"/>
  <c r="D1787" i="35"/>
  <c r="D1786" i="35"/>
  <c r="D1785" i="35"/>
  <c r="D1784" i="35"/>
  <c r="D1783" i="35"/>
  <c r="D1782" i="35"/>
  <c r="D1781" i="35"/>
  <c r="D1780" i="35"/>
  <c r="D1779" i="35"/>
  <c r="D1778" i="35"/>
  <c r="D1777" i="35"/>
  <c r="D1776" i="35"/>
  <c r="D1775" i="35"/>
  <c r="D1774" i="35"/>
  <c r="D1773" i="35"/>
  <c r="D1772" i="35"/>
  <c r="D1771" i="35"/>
  <c r="D1770" i="35"/>
  <c r="D1769" i="35"/>
  <c r="D1768" i="35"/>
  <c r="D1767" i="35"/>
  <c r="D1766" i="35"/>
  <c r="D1765" i="35"/>
  <c r="D1764" i="35"/>
  <c r="D1763" i="35"/>
  <c r="D1762" i="35"/>
  <c r="D1761" i="35"/>
  <c r="D1760" i="35"/>
  <c r="D1759" i="35"/>
  <c r="D1758" i="35"/>
  <c r="D1757" i="35"/>
  <c r="D1756" i="35"/>
  <c r="D1755" i="35"/>
  <c r="D1754" i="35"/>
  <c r="D1753" i="35"/>
  <c r="D1752" i="35"/>
  <c r="D1751" i="35"/>
  <c r="D1750" i="35"/>
  <c r="D1749" i="35"/>
  <c r="D1748" i="35"/>
  <c r="D1747" i="35"/>
  <c r="D1746" i="35"/>
  <c r="D1745" i="35"/>
  <c r="D1744" i="35"/>
  <c r="D1743" i="35"/>
  <c r="D1742" i="35"/>
  <c r="D1741" i="35"/>
  <c r="D1740" i="35"/>
  <c r="D1739" i="35"/>
  <c r="D1738" i="35"/>
  <c r="D1737" i="35"/>
  <c r="D1736" i="35"/>
  <c r="D1735" i="35"/>
  <c r="D1734" i="35"/>
  <c r="D1733" i="35"/>
  <c r="D1732" i="35"/>
  <c r="D1731" i="35"/>
  <c r="D1730" i="35"/>
  <c r="D1729" i="35"/>
  <c r="D1728" i="35"/>
  <c r="D1727" i="35"/>
  <c r="D1726" i="35"/>
  <c r="D1725" i="35"/>
  <c r="D1724" i="35"/>
  <c r="D1723" i="35"/>
  <c r="D1722" i="35"/>
  <c r="C1720" i="35"/>
  <c r="B1720" i="35"/>
  <c r="D1719" i="35"/>
  <c r="D1718" i="35"/>
  <c r="D1717" i="35"/>
  <c r="D1716" i="35"/>
  <c r="D1715" i="35"/>
  <c r="D1714" i="35"/>
  <c r="D1713" i="35"/>
  <c r="D1712" i="35"/>
  <c r="D1711" i="35"/>
  <c r="D1710" i="35"/>
  <c r="D1709" i="35"/>
  <c r="D1708" i="35"/>
  <c r="D1707" i="35"/>
  <c r="D1706" i="35"/>
  <c r="D1705" i="35"/>
  <c r="D1704" i="35"/>
  <c r="D1703" i="35"/>
  <c r="D1702" i="35"/>
  <c r="D1701" i="35"/>
  <c r="D1700" i="35"/>
  <c r="D1699" i="35"/>
  <c r="D1698" i="35"/>
  <c r="D1697" i="35"/>
  <c r="D1696" i="35"/>
  <c r="D1695" i="35"/>
  <c r="D1694" i="35"/>
  <c r="D1693" i="35"/>
  <c r="D1692" i="35"/>
  <c r="D1691" i="35"/>
  <c r="D1690" i="35"/>
  <c r="D1689" i="35"/>
  <c r="D1688" i="35"/>
  <c r="D1687" i="35"/>
  <c r="D1686" i="35"/>
  <c r="D1685" i="35"/>
  <c r="D1684" i="35"/>
  <c r="D1683" i="35"/>
  <c r="D1682" i="35"/>
  <c r="D1681" i="35"/>
  <c r="D1680" i="35"/>
  <c r="D1679" i="35"/>
  <c r="D1678" i="35"/>
  <c r="D1677" i="35"/>
  <c r="D1676" i="35"/>
  <c r="D1675" i="35"/>
  <c r="D1674" i="35"/>
  <c r="D1673" i="35"/>
  <c r="D1672" i="35"/>
  <c r="D1671" i="35"/>
  <c r="D1670" i="35"/>
  <c r="D1669" i="35"/>
  <c r="D1668" i="35"/>
  <c r="D1667" i="35"/>
  <c r="D1666" i="35"/>
  <c r="D1665" i="35"/>
  <c r="D1664" i="35"/>
  <c r="D1663" i="35"/>
  <c r="C1660" i="35"/>
  <c r="B1660" i="35"/>
  <c r="D1659" i="35"/>
  <c r="D1658" i="35"/>
  <c r="D1657" i="35"/>
  <c r="D1656" i="35"/>
  <c r="D1655" i="35"/>
  <c r="D1654" i="35"/>
  <c r="D1653" i="35"/>
  <c r="D1652" i="35"/>
  <c r="D1651" i="35"/>
  <c r="D1650" i="35"/>
  <c r="D1649" i="35"/>
  <c r="D1648" i="35"/>
  <c r="D1647" i="35"/>
  <c r="D1646" i="35"/>
  <c r="D1645" i="35"/>
  <c r="D1644" i="35"/>
  <c r="D1643" i="35"/>
  <c r="D1642" i="35"/>
  <c r="D1641" i="35"/>
  <c r="D1640" i="35"/>
  <c r="D1639" i="35"/>
  <c r="D1638" i="35"/>
  <c r="D1637" i="35"/>
  <c r="D1636" i="35"/>
  <c r="D1635" i="35"/>
  <c r="D1634" i="35"/>
  <c r="D1633" i="35"/>
  <c r="D1632" i="35"/>
  <c r="D1631" i="35"/>
  <c r="D1630" i="35"/>
  <c r="D1629" i="35"/>
  <c r="D1628" i="35"/>
  <c r="D1627" i="35"/>
  <c r="D1626" i="35"/>
  <c r="D1625" i="35"/>
  <c r="D1624" i="35"/>
  <c r="D1623" i="35"/>
  <c r="D1622" i="35"/>
  <c r="D1621" i="35"/>
  <c r="D1620" i="35"/>
  <c r="D1619" i="35"/>
  <c r="D1618" i="35"/>
  <c r="D1617" i="35"/>
  <c r="D1616" i="35"/>
  <c r="D1615" i="35"/>
  <c r="D1614" i="35"/>
  <c r="D1613" i="35"/>
  <c r="D1612" i="35"/>
  <c r="D1611" i="35"/>
  <c r="D1610" i="35"/>
  <c r="D1609" i="35"/>
  <c r="D1608" i="35"/>
  <c r="D1607" i="35"/>
  <c r="D1606" i="35"/>
  <c r="D1605" i="35"/>
  <c r="D1604" i="35"/>
  <c r="D1603" i="35"/>
  <c r="D1602" i="35"/>
  <c r="D1601" i="35"/>
  <c r="D1600" i="35"/>
  <c r="D1599" i="35"/>
  <c r="D1598" i="35"/>
  <c r="D1597" i="35"/>
  <c r="D1596" i="35"/>
  <c r="D1595" i="35"/>
  <c r="D1594" i="35"/>
  <c r="D1593" i="35"/>
  <c r="D1592" i="35"/>
  <c r="D1591" i="35"/>
  <c r="D1590" i="35"/>
  <c r="D1589" i="35"/>
  <c r="D1588" i="35"/>
  <c r="D1587" i="35"/>
  <c r="D1586" i="35"/>
  <c r="D1585" i="35"/>
  <c r="D1584" i="35"/>
  <c r="D1583" i="35"/>
  <c r="D1582" i="35"/>
  <c r="D1581" i="35"/>
  <c r="D1580" i="35"/>
  <c r="D1579" i="35"/>
  <c r="D1578" i="35"/>
  <c r="D1577" i="35"/>
  <c r="D1576" i="35"/>
  <c r="D1575" i="35"/>
  <c r="D1574" i="35"/>
  <c r="D1573" i="35"/>
  <c r="D1572" i="35"/>
  <c r="C1570" i="35"/>
  <c r="B1570" i="35"/>
  <c r="D1569" i="35"/>
  <c r="D1568" i="35"/>
  <c r="D1567" i="35"/>
  <c r="D1566" i="35"/>
  <c r="D1565" i="35"/>
  <c r="D1564" i="35"/>
  <c r="D1563" i="35"/>
  <c r="D1562" i="35"/>
  <c r="D1561" i="35"/>
  <c r="D1560" i="35"/>
  <c r="D1559" i="35"/>
  <c r="D1558" i="35"/>
  <c r="D1557" i="35"/>
  <c r="D1556" i="35"/>
  <c r="D1555" i="35"/>
  <c r="D1554" i="35"/>
  <c r="D1553" i="35"/>
  <c r="D1552" i="35"/>
  <c r="D1551" i="35"/>
  <c r="D1550" i="35"/>
  <c r="D1549" i="35"/>
  <c r="D1548" i="35"/>
  <c r="D1547" i="35"/>
  <c r="D1546" i="35"/>
  <c r="D1545" i="35"/>
  <c r="D1544" i="35"/>
  <c r="D1543" i="35"/>
  <c r="D1542" i="35"/>
  <c r="D1541" i="35"/>
  <c r="D1540" i="35"/>
  <c r="D1539" i="35"/>
  <c r="D1538" i="35"/>
  <c r="D1537" i="35"/>
  <c r="D1536" i="35"/>
  <c r="D1535" i="35"/>
  <c r="D1534" i="35"/>
  <c r="D1533" i="35"/>
  <c r="D1532" i="35"/>
  <c r="D1531" i="35"/>
  <c r="D1530" i="35"/>
  <c r="D1529" i="35"/>
  <c r="D1528" i="35"/>
  <c r="D1527" i="35"/>
  <c r="D1526" i="35"/>
  <c r="D1525" i="35"/>
  <c r="D1524" i="35"/>
  <c r="D1523" i="35"/>
  <c r="D1522" i="35"/>
  <c r="D1521" i="35"/>
  <c r="D1520" i="35"/>
  <c r="D1519" i="35"/>
  <c r="D1518" i="35"/>
  <c r="D1517" i="35"/>
  <c r="D1516" i="35"/>
  <c r="D1515" i="35"/>
  <c r="D1514" i="35"/>
  <c r="D1513" i="35"/>
  <c r="D1512" i="35"/>
  <c r="D1511" i="35"/>
  <c r="D1510" i="35"/>
  <c r="D1509" i="35"/>
  <c r="D1508" i="35"/>
  <c r="D1507" i="35"/>
  <c r="D1506" i="35"/>
  <c r="D1505" i="35"/>
  <c r="D1504" i="35"/>
  <c r="D1503" i="35"/>
  <c r="D1502" i="35"/>
  <c r="D1501" i="35"/>
  <c r="D1500" i="35"/>
  <c r="D1499" i="35"/>
  <c r="D1498" i="35"/>
  <c r="D1497" i="35"/>
  <c r="D1496" i="35"/>
  <c r="D1495" i="35"/>
  <c r="D1494" i="35"/>
  <c r="D1493" i="35"/>
  <c r="D1492" i="35"/>
  <c r="D1491" i="35"/>
  <c r="D1490" i="35"/>
  <c r="D1489" i="35"/>
  <c r="D1488" i="35"/>
  <c r="D1487" i="35"/>
  <c r="D1486" i="35"/>
  <c r="D1485" i="35"/>
  <c r="D1484" i="35"/>
  <c r="D1483" i="35"/>
  <c r="D1482" i="35"/>
  <c r="D1481" i="35"/>
  <c r="D1480" i="35"/>
  <c r="D1479" i="35"/>
  <c r="D1478" i="35"/>
  <c r="D1477" i="35"/>
  <c r="D1476" i="35"/>
  <c r="D1475" i="35"/>
  <c r="D1474" i="35"/>
  <c r="D1473" i="35"/>
  <c r="D1472" i="35"/>
  <c r="D1471" i="35"/>
  <c r="D1470" i="35"/>
  <c r="D1469" i="35"/>
  <c r="D1468" i="35"/>
  <c r="D1467" i="35"/>
  <c r="D1466" i="35"/>
  <c r="D1465" i="35"/>
  <c r="D1464" i="35"/>
  <c r="D1463" i="35"/>
  <c r="D1462" i="35"/>
  <c r="D1461" i="35"/>
  <c r="D1460" i="35"/>
  <c r="D1459" i="35"/>
  <c r="D1458" i="35"/>
  <c r="D1457" i="35"/>
  <c r="D1456" i="35"/>
  <c r="D1455" i="35"/>
  <c r="D1454" i="35"/>
  <c r="D1453" i="35"/>
  <c r="D1452" i="35"/>
  <c r="D1451" i="35"/>
  <c r="D1450" i="35"/>
  <c r="D1449" i="35"/>
  <c r="D1448" i="35"/>
  <c r="D1447" i="35"/>
  <c r="D1446" i="35"/>
  <c r="D1445" i="35"/>
  <c r="D1444" i="35"/>
  <c r="D1443" i="35"/>
  <c r="D1442" i="35"/>
  <c r="D1441" i="35"/>
  <c r="D1440" i="35"/>
  <c r="D1439" i="35"/>
  <c r="D1438" i="35"/>
  <c r="D1437" i="35"/>
  <c r="D1436" i="35"/>
  <c r="D1435" i="35"/>
  <c r="D1434" i="35"/>
  <c r="D1433" i="35"/>
  <c r="D1432" i="35"/>
  <c r="D1431" i="35"/>
  <c r="D1430" i="35"/>
  <c r="D1429" i="35"/>
  <c r="D1428" i="35"/>
  <c r="D1427" i="35"/>
  <c r="D1426" i="35"/>
  <c r="D1425" i="35"/>
  <c r="D1424" i="35"/>
  <c r="D1423" i="35"/>
  <c r="D1422" i="35"/>
  <c r="D1421" i="35"/>
  <c r="D1420" i="35"/>
  <c r="D1419" i="35"/>
  <c r="D1418" i="35"/>
  <c r="D1417" i="35"/>
  <c r="D1416" i="35"/>
  <c r="D1415" i="35"/>
  <c r="D1414" i="35"/>
  <c r="D1413" i="35"/>
  <c r="D1412" i="35"/>
  <c r="D1411" i="35"/>
  <c r="D1410" i="35"/>
  <c r="D1409" i="35"/>
  <c r="D1408" i="35"/>
  <c r="D1407" i="35"/>
  <c r="D1406" i="35"/>
  <c r="D1405" i="35"/>
  <c r="D1404" i="35"/>
  <c r="D1403" i="35"/>
  <c r="D1402" i="35"/>
  <c r="D1401" i="35"/>
  <c r="D1400" i="35"/>
  <c r="D1399" i="35"/>
  <c r="D1398" i="35"/>
  <c r="D1397" i="35"/>
  <c r="D1396" i="35"/>
  <c r="D1395" i="35"/>
  <c r="D1394" i="35"/>
  <c r="D1393" i="35"/>
  <c r="D1392" i="35"/>
  <c r="D1391" i="35"/>
  <c r="D1390" i="35"/>
  <c r="D1389" i="35"/>
  <c r="D1388" i="35"/>
  <c r="D1387" i="35"/>
  <c r="D1386" i="35"/>
  <c r="D1385" i="35"/>
  <c r="D1384" i="35"/>
  <c r="D1383" i="35"/>
  <c r="D1382" i="35"/>
  <c r="D1381" i="35"/>
  <c r="D1380" i="35"/>
  <c r="D1379" i="35"/>
  <c r="D1378" i="35"/>
  <c r="D1377" i="35"/>
  <c r="D1376" i="35"/>
  <c r="D1375" i="35"/>
  <c r="D1374" i="35"/>
  <c r="D1373" i="35"/>
  <c r="D1372" i="35"/>
  <c r="D1371" i="35"/>
  <c r="D1370" i="35"/>
  <c r="D1369" i="35"/>
  <c r="D1368" i="35"/>
  <c r="D1367" i="35"/>
  <c r="D1366" i="35"/>
  <c r="D1365" i="35"/>
  <c r="D1364" i="35"/>
  <c r="D1363" i="35"/>
  <c r="D1362" i="35"/>
  <c r="D1361" i="35"/>
  <c r="D1360" i="35"/>
  <c r="D1359" i="35"/>
  <c r="D1358" i="35"/>
  <c r="D1357" i="35"/>
  <c r="D1356" i="35"/>
  <c r="D1355" i="35"/>
  <c r="D1354" i="35"/>
  <c r="D1353" i="35"/>
  <c r="D1352" i="35"/>
  <c r="D1351" i="35"/>
  <c r="D1350" i="35"/>
  <c r="D1349" i="35"/>
  <c r="D1348" i="35"/>
  <c r="D1347" i="35"/>
  <c r="D1346" i="35"/>
  <c r="D1345" i="35"/>
  <c r="D1344" i="35"/>
  <c r="D1343" i="35"/>
  <c r="D1342" i="35"/>
  <c r="D1341" i="35"/>
  <c r="D1340" i="35"/>
  <c r="D1339" i="35"/>
  <c r="D1338" i="35"/>
  <c r="D1337" i="35"/>
  <c r="D1336" i="35"/>
  <c r="D1335" i="35"/>
  <c r="D1334" i="35"/>
  <c r="D1333" i="35"/>
  <c r="D1332" i="35"/>
  <c r="D1331" i="35"/>
  <c r="D1330" i="35"/>
  <c r="D1329" i="35"/>
  <c r="D1328" i="35"/>
  <c r="D1327" i="35"/>
  <c r="D1326" i="35"/>
  <c r="D1325" i="35"/>
  <c r="D1324" i="35"/>
  <c r="D1323" i="35"/>
  <c r="D1322" i="35"/>
  <c r="D1321" i="35"/>
  <c r="D1320" i="35"/>
  <c r="D1319" i="35"/>
  <c r="D1318" i="35"/>
  <c r="D1317" i="35"/>
  <c r="D1316" i="35"/>
  <c r="D1315" i="35"/>
  <c r="D1314" i="35"/>
  <c r="D1313" i="35"/>
  <c r="D1312" i="35"/>
  <c r="D1311" i="35"/>
  <c r="D1310" i="35"/>
  <c r="D1309" i="35"/>
  <c r="D1308" i="35"/>
  <c r="D1307" i="35"/>
  <c r="D1306" i="35"/>
  <c r="D1305" i="35"/>
  <c r="D1304" i="35"/>
  <c r="D1303" i="35"/>
  <c r="D1302" i="35"/>
  <c r="D1301" i="35"/>
  <c r="D1300" i="35"/>
  <c r="D1299" i="35"/>
  <c r="D1298" i="35"/>
  <c r="D1297" i="35"/>
  <c r="D1296" i="35"/>
  <c r="D1295" i="35"/>
  <c r="D1294" i="35"/>
  <c r="D1293" i="35"/>
  <c r="D1292" i="35"/>
  <c r="D1291" i="35"/>
  <c r="D1290" i="35"/>
  <c r="D1289" i="35"/>
  <c r="D1288" i="35"/>
  <c r="D1287" i="35"/>
  <c r="D1286" i="35"/>
  <c r="D1285" i="35"/>
  <c r="D1284" i="35"/>
  <c r="D1283" i="35"/>
  <c r="D1282" i="35"/>
  <c r="D1281" i="35"/>
  <c r="D1280" i="35"/>
  <c r="D1279" i="35"/>
  <c r="D1278" i="35"/>
  <c r="D1277" i="35"/>
  <c r="D1276" i="35"/>
  <c r="D1275" i="35"/>
  <c r="D1274" i="35"/>
  <c r="D1273" i="35"/>
  <c r="D1272" i="35"/>
  <c r="D1271" i="35"/>
  <c r="D1270" i="35"/>
  <c r="D1269" i="35"/>
  <c r="D1268" i="35"/>
  <c r="D1267" i="35"/>
  <c r="D1266" i="35"/>
  <c r="D1265" i="35"/>
  <c r="D1264" i="35"/>
  <c r="D1263" i="35"/>
  <c r="D1262" i="35"/>
  <c r="D1261" i="35"/>
  <c r="D1260" i="35"/>
  <c r="D1259" i="35"/>
  <c r="D1258" i="35"/>
  <c r="D1257" i="35"/>
  <c r="D1256" i="35"/>
  <c r="D1255" i="35"/>
  <c r="D1254" i="35"/>
  <c r="D1253" i="35"/>
  <c r="D1252" i="35"/>
  <c r="D1251" i="35"/>
  <c r="D1250" i="35"/>
  <c r="D1249" i="35"/>
  <c r="D1248" i="35"/>
  <c r="D1247" i="35"/>
  <c r="D1246" i="35"/>
  <c r="D1245" i="35"/>
  <c r="D1244" i="35"/>
  <c r="D1243" i="35"/>
  <c r="D1242" i="35"/>
  <c r="D1241" i="35"/>
  <c r="D1240" i="35"/>
  <c r="D1239" i="35"/>
  <c r="D1238" i="35"/>
  <c r="D1237" i="35"/>
  <c r="D1236" i="35"/>
  <c r="D1235" i="35"/>
  <c r="D1234" i="35"/>
  <c r="D1233" i="35"/>
  <c r="D1232" i="35"/>
  <c r="D1231" i="35"/>
  <c r="D1230" i="35"/>
  <c r="D1229" i="35"/>
  <c r="D1228" i="35"/>
  <c r="D1227" i="35"/>
  <c r="D1226" i="35"/>
  <c r="D1225" i="35"/>
  <c r="D1224" i="35"/>
  <c r="D1223" i="35"/>
  <c r="D1222" i="35"/>
  <c r="D1221" i="35"/>
  <c r="D1220" i="35"/>
  <c r="D1219" i="35"/>
  <c r="D1218" i="35"/>
  <c r="D1217" i="35"/>
  <c r="D1216" i="35"/>
  <c r="D1215" i="35"/>
  <c r="D1214" i="35"/>
  <c r="D1213" i="35"/>
  <c r="D1212" i="35"/>
  <c r="D1211" i="35"/>
  <c r="D1210" i="35"/>
  <c r="D1209" i="35"/>
  <c r="D1208" i="35"/>
  <c r="D1207" i="35"/>
  <c r="D1206" i="35"/>
  <c r="D1205" i="35"/>
  <c r="D1204" i="35"/>
  <c r="D1203" i="35"/>
  <c r="D1202" i="35"/>
  <c r="D1201" i="35"/>
  <c r="D1200" i="35"/>
  <c r="D1199" i="35"/>
  <c r="D1198" i="35"/>
  <c r="D1197" i="35"/>
  <c r="D1196" i="35"/>
  <c r="D1195" i="35"/>
  <c r="D1194" i="35"/>
  <c r="D1193" i="35"/>
  <c r="D1192" i="35"/>
  <c r="D1191" i="35"/>
  <c r="D1190" i="35"/>
  <c r="D1189" i="35"/>
  <c r="D1188" i="35"/>
  <c r="D1187" i="35"/>
  <c r="D1186" i="35"/>
  <c r="D1185" i="35"/>
  <c r="D1184" i="35"/>
  <c r="D1183" i="35"/>
  <c r="D1182" i="35"/>
  <c r="D1181" i="35"/>
  <c r="D1180" i="35"/>
  <c r="D1179" i="35"/>
  <c r="D1178" i="35"/>
  <c r="D1177" i="35"/>
  <c r="D1176" i="35"/>
  <c r="D1175" i="35"/>
  <c r="D1174" i="35"/>
  <c r="D1173" i="35"/>
  <c r="D1172" i="35"/>
  <c r="D1171" i="35"/>
  <c r="D1170" i="35"/>
  <c r="D1169" i="35"/>
  <c r="D1168" i="35"/>
  <c r="D1167" i="35"/>
  <c r="D1166" i="35"/>
  <c r="D1165" i="35"/>
  <c r="D1164" i="35"/>
  <c r="D1163" i="35"/>
  <c r="D1162" i="35"/>
  <c r="D1161" i="35"/>
  <c r="D1160" i="35"/>
  <c r="D1159" i="35"/>
  <c r="D1158" i="35"/>
  <c r="D1157" i="35"/>
  <c r="D1156" i="35"/>
  <c r="D1155" i="35"/>
  <c r="D1154" i="35"/>
  <c r="D1153" i="35"/>
  <c r="D1152" i="35"/>
  <c r="D1151" i="35"/>
  <c r="D1150" i="35"/>
  <c r="D1149" i="35"/>
  <c r="D1148" i="35"/>
  <c r="D1147" i="35"/>
  <c r="D1146" i="35"/>
  <c r="D1145" i="35"/>
  <c r="D1144" i="35"/>
  <c r="D1143" i="35"/>
  <c r="D1142" i="35"/>
  <c r="D1141" i="35"/>
  <c r="D1140" i="35"/>
  <c r="D1139" i="35"/>
  <c r="D1138" i="35"/>
  <c r="D1137" i="35"/>
  <c r="D1136" i="35"/>
  <c r="D1135" i="35"/>
  <c r="D1134" i="35"/>
  <c r="D1133" i="35"/>
  <c r="D1132" i="35"/>
  <c r="D1131" i="35"/>
  <c r="D1130" i="35"/>
  <c r="D1129" i="35"/>
  <c r="D1128" i="35"/>
  <c r="D1127" i="35"/>
  <c r="D1126" i="35"/>
  <c r="D1125" i="35"/>
  <c r="D1124" i="35"/>
  <c r="D1123" i="35"/>
  <c r="D1122" i="35"/>
  <c r="D1121" i="35"/>
  <c r="D1120" i="35"/>
  <c r="D1119" i="35"/>
  <c r="D1118" i="35"/>
  <c r="D1117" i="35"/>
  <c r="D1116" i="35"/>
  <c r="D1115" i="35"/>
  <c r="D1114" i="35"/>
  <c r="D1113" i="35"/>
  <c r="D1112" i="35"/>
  <c r="D1111" i="35"/>
  <c r="D1110" i="35"/>
  <c r="D1109" i="35"/>
  <c r="D1108" i="35"/>
  <c r="D1107" i="35"/>
  <c r="D1106" i="35"/>
  <c r="D1105" i="35"/>
  <c r="D1104" i="35"/>
  <c r="D1103" i="35"/>
  <c r="D1102" i="35"/>
  <c r="D1101" i="35"/>
  <c r="D1100" i="35"/>
  <c r="D1099" i="35"/>
  <c r="D1098" i="35"/>
  <c r="D1097" i="35"/>
  <c r="D1096" i="35"/>
  <c r="D1095" i="35"/>
  <c r="D1094" i="35"/>
  <c r="D1093" i="35"/>
  <c r="C1091" i="35"/>
  <c r="B1091" i="35"/>
  <c r="D1090" i="35"/>
  <c r="D1089" i="35"/>
  <c r="D1088" i="35"/>
  <c r="D1087" i="35"/>
  <c r="D1086" i="35"/>
  <c r="D1085" i="35"/>
  <c r="D1084" i="35"/>
  <c r="D1083" i="35"/>
  <c r="D1082" i="35"/>
  <c r="D1081" i="35"/>
  <c r="D1080" i="35"/>
  <c r="D1079" i="35"/>
  <c r="D1078" i="35"/>
  <c r="D1077" i="35"/>
  <c r="D1076" i="35"/>
  <c r="D1075" i="35"/>
  <c r="D1074" i="35"/>
  <c r="D1073" i="35"/>
  <c r="D1072" i="35"/>
  <c r="D1071" i="35"/>
  <c r="D1070" i="35"/>
  <c r="D1069" i="35"/>
  <c r="D1068" i="35"/>
  <c r="D1067" i="35"/>
  <c r="D1066" i="35"/>
  <c r="D1065" i="35"/>
  <c r="D1064" i="35"/>
  <c r="D1063" i="35"/>
  <c r="D1062" i="35"/>
  <c r="D1061" i="35"/>
  <c r="D1060" i="35"/>
  <c r="D1059" i="35"/>
  <c r="C1057" i="35"/>
  <c r="B1057" i="35"/>
  <c r="D1056" i="35"/>
  <c r="D1055" i="35"/>
  <c r="D1054" i="35"/>
  <c r="D1053" i="35"/>
  <c r="D1052" i="35"/>
  <c r="D1051" i="35"/>
  <c r="D1050" i="35"/>
  <c r="D1049" i="35"/>
  <c r="D1048" i="35"/>
  <c r="D1047" i="35"/>
  <c r="D1046" i="35"/>
  <c r="D1045" i="35"/>
  <c r="D1044" i="35"/>
  <c r="D1043" i="35"/>
  <c r="D1042" i="35"/>
  <c r="D1041" i="35"/>
  <c r="D1040" i="35"/>
  <c r="D1039" i="35"/>
  <c r="D1038" i="35"/>
  <c r="D1037" i="35"/>
  <c r="D1036" i="35"/>
  <c r="D1035" i="35"/>
  <c r="D1034" i="35"/>
  <c r="D1033" i="35"/>
  <c r="D1032" i="35"/>
  <c r="D1031" i="35"/>
  <c r="D1030" i="35"/>
  <c r="D1029" i="35"/>
  <c r="D1028" i="35"/>
  <c r="D1027" i="35"/>
  <c r="D1026" i="35"/>
  <c r="D1025" i="35"/>
  <c r="D1024" i="35"/>
  <c r="D1023" i="35"/>
  <c r="D1022" i="35"/>
  <c r="D1021" i="35"/>
  <c r="D1020" i="35"/>
  <c r="D1019" i="35"/>
  <c r="D1018" i="35"/>
  <c r="D1017" i="35"/>
  <c r="D1016" i="35"/>
  <c r="D1015" i="35"/>
  <c r="D1014" i="35"/>
  <c r="D1013" i="35"/>
  <c r="D1012" i="35"/>
  <c r="D1011" i="35"/>
  <c r="D1010" i="35"/>
  <c r="D1009" i="35"/>
  <c r="D1008" i="35"/>
  <c r="C1006" i="35"/>
  <c r="B1006" i="35"/>
  <c r="D1005" i="35"/>
  <c r="D1004" i="35"/>
  <c r="D1003" i="35"/>
  <c r="D1002" i="35"/>
  <c r="D1001" i="35"/>
  <c r="D1000" i="35"/>
  <c r="D999" i="35"/>
  <c r="D998" i="35"/>
  <c r="D997" i="35"/>
  <c r="D996" i="35"/>
  <c r="D995" i="35"/>
  <c r="D994" i="35"/>
  <c r="D993" i="35"/>
  <c r="D992" i="35"/>
  <c r="C990" i="35"/>
  <c r="B990" i="35"/>
  <c r="D989" i="35"/>
  <c r="D988" i="35"/>
  <c r="D987" i="35"/>
  <c r="D986" i="35"/>
  <c r="D985" i="35"/>
  <c r="D984" i="35"/>
  <c r="D983" i="35"/>
  <c r="D982" i="35"/>
  <c r="D981" i="35"/>
  <c r="D980" i="35"/>
  <c r="D979" i="35"/>
  <c r="D978" i="35"/>
  <c r="D977" i="35"/>
  <c r="D976" i="35"/>
  <c r="D975" i="35"/>
  <c r="D974" i="35"/>
  <c r="D973" i="35"/>
  <c r="D972" i="35"/>
  <c r="D971" i="35"/>
  <c r="D970" i="35"/>
  <c r="D969" i="35"/>
  <c r="D968" i="35"/>
  <c r="D967" i="35"/>
  <c r="D966" i="35"/>
  <c r="D965" i="35"/>
  <c r="D964" i="35"/>
  <c r="D963" i="35"/>
  <c r="D962" i="35"/>
  <c r="D961" i="35"/>
  <c r="C959" i="35"/>
  <c r="B959" i="35"/>
  <c r="D958" i="35"/>
  <c r="D957" i="35"/>
  <c r="D956" i="35"/>
  <c r="D955" i="35"/>
  <c r="D954" i="35"/>
  <c r="D953" i="35"/>
  <c r="D952" i="35"/>
  <c r="D951" i="35"/>
  <c r="D950" i="35"/>
  <c r="D949" i="35"/>
  <c r="D948" i="35"/>
  <c r="D947" i="35"/>
  <c r="D946" i="35"/>
  <c r="D945" i="35"/>
  <c r="D944" i="35"/>
  <c r="D943" i="35"/>
  <c r="D942" i="35"/>
  <c r="D941" i="35"/>
  <c r="D940" i="35"/>
  <c r="D939" i="35"/>
  <c r="D938" i="35"/>
  <c r="D937" i="35"/>
  <c r="D936" i="35"/>
  <c r="D935" i="35"/>
  <c r="D934" i="35"/>
  <c r="D933" i="35"/>
  <c r="D932" i="35"/>
  <c r="D931" i="35"/>
  <c r="D930" i="35"/>
  <c r="D929" i="35"/>
  <c r="D928" i="35"/>
  <c r="D927" i="35"/>
  <c r="D926" i="35"/>
  <c r="D925" i="35"/>
  <c r="D924" i="35"/>
  <c r="D923" i="35"/>
  <c r="D922" i="35"/>
  <c r="D921" i="35"/>
  <c r="D920" i="35"/>
  <c r="D919" i="35"/>
  <c r="D918" i="35"/>
  <c r="D917" i="35"/>
  <c r="D916" i="35"/>
  <c r="D915" i="35"/>
  <c r="D914" i="35"/>
  <c r="D913" i="35"/>
  <c r="D912" i="35"/>
  <c r="D911" i="35"/>
  <c r="D910" i="35"/>
  <c r="D909" i="35"/>
  <c r="D908" i="35"/>
  <c r="D907" i="35"/>
  <c r="D906" i="35"/>
  <c r="D905" i="35"/>
  <c r="D904" i="35"/>
  <c r="D903" i="35"/>
  <c r="D902" i="35"/>
  <c r="D901" i="35"/>
  <c r="D900" i="35"/>
  <c r="D899" i="35"/>
  <c r="D898" i="35"/>
  <c r="D897" i="35"/>
  <c r="D896" i="35"/>
  <c r="D895" i="35"/>
  <c r="D894" i="35"/>
  <c r="D893" i="35"/>
  <c r="D892" i="35"/>
  <c r="D891" i="35"/>
  <c r="D890" i="35"/>
  <c r="D889" i="35"/>
  <c r="D888" i="35"/>
  <c r="D887" i="35"/>
  <c r="D886" i="35"/>
  <c r="D885" i="35"/>
  <c r="D884" i="35"/>
  <c r="D883" i="35"/>
  <c r="C881" i="35"/>
  <c r="B881" i="35"/>
  <c r="D880" i="35"/>
  <c r="D879" i="35"/>
  <c r="D878" i="35"/>
  <c r="D877" i="35"/>
  <c r="D876" i="35"/>
  <c r="D875" i="35"/>
  <c r="D874" i="35"/>
  <c r="D873" i="35"/>
  <c r="D872" i="35"/>
  <c r="D871" i="35"/>
  <c r="D870" i="35"/>
  <c r="D869" i="35"/>
  <c r="D868" i="35"/>
  <c r="D867" i="35"/>
  <c r="D865" i="35"/>
  <c r="C865" i="35"/>
  <c r="B865" i="35"/>
  <c r="C841" i="35"/>
  <c r="B841" i="35"/>
  <c r="D746" i="35"/>
  <c r="D745" i="35"/>
  <c r="D744" i="35"/>
  <c r="D743" i="35"/>
  <c r="D742" i="35"/>
  <c r="D741" i="35"/>
  <c r="D740" i="35"/>
  <c r="D739" i="35"/>
  <c r="D737" i="35"/>
  <c r="C737" i="35"/>
  <c r="B737" i="35"/>
  <c r="C698" i="35"/>
  <c r="B698" i="35"/>
  <c r="D697" i="35"/>
  <c r="D696" i="35"/>
  <c r="D695" i="35"/>
  <c r="D694" i="35"/>
  <c r="D693" i="35"/>
  <c r="D692" i="35"/>
  <c r="D691" i="35"/>
  <c r="D690" i="35"/>
  <c r="D689" i="35"/>
  <c r="D688" i="35"/>
  <c r="D687" i="35"/>
  <c r="D686" i="35"/>
  <c r="D685" i="35"/>
  <c r="D684" i="35"/>
  <c r="D683" i="35"/>
  <c r="D682" i="35"/>
  <c r="D681" i="35"/>
  <c r="D680" i="35"/>
  <c r="D679" i="35"/>
  <c r="D678" i="35"/>
  <c r="D677" i="35"/>
  <c r="D676" i="35"/>
  <c r="D675" i="35"/>
  <c r="D674" i="35"/>
  <c r="D673" i="35"/>
  <c r="D672" i="35"/>
  <c r="D671" i="35"/>
  <c r="D670" i="35"/>
  <c r="D669" i="35"/>
  <c r="D668" i="35"/>
  <c r="D667" i="35"/>
  <c r="D666" i="35"/>
  <c r="D665" i="35"/>
  <c r="D664" i="35"/>
  <c r="D663" i="35"/>
  <c r="D662" i="35"/>
  <c r="D661" i="35"/>
  <c r="D660" i="35"/>
  <c r="D659" i="35"/>
  <c r="D658" i="35"/>
  <c r="D657" i="35"/>
  <c r="D656" i="35"/>
  <c r="D655" i="35"/>
  <c r="D654" i="35"/>
  <c r="D653" i="35"/>
  <c r="D652" i="35"/>
  <c r="D651" i="35"/>
  <c r="D650" i="35"/>
  <c r="D649" i="35"/>
  <c r="D648" i="35"/>
  <c r="D647" i="35"/>
  <c r="D646" i="35"/>
  <c r="D645" i="35"/>
  <c r="D644" i="35"/>
  <c r="D643" i="35"/>
  <c r="D642" i="35"/>
  <c r="D641" i="35"/>
  <c r="D640" i="35"/>
  <c r="D639" i="35"/>
  <c r="D638" i="35"/>
  <c r="D637" i="35"/>
  <c r="D636" i="35"/>
  <c r="D635" i="35"/>
  <c r="D634" i="35"/>
  <c r="D633" i="35"/>
  <c r="D632" i="35"/>
  <c r="D631" i="35"/>
  <c r="D630" i="35"/>
  <c r="D629" i="35"/>
  <c r="D628" i="35"/>
  <c r="D627" i="35"/>
  <c r="D626" i="35"/>
  <c r="D625" i="35"/>
  <c r="D624" i="35"/>
  <c r="D623" i="35"/>
  <c r="D622" i="35"/>
  <c r="D621" i="35"/>
  <c r="D620" i="35"/>
  <c r="D619" i="35"/>
  <c r="D618" i="35"/>
  <c r="D617" i="35"/>
  <c r="D616" i="35"/>
  <c r="D615" i="35"/>
  <c r="D614" i="35"/>
  <c r="D613" i="35"/>
  <c r="D612" i="35"/>
  <c r="D611" i="35"/>
  <c r="D610" i="35"/>
  <c r="D609" i="35"/>
  <c r="D608" i="35"/>
  <c r="D607" i="35"/>
  <c r="D606" i="35"/>
  <c r="D605" i="35"/>
  <c r="D604" i="35"/>
  <c r="D603" i="35"/>
  <c r="D602" i="35"/>
  <c r="D601" i="35"/>
  <c r="D600" i="35"/>
  <c r="D599" i="35"/>
  <c r="D598" i="35"/>
  <c r="D597" i="35"/>
  <c r="D596" i="35"/>
  <c r="D595" i="35"/>
  <c r="D594" i="35"/>
  <c r="D593" i="35"/>
  <c r="D592" i="35"/>
  <c r="D591" i="35"/>
  <c r="D590" i="35"/>
  <c r="D589" i="35"/>
  <c r="D588" i="35"/>
  <c r="D587" i="35"/>
  <c r="D586" i="35"/>
  <c r="D585" i="35"/>
  <c r="D584" i="35"/>
  <c r="D583" i="35"/>
  <c r="D582" i="35"/>
  <c r="D581" i="35"/>
  <c r="D580" i="35"/>
  <c r="D579" i="35"/>
  <c r="D578" i="35"/>
  <c r="D577" i="35"/>
  <c r="D576" i="35"/>
  <c r="D575" i="35"/>
  <c r="D574" i="35"/>
  <c r="D573" i="35"/>
  <c r="D572" i="35"/>
  <c r="D571" i="35"/>
  <c r="D570" i="35"/>
  <c r="D569" i="35"/>
  <c r="D568" i="35"/>
  <c r="D567" i="35"/>
  <c r="D566" i="35"/>
  <c r="D565" i="35"/>
  <c r="D564" i="35"/>
  <c r="D563" i="35"/>
  <c r="D562" i="35"/>
  <c r="D561" i="35"/>
  <c r="D560" i="35"/>
  <c r="D559" i="35"/>
  <c r="D558" i="35"/>
  <c r="D557" i="35"/>
  <c r="D556" i="35"/>
  <c r="D555" i="35"/>
  <c r="D554" i="35"/>
  <c r="D553" i="35"/>
  <c r="D552" i="35"/>
  <c r="D551" i="35"/>
  <c r="D550" i="35"/>
  <c r="D549" i="35"/>
  <c r="D548" i="35"/>
  <c r="D547" i="35"/>
  <c r="D546" i="35"/>
  <c r="D545" i="35"/>
  <c r="D544" i="35"/>
  <c r="D543" i="35"/>
  <c r="D542" i="35"/>
  <c r="D541" i="35"/>
  <c r="D540" i="35"/>
  <c r="D539" i="35"/>
  <c r="D538" i="35"/>
  <c r="D537" i="35"/>
  <c r="D536" i="35"/>
  <c r="D535" i="35"/>
  <c r="D534" i="35"/>
  <c r="D533" i="35"/>
  <c r="D532" i="35"/>
  <c r="D531" i="35"/>
  <c r="D530" i="35"/>
  <c r="D529" i="35"/>
  <c r="D528" i="35"/>
  <c r="D527" i="35"/>
  <c r="D526" i="35"/>
  <c r="D525" i="35"/>
  <c r="D524" i="35"/>
  <c r="D523" i="35"/>
  <c r="D522" i="35"/>
  <c r="D521" i="35"/>
  <c r="D520" i="35"/>
  <c r="D519" i="35"/>
  <c r="D518" i="35"/>
  <c r="D517" i="35"/>
  <c r="D516" i="35"/>
  <c r="D515" i="35"/>
  <c r="D514" i="35"/>
  <c r="D513" i="35"/>
  <c r="D512" i="35"/>
  <c r="D511" i="35"/>
  <c r="D510" i="35"/>
  <c r="D509" i="35"/>
  <c r="D508" i="35"/>
  <c r="D507" i="35"/>
  <c r="D506" i="35"/>
  <c r="D505" i="35"/>
  <c r="D504" i="35"/>
  <c r="D503" i="35"/>
  <c r="D502" i="35"/>
  <c r="D501" i="35"/>
  <c r="D500" i="35"/>
  <c r="D499" i="35"/>
  <c r="D498" i="35"/>
  <c r="D497" i="35"/>
  <c r="D496" i="35"/>
  <c r="D495" i="35"/>
  <c r="D494" i="35"/>
  <c r="D493" i="35"/>
  <c r="D492" i="35"/>
  <c r="D491" i="35"/>
  <c r="D490" i="35"/>
  <c r="D489" i="35"/>
  <c r="D488" i="35"/>
  <c r="D487" i="35"/>
  <c r="D486" i="35"/>
  <c r="D485" i="35"/>
  <c r="D484" i="35"/>
  <c r="D483" i="35"/>
  <c r="D482" i="35"/>
  <c r="D481" i="35"/>
  <c r="D480" i="35"/>
  <c r="D479" i="35"/>
  <c r="D478" i="35"/>
  <c r="D477" i="35"/>
  <c r="D476" i="35"/>
  <c r="D475" i="35"/>
  <c r="D474" i="35"/>
  <c r="D473" i="35"/>
  <c r="D472" i="35"/>
  <c r="D471" i="35"/>
  <c r="D470" i="35"/>
  <c r="D469" i="35"/>
  <c r="D468" i="35"/>
  <c r="D467" i="35"/>
  <c r="D466" i="35"/>
  <c r="D465" i="35"/>
  <c r="D464" i="35"/>
  <c r="D463" i="35"/>
  <c r="D462" i="35"/>
  <c r="D461" i="35"/>
  <c r="D460" i="35"/>
  <c r="D459" i="35"/>
  <c r="D458" i="35"/>
  <c r="D457" i="35"/>
  <c r="D456" i="35"/>
  <c r="D455" i="35"/>
  <c r="D454" i="35"/>
  <c r="D453" i="35"/>
  <c r="D452" i="35"/>
  <c r="D451" i="35"/>
  <c r="D450" i="35"/>
  <c r="D449" i="35"/>
  <c r="D448" i="35"/>
  <c r="D447" i="35"/>
  <c r="D446" i="35"/>
  <c r="D445" i="35"/>
  <c r="D444" i="35"/>
  <c r="D443" i="35"/>
  <c r="D442" i="35"/>
  <c r="D441" i="35"/>
  <c r="D440" i="35"/>
  <c r="D439" i="35"/>
  <c r="D438" i="35"/>
  <c r="D437" i="35"/>
  <c r="D436" i="35"/>
  <c r="D435" i="35"/>
  <c r="D434" i="35"/>
  <c r="D433" i="35"/>
  <c r="D432" i="35"/>
  <c r="D431" i="35"/>
  <c r="D430" i="35"/>
  <c r="D429" i="35"/>
  <c r="D428" i="35"/>
  <c r="D427" i="35"/>
  <c r="D426" i="35"/>
  <c r="D425" i="35"/>
  <c r="D424" i="35"/>
  <c r="D423" i="35"/>
  <c r="D422" i="35"/>
  <c r="D421" i="35"/>
  <c r="D420" i="35"/>
  <c r="D419" i="35"/>
  <c r="D418" i="35"/>
  <c r="D417" i="35"/>
  <c r="D416" i="35"/>
  <c r="D415" i="35"/>
  <c r="D414" i="35"/>
  <c r="D413" i="35"/>
  <c r="D412" i="35"/>
  <c r="D411" i="35"/>
  <c r="D410" i="35"/>
  <c r="D409" i="35"/>
  <c r="D408" i="35"/>
  <c r="D407" i="35"/>
  <c r="D406" i="35"/>
  <c r="D405" i="35"/>
  <c r="D404" i="35"/>
  <c r="D403" i="35"/>
  <c r="D402" i="35"/>
  <c r="D401" i="35"/>
  <c r="D400" i="35"/>
  <c r="D399" i="35"/>
  <c r="D398" i="35"/>
  <c r="D397" i="35"/>
  <c r="D396" i="35"/>
  <c r="D395" i="35"/>
  <c r="D394" i="35"/>
  <c r="D393" i="35"/>
  <c r="D392" i="35"/>
  <c r="D391" i="35"/>
  <c r="D390" i="35"/>
  <c r="D389" i="35"/>
  <c r="D388" i="35"/>
  <c r="D387" i="35"/>
  <c r="D386" i="35"/>
  <c r="D385" i="35"/>
  <c r="D384" i="35"/>
  <c r="D383" i="35"/>
  <c r="D382" i="35"/>
  <c r="D381" i="35"/>
  <c r="D380" i="35"/>
  <c r="D379" i="35"/>
  <c r="D378" i="35"/>
  <c r="D377" i="35"/>
  <c r="D376" i="35"/>
  <c r="D375" i="35"/>
  <c r="D374" i="35"/>
  <c r="D373" i="35"/>
  <c r="D372" i="35"/>
  <c r="D371" i="35"/>
  <c r="D370" i="35"/>
  <c r="D369" i="35"/>
  <c r="D368" i="35"/>
  <c r="D367" i="35"/>
  <c r="D366" i="35"/>
  <c r="D365" i="35"/>
  <c r="D364" i="35"/>
  <c r="D363" i="35"/>
  <c r="D362" i="35"/>
  <c r="D361" i="35"/>
  <c r="D360" i="35"/>
  <c r="D359" i="35"/>
  <c r="D358" i="35"/>
  <c r="D357" i="35"/>
  <c r="D356" i="35"/>
  <c r="D355" i="35"/>
  <c r="D354" i="35"/>
  <c r="D353" i="35"/>
  <c r="D352" i="35"/>
  <c r="D351" i="35"/>
  <c r="D350" i="35"/>
  <c r="D349" i="35"/>
  <c r="D348" i="35"/>
  <c r="D347" i="35"/>
  <c r="D346" i="35"/>
  <c r="D345" i="35"/>
  <c r="D344" i="35"/>
  <c r="D343" i="35"/>
  <c r="D342" i="35"/>
  <c r="D341" i="35"/>
  <c r="D340" i="35"/>
  <c r="D339" i="35"/>
  <c r="D338" i="35"/>
  <c r="D337" i="35"/>
  <c r="D336" i="35"/>
  <c r="D335" i="35"/>
  <c r="D334" i="35"/>
  <c r="D333" i="35"/>
  <c r="D332" i="35"/>
  <c r="D331" i="35"/>
  <c r="D330" i="35"/>
  <c r="D329" i="35"/>
  <c r="D328" i="35"/>
  <c r="D327" i="35"/>
  <c r="D326" i="35"/>
  <c r="D325" i="35"/>
  <c r="D324" i="35"/>
  <c r="D323" i="35"/>
  <c r="D322" i="35"/>
  <c r="D321" i="35"/>
  <c r="D320" i="35"/>
  <c r="D319" i="35"/>
  <c r="D318" i="35"/>
  <c r="D317" i="35"/>
  <c r="D316" i="35"/>
  <c r="D315" i="35"/>
  <c r="D314" i="35"/>
  <c r="D313" i="35"/>
  <c r="D312" i="35"/>
  <c r="D311" i="35"/>
  <c r="D310" i="35"/>
  <c r="D309" i="35"/>
  <c r="D308" i="35"/>
  <c r="D307" i="35"/>
  <c r="D306" i="35"/>
  <c r="D305" i="35"/>
  <c r="D304" i="35"/>
  <c r="D303" i="35"/>
  <c r="D302" i="35"/>
  <c r="D301" i="35"/>
  <c r="D300" i="35"/>
  <c r="D299" i="35"/>
  <c r="D298" i="35"/>
  <c r="D297" i="35"/>
  <c r="D296" i="35"/>
  <c r="D295" i="35"/>
  <c r="D294" i="35"/>
  <c r="D293" i="35"/>
  <c r="D292" i="35"/>
  <c r="D291" i="35"/>
  <c r="D290" i="35"/>
  <c r="D289" i="35"/>
  <c r="D288" i="35"/>
  <c r="D287" i="35"/>
  <c r="D286" i="35"/>
  <c r="D285" i="35"/>
  <c r="D284" i="35"/>
  <c r="D283" i="35"/>
  <c r="D282" i="35"/>
  <c r="D281" i="35"/>
  <c r="D280" i="35"/>
  <c r="D279" i="35"/>
  <c r="D278" i="35"/>
  <c r="D277" i="35"/>
  <c r="D276" i="35"/>
  <c r="D275" i="35"/>
  <c r="D274" i="35"/>
  <c r="D273" i="35"/>
  <c r="D272" i="35"/>
  <c r="D271" i="35"/>
  <c r="D270" i="35"/>
  <c r="D269" i="35"/>
  <c r="D268" i="35"/>
  <c r="D267" i="35"/>
  <c r="D266" i="35"/>
  <c r="D265" i="35"/>
  <c r="D264" i="35"/>
  <c r="D263" i="35"/>
  <c r="D262" i="35"/>
  <c r="D261" i="35"/>
  <c r="D260" i="35"/>
  <c r="D259" i="35"/>
  <c r="D258" i="35"/>
  <c r="D257" i="35"/>
  <c r="D256" i="35"/>
  <c r="D255" i="35"/>
  <c r="D254" i="35"/>
  <c r="D253" i="35"/>
  <c r="D252" i="35"/>
  <c r="D251" i="35"/>
  <c r="D250" i="35"/>
  <c r="D249" i="35"/>
  <c r="D248" i="35"/>
  <c r="D247" i="35"/>
  <c r="D246" i="35"/>
  <c r="D245" i="35"/>
  <c r="D244" i="35"/>
  <c r="D243" i="35"/>
  <c r="D242" i="35"/>
  <c r="D241" i="35"/>
  <c r="D240" i="35"/>
  <c r="D239" i="35"/>
  <c r="D238" i="35"/>
  <c r="D237" i="35"/>
  <c r="D236" i="35"/>
  <c r="D235" i="35"/>
  <c r="D234" i="35"/>
  <c r="D233" i="35"/>
  <c r="D232" i="35"/>
  <c r="D231" i="35"/>
  <c r="D230" i="35"/>
  <c r="D229" i="35"/>
  <c r="D228" i="35"/>
  <c r="D227" i="35"/>
  <c r="D226" i="35"/>
  <c r="D225" i="35"/>
  <c r="D224" i="35"/>
  <c r="D223" i="35"/>
  <c r="D222" i="35"/>
  <c r="D221" i="35"/>
  <c r="D220" i="35"/>
  <c r="D219" i="35"/>
  <c r="D218" i="35"/>
  <c r="D217" i="35"/>
  <c r="D216" i="35"/>
  <c r="D215" i="35"/>
  <c r="D214" i="35"/>
  <c r="D213" i="35"/>
  <c r="D212" i="35"/>
  <c r="D211" i="35"/>
  <c r="D210" i="35"/>
  <c r="D209" i="35"/>
  <c r="D208" i="35"/>
  <c r="D207" i="35"/>
  <c r="D206" i="35"/>
  <c r="D204" i="35"/>
  <c r="C204" i="35"/>
  <c r="B204" i="35"/>
  <c r="C194" i="35"/>
  <c r="B194" i="35"/>
  <c r="D118" i="35"/>
  <c r="D117" i="35"/>
  <c r="D116" i="35"/>
  <c r="D115" i="35"/>
  <c r="D114" i="35"/>
  <c r="D113" i="35"/>
  <c r="D112" i="35"/>
  <c r="D111" i="35"/>
  <c r="D110" i="35"/>
  <c r="D109" i="35"/>
  <c r="D108" i="35"/>
  <c r="D107" i="35"/>
  <c r="D106" i="35"/>
  <c r="D105" i="35"/>
  <c r="D104" i="35"/>
  <c r="D103" i="35"/>
  <c r="D102" i="35"/>
  <c r="D101" i="35"/>
  <c r="D100" i="35"/>
  <c r="D99" i="35"/>
  <c r="D98" i="35"/>
  <c r="D97" i="35"/>
  <c r="D96" i="35"/>
  <c r="D95" i="35"/>
  <c r="D94" i="35"/>
  <c r="D93" i="35"/>
  <c r="D92" i="35"/>
  <c r="D91" i="35"/>
  <c r="D90" i="35"/>
  <c r="D89" i="35"/>
  <c r="D88" i="35"/>
  <c r="D87" i="35"/>
  <c r="D86" i="35"/>
  <c r="D85" i="35"/>
  <c r="D84" i="35"/>
  <c r="D83" i="35"/>
  <c r="D82" i="35"/>
  <c r="D81" i="35"/>
  <c r="D80" i="35"/>
  <c r="D79" i="35"/>
  <c r="D78" i="35"/>
  <c r="D77" i="35"/>
  <c r="D76" i="35"/>
  <c r="D75" i="35"/>
  <c r="D74" i="35"/>
  <c r="D73" i="35"/>
  <c r="D72" i="35"/>
  <c r="D71" i="35"/>
  <c r="D70" i="35"/>
  <c r="D69" i="35"/>
  <c r="D68" i="35"/>
  <c r="D67" i="35"/>
  <c r="D66" i="35"/>
  <c r="D65" i="35"/>
  <c r="D64" i="35"/>
  <c r="D63" i="35"/>
  <c r="D62" i="35"/>
  <c r="D61" i="35"/>
  <c r="D60" i="35"/>
  <c r="D59" i="35"/>
  <c r="D58" i="35"/>
  <c r="D57" i="35"/>
  <c r="D56" i="35"/>
  <c r="D55" i="35"/>
  <c r="D54" i="35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174" i="34"/>
  <c r="D175" i="34" s="1"/>
  <c r="C174" i="34"/>
  <c r="C175" i="34" s="1"/>
  <c r="B174" i="34"/>
  <c r="B175" i="34" s="1"/>
  <c r="D97" i="34"/>
  <c r="C97" i="34"/>
  <c r="B97" i="34"/>
  <c r="C95" i="34"/>
  <c r="B95" i="34"/>
  <c r="D94" i="34"/>
  <c r="D93" i="34"/>
  <c r="D92" i="34"/>
  <c r="D91" i="34"/>
  <c r="D90" i="34"/>
  <c r="D89" i="34"/>
  <c r="D88" i="34"/>
  <c r="D87" i="34"/>
  <c r="D86" i="34"/>
  <c r="D85" i="34"/>
  <c r="C76" i="34"/>
  <c r="B76" i="34"/>
  <c r="D75" i="34"/>
  <c r="D76" i="34" s="1"/>
  <c r="C73" i="34"/>
  <c r="B73" i="34"/>
  <c r="D72" i="34"/>
  <c r="D71" i="34"/>
  <c r="D70" i="34"/>
  <c r="D69" i="34"/>
  <c r="D68" i="34"/>
  <c r="D67" i="34"/>
  <c r="D66" i="34"/>
  <c r="D65" i="34"/>
  <c r="D54" i="34"/>
  <c r="D53" i="34"/>
  <c r="C51" i="34"/>
  <c r="B51" i="34"/>
  <c r="D50" i="34"/>
  <c r="D49" i="34"/>
  <c r="D48" i="34"/>
  <c r="D47" i="34"/>
  <c r="D46" i="34"/>
  <c r="D45" i="34"/>
  <c r="C41" i="34"/>
  <c r="B41" i="34"/>
  <c r="C24" i="34"/>
  <c r="B24" i="34"/>
  <c r="D23" i="34"/>
  <c r="D22" i="34"/>
  <c r="D21" i="34"/>
  <c r="D20" i="34"/>
  <c r="D19" i="34"/>
  <c r="D5" i="34"/>
  <c r="J35" i="120" l="1"/>
  <c r="H35" i="120"/>
  <c r="K28" i="119"/>
  <c r="J28" i="119"/>
  <c r="B32" i="119"/>
  <c r="J32" i="119" s="1"/>
  <c r="J23" i="119"/>
  <c r="K23" i="119"/>
  <c r="K29" i="119"/>
  <c r="J29" i="119"/>
  <c r="J24" i="119"/>
  <c r="B33" i="119"/>
  <c r="J33" i="119" s="1"/>
  <c r="K24" i="119"/>
  <c r="K33" i="119" s="1"/>
  <c r="D14" i="37"/>
  <c r="C23" i="37"/>
  <c r="C24" i="37" s="1"/>
  <c r="D21" i="37"/>
  <c r="D22" i="37" s="1"/>
  <c r="D8317" i="36"/>
  <c r="B8494" i="36"/>
  <c r="B8495" i="36" s="1"/>
  <c r="D8647" i="36"/>
  <c r="D8648" i="36" s="1"/>
  <c r="C8494" i="36"/>
  <c r="C8495" i="36" s="1"/>
  <c r="D8493" i="36"/>
  <c r="D8285" i="36"/>
  <c r="B8425" i="36"/>
  <c r="B8270" i="36"/>
  <c r="B8271" i="36" s="1"/>
  <c r="D7493" i="36"/>
  <c r="D7529" i="36" s="1"/>
  <c r="B7477" i="36"/>
  <c r="B7478" i="36" s="1"/>
  <c r="D7476" i="36"/>
  <c r="C7477" i="36"/>
  <c r="C7478" i="36" s="1"/>
  <c r="D2933" i="36"/>
  <c r="D3093" i="36"/>
  <c r="D3075" i="36"/>
  <c r="B3058" i="36"/>
  <c r="B3059" i="36" s="1"/>
  <c r="D3057" i="36"/>
  <c r="C3058" i="36"/>
  <c r="C3059" i="36" s="1"/>
  <c r="D2935" i="36"/>
  <c r="B2924" i="36"/>
  <c r="B2925" i="36" s="1"/>
  <c r="D2923" i="36"/>
  <c r="C2924" i="36"/>
  <c r="C2925" i="36" s="1"/>
  <c r="D2827" i="36"/>
  <c r="D2705" i="36"/>
  <c r="B2684" i="36"/>
  <c r="B2685" i="36" s="1"/>
  <c r="D2520" i="36"/>
  <c r="D2476" i="36"/>
  <c r="D2490" i="36"/>
  <c r="C2684" i="36"/>
  <c r="C2685" i="36" s="1"/>
  <c r="D10" i="36"/>
  <c r="D1280" i="36"/>
  <c r="D1284" i="36"/>
  <c r="D1485" i="36"/>
  <c r="D1567" i="36"/>
  <c r="D2471" i="36"/>
  <c r="D517" i="36"/>
  <c r="B2480" i="36"/>
  <c r="B2481" i="36" s="1"/>
  <c r="D216" i="36"/>
  <c r="D1560" i="36"/>
  <c r="C2112" i="36"/>
  <c r="C2480" i="36" s="1"/>
  <c r="C2481" i="36" s="1"/>
  <c r="D1876" i="36"/>
  <c r="D2112" i="36" s="1"/>
  <c r="D160" i="36"/>
  <c r="D1439" i="36"/>
  <c r="D1874" i="36"/>
  <c r="D2888" i="35"/>
  <c r="D2889" i="35" s="1"/>
  <c r="D1006" i="35"/>
  <c r="D1660" i="35"/>
  <c r="D2874" i="35"/>
  <c r="D194" i="35"/>
  <c r="D698" i="35"/>
  <c r="D990" i="35"/>
  <c r="D1570" i="35"/>
  <c r="D2862" i="35"/>
  <c r="B2878" i="35"/>
  <c r="B2879" i="35" s="1"/>
  <c r="D1720" i="35"/>
  <c r="C2878" i="35"/>
  <c r="C2879" i="35" s="1"/>
  <c r="D841" i="35"/>
  <c r="D881" i="35"/>
  <c r="D959" i="35"/>
  <c r="D1057" i="35"/>
  <c r="D1091" i="35"/>
  <c r="B77" i="34"/>
  <c r="C42" i="34"/>
  <c r="D95" i="34"/>
  <c r="D98" i="34" s="1"/>
  <c r="B42" i="34"/>
  <c r="B78" i="34" s="1"/>
  <c r="B98" i="34"/>
  <c r="C77" i="34"/>
  <c r="C78" i="34" s="1"/>
  <c r="C98" i="34"/>
  <c r="D51" i="34"/>
  <c r="D73" i="34"/>
  <c r="D24" i="34"/>
  <c r="D42" i="34" s="1"/>
  <c r="D23" i="37" l="1"/>
  <c r="D24" i="37" s="1"/>
  <c r="D8494" i="36"/>
  <c r="D8495" i="36" s="1"/>
  <c r="D8425" i="36"/>
  <c r="D8426" i="36" s="1"/>
  <c r="B8426" i="36"/>
  <c r="D8270" i="36"/>
  <c r="D8271" i="36" s="1"/>
  <c r="D3058" i="36"/>
  <c r="D3059" i="36" s="1"/>
  <c r="D7477" i="36"/>
  <c r="D7478" i="36" s="1"/>
  <c r="D2684" i="36"/>
  <c r="D2685" i="36" s="1"/>
  <c r="D2924" i="36"/>
  <c r="D2925" i="36" s="1"/>
  <c r="D2480" i="36"/>
  <c r="D2481" i="36" s="1"/>
  <c r="D2878" i="35"/>
  <c r="D2879" i="35" s="1"/>
  <c r="D77" i="34"/>
  <c r="D78" i="34" s="1"/>
  <c r="C4" i="31" l="1"/>
  <c r="E69" i="29"/>
  <c r="E65" i="29"/>
  <c r="D64" i="29"/>
  <c r="C64" i="29"/>
  <c r="D21" i="29"/>
  <c r="C21" i="29"/>
  <c r="E23" i="29"/>
  <c r="E24" i="29"/>
  <c r="D59" i="29"/>
  <c r="C87" i="28"/>
  <c r="E89" i="28"/>
  <c r="E63" i="28"/>
  <c r="D62" i="28"/>
  <c r="C62" i="28"/>
  <c r="D61" i="28"/>
  <c r="D41" i="28"/>
  <c r="C32" i="28"/>
  <c r="E32" i="28" s="1"/>
  <c r="E48" i="28"/>
  <c r="E29" i="28"/>
  <c r="E30" i="28"/>
  <c r="E31" i="28"/>
  <c r="C15" i="115"/>
  <c r="C3" i="115"/>
  <c r="D15" i="115"/>
  <c r="B15" i="115"/>
  <c r="D3" i="115"/>
  <c r="B3" i="115"/>
  <c r="C41" i="28" l="1"/>
  <c r="D83" i="115"/>
  <c r="B83" i="115"/>
  <c r="C83" i="115"/>
  <c r="K38" i="8"/>
  <c r="J37" i="8"/>
  <c r="K46" i="8"/>
  <c r="J33" i="8"/>
  <c r="J49" i="8" s="1"/>
  <c r="C37" i="8" l="1"/>
  <c r="D37" i="8"/>
  <c r="E37" i="8"/>
  <c r="F37" i="8"/>
  <c r="G37" i="8"/>
  <c r="H37" i="8"/>
  <c r="I37" i="8"/>
  <c r="B37" i="8"/>
  <c r="B36" i="27" l="1"/>
  <c r="E21" i="28"/>
  <c r="B6" i="48"/>
  <c r="B13" i="48"/>
  <c r="B18" i="48"/>
  <c r="C183" i="34"/>
  <c r="B183" i="34"/>
  <c r="D182" i="34"/>
  <c r="D181" i="34"/>
  <c r="D180" i="34"/>
  <c r="D179" i="34"/>
  <c r="D183" i="34" l="1"/>
  <c r="B19" i="48"/>
  <c r="C8650" i="36" l="1"/>
  <c r="B8650" i="36"/>
  <c r="D8650" i="36" l="1"/>
  <c r="B120" i="34"/>
  <c r="B121" i="34" s="1"/>
  <c r="C120" i="34"/>
  <c r="C121" i="34" s="1"/>
  <c r="D120" i="34"/>
  <c r="D121" i="34" s="1"/>
  <c r="D99" i="34" l="1"/>
  <c r="B99" i="34"/>
  <c r="C99" i="34"/>
  <c r="D186" i="34" l="1"/>
  <c r="E3" i="31" l="1"/>
  <c r="E4" i="31" s="1"/>
  <c r="L112" i="8"/>
  <c r="J112" i="8"/>
  <c r="C112" i="8"/>
  <c r="D112" i="8"/>
  <c r="E112" i="8"/>
  <c r="F112" i="8"/>
  <c r="G112" i="8"/>
  <c r="H112" i="8"/>
  <c r="I112" i="8"/>
  <c r="B112" i="8"/>
  <c r="L100" i="8"/>
  <c r="E5" i="30"/>
  <c r="E6" i="30" s="1"/>
  <c r="C6" i="30"/>
  <c r="C71" i="29"/>
  <c r="C73" i="29" s="1"/>
  <c r="D71" i="29"/>
  <c r="D73" i="29" s="1"/>
  <c r="E67" i="29"/>
  <c r="E68" i="29"/>
  <c r="E61" i="29"/>
  <c r="E62" i="29"/>
  <c r="C63" i="29"/>
  <c r="E52" i="29"/>
  <c r="E53" i="29"/>
  <c r="C54" i="29"/>
  <c r="E54" i="29" s="1"/>
  <c r="E88" i="28"/>
  <c r="E87" i="28"/>
  <c r="C80" i="28"/>
  <c r="D90" i="28"/>
  <c r="I4" i="81"/>
  <c r="K68" i="8"/>
  <c r="K29" i="8"/>
  <c r="L74" i="8"/>
  <c r="L65" i="8"/>
  <c r="L5" i="8"/>
  <c r="L10" i="8"/>
  <c r="L17" i="8"/>
  <c r="L21" i="8"/>
  <c r="L23" i="8" s="1"/>
  <c r="L31" i="8"/>
  <c r="L49" i="8"/>
  <c r="L90" i="8"/>
  <c r="L117" i="8"/>
  <c r="L123" i="8"/>
  <c r="L118" i="8" l="1"/>
  <c r="L124" i="8" s="1"/>
  <c r="L75" i="8"/>
  <c r="L19" i="8"/>
  <c r="L82" i="8" l="1"/>
  <c r="B11" i="27" l="1"/>
  <c r="C66" i="40"/>
  <c r="C11" i="40"/>
  <c r="C2902" i="35"/>
  <c r="C2903" i="35" s="1"/>
  <c r="B2902" i="35"/>
  <c r="B2903" i="35" s="1"/>
  <c r="D2902" i="35"/>
  <c r="D2903" i="35" s="1"/>
  <c r="D25" i="37" l="1"/>
  <c r="B25" i="37"/>
  <c r="C25" i="37"/>
  <c r="E5" i="81" l="1"/>
  <c r="F5" i="81"/>
  <c r="G5" i="81"/>
  <c r="H5" i="81"/>
  <c r="D5" i="81"/>
  <c r="C15" i="33"/>
  <c r="E57" i="29"/>
  <c r="E40" i="29"/>
  <c r="E60" i="28" l="1"/>
  <c r="C61" i="28"/>
  <c r="K108" i="8"/>
  <c r="K101" i="8"/>
  <c r="K93" i="8"/>
  <c r="K67" i="8" l="1"/>
  <c r="K69" i="8"/>
  <c r="K70" i="8"/>
  <c r="K71" i="8"/>
  <c r="K72" i="8"/>
  <c r="K73" i="8"/>
  <c r="K66" i="8"/>
  <c r="K62" i="8"/>
  <c r="K63" i="8"/>
  <c r="K64" i="8"/>
  <c r="K51" i="8"/>
  <c r="K52" i="8"/>
  <c r="K54" i="8"/>
  <c r="K55" i="8"/>
  <c r="K56" i="8"/>
  <c r="K57" i="8"/>
  <c r="K58" i="8"/>
  <c r="K59" i="8"/>
  <c r="K60" i="8"/>
  <c r="K48" i="8"/>
  <c r="K44" i="8"/>
  <c r="K42" i="8"/>
  <c r="K39" i="8"/>
  <c r="K106" i="8"/>
  <c r="K105" i="8"/>
  <c r="J74" i="8"/>
  <c r="K50" i="8"/>
  <c r="K34" i="8"/>
  <c r="K35" i="8"/>
  <c r="K36" i="8"/>
  <c r="K33" i="8"/>
  <c r="K24" i="8"/>
  <c r="K25" i="8"/>
  <c r="K15" i="8"/>
  <c r="K16" i="8"/>
  <c r="K13" i="8"/>
  <c r="K12" i="8"/>
  <c r="I74" i="8"/>
  <c r="B74" i="8"/>
  <c r="C74" i="8"/>
  <c r="D74" i="8"/>
  <c r="E74" i="8"/>
  <c r="F74" i="8"/>
  <c r="G74" i="8"/>
  <c r="H74" i="8"/>
  <c r="C117" i="8"/>
  <c r="D117" i="8"/>
  <c r="K76" i="8"/>
  <c r="C77" i="8"/>
  <c r="D77" i="8"/>
  <c r="E77" i="8"/>
  <c r="F77" i="8"/>
  <c r="G77" i="8"/>
  <c r="H77" i="8"/>
  <c r="I77" i="8"/>
  <c r="J77" i="8"/>
  <c r="B77" i="8"/>
  <c r="K78" i="8"/>
  <c r="C79" i="8"/>
  <c r="D79" i="8"/>
  <c r="E79" i="8"/>
  <c r="F79" i="8"/>
  <c r="G79" i="8"/>
  <c r="H79" i="8"/>
  <c r="I79" i="8"/>
  <c r="J79" i="8"/>
  <c r="B79" i="8"/>
  <c r="K40" i="8"/>
  <c r="K41" i="8"/>
  <c r="K27" i="8"/>
  <c r="C28" i="8"/>
  <c r="C31" i="8" s="1"/>
  <c r="D28" i="8"/>
  <c r="D31" i="8" s="1"/>
  <c r="E28" i="8"/>
  <c r="E31" i="8" s="1"/>
  <c r="F28" i="8"/>
  <c r="F31" i="8" s="1"/>
  <c r="G28" i="8"/>
  <c r="G31" i="8" s="1"/>
  <c r="H28" i="8"/>
  <c r="H31" i="8" s="1"/>
  <c r="I28" i="8"/>
  <c r="I31" i="8" s="1"/>
  <c r="J28" i="8"/>
  <c r="J31" i="8" s="1"/>
  <c r="B28" i="8"/>
  <c r="K26" i="8"/>
  <c r="K30" i="8"/>
  <c r="K32" i="8"/>
  <c r="K43" i="8"/>
  <c r="K45" i="8"/>
  <c r="K47" i="8"/>
  <c r="J65" i="8" l="1"/>
  <c r="J80" i="8"/>
  <c r="I80" i="8"/>
  <c r="H80" i="8"/>
  <c r="D80" i="8"/>
  <c r="B80" i="8"/>
  <c r="C80" i="8"/>
  <c r="G80" i="8"/>
  <c r="F80" i="8"/>
  <c r="E80" i="8"/>
  <c r="K77" i="8"/>
  <c r="K79" i="8"/>
  <c r="K37" i="8"/>
  <c r="K28" i="8"/>
  <c r="K31" i="8" s="1"/>
  <c r="B31" i="8"/>
  <c r="B5" i="8"/>
  <c r="J5" i="8"/>
  <c r="K4" i="8"/>
  <c r="K3" i="8"/>
  <c r="C60" i="40" l="1"/>
  <c r="D148" i="34"/>
  <c r="D147" i="34"/>
  <c r="D146" i="34"/>
  <c r="D128" i="34"/>
  <c r="D127" i="34"/>
  <c r="D126" i="34"/>
  <c r="D125" i="34"/>
  <c r="D124" i="34"/>
  <c r="K107" i="8" l="1"/>
  <c r="K61" i="8"/>
  <c r="C11" i="32" l="1"/>
  <c r="D70" i="29"/>
  <c r="C70" i="29"/>
  <c r="E66" i="29"/>
  <c r="E64" i="29" s="1"/>
  <c r="D63" i="29"/>
  <c r="C59" i="29"/>
  <c r="E48" i="29"/>
  <c r="E49" i="29"/>
  <c r="D11" i="29"/>
  <c r="E6" i="29"/>
  <c r="C11" i="29"/>
  <c r="E7" i="29" l="1"/>
  <c r="E71" i="28"/>
  <c r="E73" i="28"/>
  <c r="E66" i="28"/>
  <c r="K2" i="6" l="1"/>
  <c r="C141" i="34" l="1"/>
  <c r="B141" i="34"/>
  <c r="D141" i="34" l="1"/>
  <c r="B142" i="34"/>
  <c r="D27" i="33" l="1"/>
  <c r="E25" i="33"/>
  <c r="E26" i="33"/>
  <c r="C27" i="33"/>
  <c r="D6" i="33"/>
  <c r="E5" i="33"/>
  <c r="C6" i="33"/>
  <c r="D4" i="31" l="1"/>
  <c r="D4" i="30"/>
  <c r="D9" i="30" s="1"/>
  <c r="C4" i="30"/>
  <c r="C9" i="30" s="1"/>
  <c r="E10" i="29"/>
  <c r="C85" i="28"/>
  <c r="C90" i="28" s="1"/>
  <c r="C54" i="28"/>
  <c r="C59" i="28" s="1"/>
  <c r="C27" i="28"/>
  <c r="H49" i="8"/>
  <c r="E70" i="29" l="1"/>
  <c r="B117" i="8"/>
  <c r="J17" i="8"/>
  <c r="K14" i="8"/>
  <c r="K5" i="8"/>
  <c r="K6" i="8"/>
  <c r="K7" i="8"/>
  <c r="K8" i="8"/>
  <c r="K9" i="8"/>
  <c r="D52" i="28" l="1"/>
  <c r="C52" i="28"/>
  <c r="B62" i="27" l="1"/>
  <c r="C6" i="47" l="1"/>
  <c r="C4" i="40"/>
  <c r="C27" i="37"/>
  <c r="B130" i="34"/>
  <c r="C129" i="34"/>
  <c r="B129" i="34"/>
  <c r="D129" i="34" l="1"/>
  <c r="C130" i="34"/>
  <c r="D130" i="34" s="1"/>
  <c r="C142" i="34"/>
  <c r="D142" i="34" s="1"/>
  <c r="C2905" i="35" l="1"/>
  <c r="B2905" i="35"/>
  <c r="D2905" i="35"/>
  <c r="E38" i="29" l="1"/>
  <c r="E30" i="29"/>
  <c r="E70" i="28"/>
  <c r="D69" i="28"/>
  <c r="D67" i="28"/>
  <c r="E68" i="28"/>
  <c r="E5" i="28"/>
  <c r="E6" i="28"/>
  <c r="E7" i="28"/>
  <c r="E8" i="28"/>
  <c r="E9" i="28"/>
  <c r="E10" i="28"/>
  <c r="C69" i="28"/>
  <c r="C67" i="28"/>
  <c r="E65" i="28"/>
  <c r="E50" i="28"/>
  <c r="C74" i="28" l="1"/>
  <c r="C31" i="33"/>
  <c r="D31" i="33"/>
  <c r="E30" i="33"/>
  <c r="C25" i="32"/>
  <c r="J117" i="8"/>
  <c r="K116" i="8"/>
  <c r="K114" i="8"/>
  <c r="K86" i="8"/>
  <c r="F90" i="8" l="1"/>
  <c r="I3" i="81" l="1"/>
  <c r="I2" i="81"/>
  <c r="I5" i="81" l="1"/>
  <c r="B24" i="27"/>
  <c r="B16" i="39"/>
  <c r="C184" i="34" l="1"/>
  <c r="B184" i="34"/>
  <c r="D184" i="34" l="1"/>
  <c r="B131" i="34"/>
  <c r="D131" i="34"/>
  <c r="C131" i="34" l="1"/>
  <c r="B143" i="34" l="1"/>
  <c r="H123" i="8" l="1"/>
  <c r="H117" i="8"/>
  <c r="H90" i="8"/>
  <c r="H65" i="8"/>
  <c r="H17" i="8"/>
  <c r="H10" i="8"/>
  <c r="C98" i="8"/>
  <c r="D98" i="8"/>
  <c r="E98" i="8"/>
  <c r="F98" i="8"/>
  <c r="G98" i="8"/>
  <c r="H98" i="8"/>
  <c r="H100" i="8" s="1"/>
  <c r="I98" i="8"/>
  <c r="J98" i="8"/>
  <c r="B98" i="8"/>
  <c r="C21" i="8"/>
  <c r="D21" i="8"/>
  <c r="E21" i="8"/>
  <c r="F21" i="8"/>
  <c r="G21" i="8"/>
  <c r="H21" i="8"/>
  <c r="H23" i="8" s="1"/>
  <c r="I21" i="8"/>
  <c r="J21" i="8"/>
  <c r="B21" i="8"/>
  <c r="H75" i="8" l="1"/>
  <c r="H118" i="8"/>
  <c r="H124" i="8" s="1"/>
  <c r="H19" i="8"/>
  <c r="H11" i="6"/>
  <c r="H7" i="6"/>
  <c r="H4" i="6"/>
  <c r="E13" i="29"/>
  <c r="D12" i="29"/>
  <c r="E35" i="29"/>
  <c r="D29" i="29"/>
  <c r="C29" i="29"/>
  <c r="E67" i="28"/>
  <c r="C17" i="28"/>
  <c r="E17" i="28" s="1"/>
  <c r="C11" i="28"/>
  <c r="H82" i="8" l="1"/>
  <c r="H8" i="6"/>
  <c r="H14" i="6" s="1"/>
  <c r="H15" i="6"/>
  <c r="H16" i="6" s="1"/>
  <c r="H12" i="6" l="1"/>
  <c r="E29" i="33" l="1"/>
  <c r="E28" i="33"/>
  <c r="E24" i="33"/>
  <c r="E23" i="33"/>
  <c r="E21" i="33"/>
  <c r="E20" i="33"/>
  <c r="D19" i="33"/>
  <c r="E17" i="33"/>
  <c r="E18" i="33"/>
  <c r="E16" i="33"/>
  <c r="D15" i="33"/>
  <c r="E13" i="33"/>
  <c r="E14" i="33"/>
  <c r="E12" i="33"/>
  <c r="D11" i="33"/>
  <c r="E8" i="33"/>
  <c r="E9" i="33"/>
  <c r="E10" i="33"/>
  <c r="E7" i="33"/>
  <c r="E4" i="33"/>
  <c r="E3" i="33"/>
  <c r="C19" i="33"/>
  <c r="C11" i="33"/>
  <c r="E26" i="32"/>
  <c r="D25" i="32"/>
  <c r="E23" i="32"/>
  <c r="E24" i="32"/>
  <c r="E22" i="32"/>
  <c r="D21" i="32"/>
  <c r="D27" i="32" s="1"/>
  <c r="E19" i="32"/>
  <c r="E20" i="32"/>
  <c r="E18" i="32"/>
  <c r="C21" i="32"/>
  <c r="E16" i="32"/>
  <c r="D15" i="32"/>
  <c r="E13" i="32"/>
  <c r="E14" i="32"/>
  <c r="E12" i="32"/>
  <c r="C15" i="32"/>
  <c r="D11" i="32"/>
  <c r="E10" i="32"/>
  <c r="E9" i="32"/>
  <c r="D8" i="32"/>
  <c r="E7" i="32"/>
  <c r="E8" i="32" s="1"/>
  <c r="C8" i="32"/>
  <c r="E4" i="32"/>
  <c r="E5" i="32"/>
  <c r="E3" i="32"/>
  <c r="E49" i="28"/>
  <c r="E8" i="31"/>
  <c r="E7" i="31"/>
  <c r="D6" i="31"/>
  <c r="D9" i="31" s="1"/>
  <c r="E5" i="31"/>
  <c r="E6" i="31" s="1"/>
  <c r="E9" i="31" s="1"/>
  <c r="C6" i="31"/>
  <c r="C9" i="31" s="1"/>
  <c r="E72" i="29"/>
  <c r="E60" i="29"/>
  <c r="E63" i="29" s="1"/>
  <c r="E41" i="29"/>
  <c r="E42" i="29"/>
  <c r="E43" i="29"/>
  <c r="E44" i="29"/>
  <c r="E45" i="29"/>
  <c r="E46" i="29"/>
  <c r="E47" i="29"/>
  <c r="E50" i="29"/>
  <c r="E51" i="29"/>
  <c r="E55" i="29"/>
  <c r="E56" i="29"/>
  <c r="E58" i="29"/>
  <c r="E34" i="29"/>
  <c r="E36" i="29"/>
  <c r="E37" i="29"/>
  <c r="D31" i="29"/>
  <c r="D33" i="29" s="1"/>
  <c r="E32" i="29"/>
  <c r="E31" i="29" s="1"/>
  <c r="C31" i="29"/>
  <c r="C33" i="29" s="1"/>
  <c r="E29" i="29"/>
  <c r="D26" i="29"/>
  <c r="E28" i="29"/>
  <c r="E27" i="29"/>
  <c r="C26" i="29"/>
  <c r="E20" i="29"/>
  <c r="E22" i="29"/>
  <c r="E21" i="29" s="1"/>
  <c r="C12" i="29"/>
  <c r="E14" i="29"/>
  <c r="E15" i="29"/>
  <c r="E16" i="29"/>
  <c r="E17" i="29"/>
  <c r="E18" i="29"/>
  <c r="E4" i="29"/>
  <c r="E5" i="29"/>
  <c r="E8" i="29"/>
  <c r="E9" i="29"/>
  <c r="E3" i="29"/>
  <c r="E8" i="30"/>
  <c r="E7" i="30"/>
  <c r="E3" i="30"/>
  <c r="E4" i="30" s="1"/>
  <c r="E86" i="28"/>
  <c r="E85" i="28"/>
  <c r="E90" i="28" s="1"/>
  <c r="E82" i="28"/>
  <c r="E83" i="28"/>
  <c r="E81" i="28"/>
  <c r="E76" i="28"/>
  <c r="E77" i="28"/>
  <c r="E78" i="28"/>
  <c r="E79" i="28"/>
  <c r="E75" i="28"/>
  <c r="E72" i="28"/>
  <c r="E64" i="28"/>
  <c r="E62" i="28" s="1"/>
  <c r="D74" i="28"/>
  <c r="E61" i="28"/>
  <c r="D54" i="28"/>
  <c r="D59" i="28" s="1"/>
  <c r="E56" i="28"/>
  <c r="E57" i="28"/>
  <c r="E58" i="28"/>
  <c r="E55" i="28"/>
  <c r="E40" i="28"/>
  <c r="E46" i="28"/>
  <c r="E47" i="28"/>
  <c r="E51" i="28"/>
  <c r="E45" i="28"/>
  <c r="E43" i="28"/>
  <c r="E42" i="28"/>
  <c r="C44" i="28"/>
  <c r="E33" i="28"/>
  <c r="E34" i="28"/>
  <c r="E35" i="28"/>
  <c r="E36" i="28"/>
  <c r="E37" i="28"/>
  <c r="E38" i="28"/>
  <c r="E39" i="28"/>
  <c r="E28" i="28"/>
  <c r="E26" i="28"/>
  <c r="E25" i="28"/>
  <c r="E23" i="28"/>
  <c r="E22" i="28"/>
  <c r="C24" i="28"/>
  <c r="E19" i="28"/>
  <c r="E20" i="28"/>
  <c r="E18" i="28"/>
  <c r="E13" i="28"/>
  <c r="E14" i="28"/>
  <c r="E12" i="28"/>
  <c r="C15" i="28"/>
  <c r="E4" i="28"/>
  <c r="E3" i="28"/>
  <c r="D11" i="28"/>
  <c r="D16" i="28" s="1"/>
  <c r="C32" i="47"/>
  <c r="C27" i="47"/>
  <c r="C22" i="47"/>
  <c r="C15" i="47"/>
  <c r="C54" i="40"/>
  <c r="C48" i="40"/>
  <c r="C30" i="40"/>
  <c r="C24" i="40"/>
  <c r="B17" i="38"/>
  <c r="B18" i="38" s="1"/>
  <c r="B10" i="38"/>
  <c r="B11" i="38" s="1"/>
  <c r="C150" i="34"/>
  <c r="B150" i="34"/>
  <c r="E41" i="28" l="1"/>
  <c r="E59" i="29"/>
  <c r="E9" i="30"/>
  <c r="E10" i="31"/>
  <c r="E71" i="29"/>
  <c r="E73" i="29" s="1"/>
  <c r="E11" i="29"/>
  <c r="C36" i="47"/>
  <c r="E27" i="33"/>
  <c r="E6" i="33"/>
  <c r="E33" i="29"/>
  <c r="E11" i="28"/>
  <c r="E52" i="28"/>
  <c r="E31" i="33"/>
  <c r="E69" i="28"/>
  <c r="C39" i="29"/>
  <c r="C10" i="31"/>
  <c r="D10" i="31"/>
  <c r="B26" i="38"/>
  <c r="C10" i="30"/>
  <c r="D10" i="30"/>
  <c r="E12" i="29"/>
  <c r="C22" i="33"/>
  <c r="E11" i="32"/>
  <c r="E25" i="32"/>
  <c r="D41" i="37"/>
  <c r="C16" i="28"/>
  <c r="E15" i="28"/>
  <c r="E24" i="28"/>
  <c r="D53" i="28"/>
  <c r="B41" i="37"/>
  <c r="E15" i="33"/>
  <c r="D32" i="33"/>
  <c r="E54" i="28"/>
  <c r="E59" i="28" s="1"/>
  <c r="C27" i="32"/>
  <c r="E21" i="32"/>
  <c r="D150" i="34"/>
  <c r="E19" i="33"/>
  <c r="D39" i="29"/>
  <c r="E15" i="32"/>
  <c r="C32" i="33"/>
  <c r="E11" i="33"/>
  <c r="D22" i="33"/>
  <c r="E26" i="29"/>
  <c r="E44" i="28"/>
  <c r="E27" i="28"/>
  <c r="C53" i="28"/>
  <c r="C25" i="48"/>
  <c r="E74" i="28" l="1"/>
  <c r="E27" i="32"/>
  <c r="C33" i="33"/>
  <c r="E10" i="30"/>
  <c r="E32" i="33"/>
  <c r="E22" i="33"/>
  <c r="E39" i="29"/>
  <c r="E16" i="28"/>
  <c r="E53" i="28"/>
  <c r="D33" i="33"/>
  <c r="B82" i="34"/>
  <c r="C82" i="34"/>
  <c r="D82" i="34"/>
  <c r="E33" i="33" l="1"/>
  <c r="K103" i="8"/>
  <c r="K91" i="8"/>
  <c r="K110" i="8"/>
  <c r="D6" i="32" l="1"/>
  <c r="D17" i="32" s="1"/>
  <c r="E6" i="32"/>
  <c r="E17" i="32" s="1"/>
  <c r="C6" i="32"/>
  <c r="C17" i="32" s="1"/>
  <c r="D25" i="29" l="1"/>
  <c r="E25" i="29"/>
  <c r="C25" i="29"/>
  <c r="D19" i="29"/>
  <c r="E19" i="29"/>
  <c r="C19" i="29"/>
  <c r="D84" i="28"/>
  <c r="E84" i="28"/>
  <c r="C84" i="28"/>
  <c r="C91" i="28" s="1"/>
  <c r="D80" i="28"/>
  <c r="E80" i="28"/>
  <c r="C74" i="29" l="1"/>
  <c r="E91" i="28"/>
  <c r="D91" i="28"/>
  <c r="E74" i="29"/>
  <c r="D74" i="29"/>
  <c r="C43" i="48" l="1"/>
  <c r="K11" i="8" l="1"/>
  <c r="K17" i="8" s="1"/>
  <c r="B36" i="47" l="1"/>
  <c r="B68" i="40" l="1"/>
  <c r="C36" i="40"/>
  <c r="B17" i="39"/>
  <c r="C151" i="34"/>
  <c r="B151" i="34"/>
  <c r="B186" i="34" s="1"/>
  <c r="C143" i="34"/>
  <c r="B48" i="27"/>
  <c r="J123" i="8"/>
  <c r="I123" i="8"/>
  <c r="G123" i="8"/>
  <c r="F123" i="8"/>
  <c r="E123" i="8"/>
  <c r="D123" i="8"/>
  <c r="C123" i="8"/>
  <c r="B123" i="8"/>
  <c r="K122" i="8"/>
  <c r="K121" i="8"/>
  <c r="K120" i="8"/>
  <c r="K119" i="8"/>
  <c r="I117" i="8"/>
  <c r="G117" i="8"/>
  <c r="F117" i="8"/>
  <c r="E117" i="8"/>
  <c r="K115" i="8"/>
  <c r="K113" i="8"/>
  <c r="K111" i="8"/>
  <c r="K109" i="8"/>
  <c r="K104" i="8"/>
  <c r="K102" i="8"/>
  <c r="K99" i="8"/>
  <c r="K98" i="8" s="1"/>
  <c r="K97" i="8"/>
  <c r="K96" i="8" s="1"/>
  <c r="J96" i="8"/>
  <c r="J100" i="8" s="1"/>
  <c r="I96" i="8"/>
  <c r="I100" i="8" s="1"/>
  <c r="G96" i="8"/>
  <c r="G100" i="8" s="1"/>
  <c r="F96" i="8"/>
  <c r="F100" i="8" s="1"/>
  <c r="E96" i="8"/>
  <c r="E100" i="8" s="1"/>
  <c r="D96" i="8"/>
  <c r="D100" i="8" s="1"/>
  <c r="C96" i="8"/>
  <c r="C100" i="8" s="1"/>
  <c r="B96" i="8"/>
  <c r="B100" i="8" s="1"/>
  <c r="K95" i="8"/>
  <c r="K94" i="8"/>
  <c r="K92" i="8"/>
  <c r="J90" i="8"/>
  <c r="I90" i="8"/>
  <c r="G90" i="8"/>
  <c r="E90" i="8"/>
  <c r="D90" i="8"/>
  <c r="C90" i="8"/>
  <c r="B90" i="8"/>
  <c r="K89" i="8"/>
  <c r="K88" i="8"/>
  <c r="K87" i="8"/>
  <c r="K85" i="8"/>
  <c r="K81" i="8"/>
  <c r="K80" i="8"/>
  <c r="K74" i="8"/>
  <c r="F65" i="8"/>
  <c r="K53" i="8"/>
  <c r="K65" i="8" s="1"/>
  <c r="I49" i="8"/>
  <c r="F49" i="8"/>
  <c r="D49" i="8"/>
  <c r="E49" i="8"/>
  <c r="B49" i="8"/>
  <c r="K22" i="8"/>
  <c r="J23" i="8"/>
  <c r="I23" i="8"/>
  <c r="G23" i="8"/>
  <c r="F23" i="8"/>
  <c r="E23" i="8"/>
  <c r="D23" i="8"/>
  <c r="C23" i="8"/>
  <c r="B23" i="8"/>
  <c r="K20" i="8"/>
  <c r="K21" i="8" s="1"/>
  <c r="K18" i="8"/>
  <c r="I17" i="8"/>
  <c r="G17" i="8"/>
  <c r="F17" i="8"/>
  <c r="E17" i="8"/>
  <c r="D17" i="8"/>
  <c r="C17" i="8"/>
  <c r="B17" i="8"/>
  <c r="J10" i="8"/>
  <c r="I10" i="8"/>
  <c r="G10" i="8"/>
  <c r="F10" i="8"/>
  <c r="E10" i="8"/>
  <c r="D10" i="8"/>
  <c r="C10" i="8"/>
  <c r="B10" i="8"/>
  <c r="K10" i="8"/>
  <c r="K13" i="6"/>
  <c r="J11" i="6"/>
  <c r="I11" i="6"/>
  <c r="I15" i="6" s="1"/>
  <c r="G11" i="6"/>
  <c r="F11" i="6"/>
  <c r="F15" i="6" s="1"/>
  <c r="E11" i="6"/>
  <c r="D11" i="6"/>
  <c r="D15" i="6" s="1"/>
  <c r="C11" i="6"/>
  <c r="B11" i="6"/>
  <c r="B15" i="6" s="1"/>
  <c r="K10" i="6"/>
  <c r="K9" i="6"/>
  <c r="J7" i="6"/>
  <c r="I7" i="6"/>
  <c r="G7" i="6"/>
  <c r="F7" i="6"/>
  <c r="E7" i="6"/>
  <c r="D7" i="6"/>
  <c r="C7" i="6"/>
  <c r="B7" i="6"/>
  <c r="K6" i="6"/>
  <c r="K5" i="6"/>
  <c r="J4" i="6"/>
  <c r="I4" i="6"/>
  <c r="G4" i="6"/>
  <c r="F4" i="6"/>
  <c r="E4" i="6"/>
  <c r="D4" i="6"/>
  <c r="C4" i="6"/>
  <c r="B4" i="6"/>
  <c r="K3" i="6"/>
  <c r="K112" i="8" l="1"/>
  <c r="C186" i="34"/>
  <c r="K100" i="8"/>
  <c r="C49" i="8"/>
  <c r="G49" i="8"/>
  <c r="J8" i="6"/>
  <c r="J14" i="6" s="1"/>
  <c r="K117" i="8"/>
  <c r="C41" i="37"/>
  <c r="I8" i="6"/>
  <c r="I12" i="6" s="1"/>
  <c r="G8" i="6"/>
  <c r="G12" i="6" s="1"/>
  <c r="F8" i="6"/>
  <c r="F14" i="6" s="1"/>
  <c r="E8" i="6"/>
  <c r="E12" i="6" s="1"/>
  <c r="D8" i="6"/>
  <c r="D14" i="6" s="1"/>
  <c r="C8" i="6"/>
  <c r="C14" i="6" s="1"/>
  <c r="B8" i="6"/>
  <c r="B65" i="8"/>
  <c r="D65" i="8"/>
  <c r="I65" i="8"/>
  <c r="J75" i="8"/>
  <c r="K4" i="6"/>
  <c r="K7" i="6"/>
  <c r="K11" i="6"/>
  <c r="K15" i="6" s="1"/>
  <c r="K16" i="6" s="1"/>
  <c r="C19" i="8"/>
  <c r="E19" i="8"/>
  <c r="G19" i="8"/>
  <c r="J19" i="8"/>
  <c r="D151" i="34"/>
  <c r="B19" i="8"/>
  <c r="D19" i="8"/>
  <c r="F19" i="8"/>
  <c r="I19" i="8"/>
  <c r="C65" i="8"/>
  <c r="E65" i="8"/>
  <c r="G65" i="8"/>
  <c r="K90" i="8"/>
  <c r="K123" i="8"/>
  <c r="C18" i="40"/>
  <c r="C68" i="40" s="1"/>
  <c r="D143" i="34"/>
  <c r="C118" i="8"/>
  <c r="C124" i="8" s="1"/>
  <c r="E118" i="8"/>
  <c r="E124" i="8" s="1"/>
  <c r="G118" i="8"/>
  <c r="G124" i="8" s="1"/>
  <c r="J118" i="8"/>
  <c r="J124" i="8" s="1"/>
  <c r="K23" i="8"/>
  <c r="B118" i="8"/>
  <c r="B124" i="8" s="1"/>
  <c r="D118" i="8"/>
  <c r="D124" i="8" s="1"/>
  <c r="F118" i="8"/>
  <c r="F124" i="8" s="1"/>
  <c r="I118" i="8"/>
  <c r="I124" i="8" s="1"/>
  <c r="B50" i="27"/>
  <c r="C64" i="27" s="1"/>
  <c r="C15" i="6"/>
  <c r="C16" i="6" s="1"/>
  <c r="E15" i="6"/>
  <c r="E16" i="6" s="1"/>
  <c r="G15" i="6"/>
  <c r="G16" i="6" s="1"/>
  <c r="J15" i="6"/>
  <c r="J16" i="6" s="1"/>
  <c r="B16" i="6"/>
  <c r="D16" i="6"/>
  <c r="F16" i="6"/>
  <c r="I16" i="6"/>
  <c r="C75" i="8" l="1"/>
  <c r="J82" i="8"/>
  <c r="B14" i="6"/>
  <c r="B12" i="6"/>
  <c r="K49" i="8"/>
  <c r="K75" i="8" s="1"/>
  <c r="D75" i="8"/>
  <c r="D82" i="8" s="1"/>
  <c r="I14" i="6"/>
  <c r="G14" i="6"/>
  <c r="C12" i="6"/>
  <c r="J12" i="6"/>
  <c r="E14" i="6"/>
  <c r="F12" i="6"/>
  <c r="C82" i="8"/>
  <c r="D12" i="6"/>
  <c r="K118" i="8"/>
  <c r="K124" i="8" s="1"/>
  <c r="B75" i="8"/>
  <c r="B82" i="8" s="1"/>
  <c r="F75" i="8"/>
  <c r="F82" i="8" s="1"/>
  <c r="I75" i="8"/>
  <c r="I82" i="8" s="1"/>
  <c r="E75" i="8"/>
  <c r="E82" i="8" s="1"/>
  <c r="G75" i="8"/>
  <c r="G82" i="8" s="1"/>
  <c r="K19" i="8"/>
  <c r="K8" i="6"/>
  <c r="K82" i="8" l="1"/>
  <c r="K12" i="6"/>
  <c r="K14" i="6"/>
  <c r="C38" i="47"/>
  <c r="D158" i="34"/>
  <c r="D162" i="34"/>
  <c r="D160" i="34"/>
  <c r="D163" i="34"/>
  <c r="D161" i="34"/>
  <c r="D155" i="34"/>
  <c r="D172" i="34"/>
  <c r="D170" i="34"/>
  <c r="D159" i="34"/>
  <c r="D167" i="34"/>
  <c r="D169" i="34"/>
  <c r="D165" i="34"/>
  <c r="D166" i="34"/>
  <c r="D171" i="34"/>
  <c r="D154" i="34"/>
  <c r="D168" i="34"/>
  <c r="D157" i="34"/>
  <c r="D156" i="34"/>
  <c r="D173" i="34"/>
  <c r="D164" i="34"/>
</calcChain>
</file>

<file path=xl/sharedStrings.xml><?xml version="1.0" encoding="utf-8"?>
<sst xmlns="http://schemas.openxmlformats.org/spreadsheetml/2006/main" count="13508" uniqueCount="6411">
  <si>
    <t>Megnevezés</t>
  </si>
  <si>
    <t>Dr. Hetés Ferenc Szakorvosi Rendelőintézet</t>
  </si>
  <si>
    <t>Bölcsőde</t>
  </si>
  <si>
    <t>Városi Művelődési Központ Lenti</t>
  </si>
  <si>
    <t>Városi Könyvtár Lenti</t>
  </si>
  <si>
    <t>Lenti Polgármesteri Hivatal</t>
  </si>
  <si>
    <t>Összesen</t>
  </si>
  <si>
    <t>Lenti Város Önkormányzata</t>
  </si>
  <si>
    <t>Önkormányzat összesen</t>
  </si>
  <si>
    <t>Beruházások</t>
  </si>
  <si>
    <t xml:space="preserve">Megnevezés </t>
  </si>
  <si>
    <t>Dr.Hetés Ferenc Szakorvosi Rendelőintézet</t>
  </si>
  <si>
    <t xml:space="preserve">GESZ Lenti  </t>
  </si>
  <si>
    <t>01 Alaptevékenység költségvetési bevételei</t>
  </si>
  <si>
    <t>02 Alaptevékenység költségvetési kiadásai</t>
  </si>
  <si>
    <t>I Alaptevékenység költségvetési egyenlege</t>
  </si>
  <si>
    <t>03 Alaptevékenység finanszírozási bevételei</t>
  </si>
  <si>
    <t>04 Alaptevékenység finanszírozási kiadásai</t>
  </si>
  <si>
    <t>II Alaptevékenység finanszírozási egyenlege</t>
  </si>
  <si>
    <t>A) Alaptevékenység maradványa</t>
  </si>
  <si>
    <t>III Vállalkozási tevékenység költségvetési egyenlege</t>
  </si>
  <si>
    <t xml:space="preserve"> IV Vállalkozási tevékenység finanszírozási egyenlege</t>
  </si>
  <si>
    <t>B) Vállalkozási tevékenység maradványa</t>
  </si>
  <si>
    <t>C) Összes maradvány</t>
  </si>
  <si>
    <t>D) Alaptevékenység kötelezettségvállalással terhelt maradványa</t>
  </si>
  <si>
    <t>E) Alaptevékenység szabad maradványa</t>
  </si>
  <si>
    <t>F) Vállalkozási tevékenységet terhelo befizetési kötelezettség</t>
  </si>
  <si>
    <t>G) Vállalkozási tevékenység felhasználható maradványa</t>
  </si>
  <si>
    <t>Eszközök</t>
  </si>
  <si>
    <t>Lenti  Polgármesteri Hivatal</t>
  </si>
  <si>
    <t>A/I.Immateriális javak</t>
  </si>
  <si>
    <t>A/II/1 Ingatlanok és a kapcsolódó vagyoni értékű jogok</t>
  </si>
  <si>
    <t>A/II/2 Gépek, berendezések, felszerelések, járművek</t>
  </si>
  <si>
    <t>A/II/4 Beruházások, felújítások</t>
  </si>
  <si>
    <t>A/II/5 Tárgyi eszközök értékhelyesbítése</t>
  </si>
  <si>
    <t>A/II.Tárgyi eszközök</t>
  </si>
  <si>
    <t>A/III/1 Tartós részesedések</t>
  </si>
  <si>
    <t>A/III/3 Befektetett pénzügyi ezközök értékhelyesbítése</t>
  </si>
  <si>
    <t>A/III. Befektetett pénzügyi eszközök</t>
  </si>
  <si>
    <t>A/IV Koncesszióba, vagyonkezelésbe adott eszközök</t>
  </si>
  <si>
    <t>A NEMZETI VAGYONBA TARTOZÓ BEFEKTETETT ESZKÖZÖK</t>
  </si>
  <si>
    <t>B/I/1 Vásárolt készletek</t>
  </si>
  <si>
    <t>B/1 Készletek</t>
  </si>
  <si>
    <t>B/II Értékpapírok</t>
  </si>
  <si>
    <t>B NEMZETI VAGYONBA TARTOZÓ FORGÓESZKÖZÖK</t>
  </si>
  <si>
    <t>C/II Pénztárak, csekkek, betétkönyvek</t>
  </si>
  <si>
    <t>C PÉNZESZKÖZÖK</t>
  </si>
  <si>
    <t>D/I/3 Költségvetési évben esedékes követelések közhatalmi bevételre</t>
  </si>
  <si>
    <t>D/I/4 Költségvetési évben esedékes követelések működési bevételre</t>
  </si>
  <si>
    <t>D/I/5 Költségvetési évben esedékes követelések felhalmozási bevételre</t>
  </si>
  <si>
    <t>D/1/7 Költségvetési évben esedékes követelések felhalmozási célú átvett pénzeszközre</t>
  </si>
  <si>
    <t>D/I Költségvetési évben esedékes követelések</t>
  </si>
  <si>
    <t>D/II/4 Költségvetési évet követően esedékes követelések működési bevételre</t>
  </si>
  <si>
    <t>D/II/5 Költségvetési évet követően esedékes követelések felhalmozási bevételre</t>
  </si>
  <si>
    <t>D/II/6 Költségvetési évet követően esedékes követelések működési célú átvett pénzeszközre</t>
  </si>
  <si>
    <t>D/II/7 Költségvetési évet követően esedékes követelések felhalmozási célú átvett pénzeszközre</t>
  </si>
  <si>
    <t>D/II Költségvetési évet követően esedékes követelések</t>
  </si>
  <si>
    <t>D/III Követelés jellegű sajátos elszámolások</t>
  </si>
  <si>
    <t>D/ KÖVETELÉSEK</t>
  </si>
  <si>
    <t>F/ AKTÍV IDŐBELI ELHATÁROLÁSOK</t>
  </si>
  <si>
    <t>ESZKÖZÖK ÖSSZESEN</t>
  </si>
  <si>
    <t>Források</t>
  </si>
  <si>
    <t>G/I Nemzetközi vagyon induláskori értéke</t>
  </si>
  <si>
    <t>G/III Egyéb eszközök induláskori értéke és változásai</t>
  </si>
  <si>
    <t>G/IV Felhalmozott eredmény</t>
  </si>
  <si>
    <t>G/VI Mérleg szerinti eredmény</t>
  </si>
  <si>
    <t>G/ SAJÁT TŐKE</t>
  </si>
  <si>
    <t>H/I/1 Költségvetési évben esedékes kötelezettségek személyi juttatásokra</t>
  </si>
  <si>
    <t>H/I/3 Költségvetési évben esedékes kötelezettségek dologi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</si>
  <si>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</si>
  <si>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</si>
  <si>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</t>
  </si>
  <si>
    <t>H/I/8a -ebből: költségvetési évben esedékes kötelezettségek felhalmozási célú visszatérítendő támogatások, kölcsönök törlesztésére államháztartáson belülre</t>
  </si>
  <si>
    <t>H/I/9 Költségvetési évben esedékes kötelezettségek finanszírozási kiadásokra</t>
  </si>
  <si>
    <t>H/I Költségvetési évben esedékes kötelezettségek</t>
  </si>
  <si>
    <t>H/II/3 Költségvetési évet követően esedékes kötelezettségek dologi kiadásokra</t>
  </si>
  <si>
    <t>H/II/5 Költségvetési évet követően esedékes kötelezettségek egyéb működési célú kiadásokra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</si>
  <si>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</si>
  <si>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</si>
  <si>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</t>
  </si>
  <si>
    <t>H/II/9 Költségvetési évet követően esedékes kötelezettségek finanszírozási kiadásokra</t>
  </si>
  <si>
    <t>H/III/1 Kapott előlegek</t>
  </si>
  <si>
    <t>H/III/3 Más szervezetet megillető bevételek elszámolása</t>
  </si>
  <si>
    <t>H/III Kötelezettség jellegű sajátos elszámolások</t>
  </si>
  <si>
    <t>H/ KÖTELEZETTSÉGEK</t>
  </si>
  <si>
    <t>FORRÁSOK ÖSSZESEN</t>
  </si>
  <si>
    <t>Felújítások</t>
  </si>
  <si>
    <t>Beruházások, felújítások összesen</t>
  </si>
  <si>
    <t>Felvett hitel/kölcsön megnevezése</t>
  </si>
  <si>
    <t>Pénzintézet megnevezése</t>
  </si>
  <si>
    <t>Hitel/ kölcsönszerződés kötés ideje</t>
  </si>
  <si>
    <t>Hitelkeret/ kölcsön összege</t>
  </si>
  <si>
    <t>Felvett hitel /kölcsön összege</t>
  </si>
  <si>
    <t>Lejárat ideje</t>
  </si>
  <si>
    <t xml:space="preserve">Beruházási hitel és kölcsönszerződés „Gyógyfürdőfejlesztés és szálláshelybővítés Lentiben” </t>
  </si>
  <si>
    <t>MFB Zrt.</t>
  </si>
  <si>
    <t>ZM.Önkormányzat eü.projekt, fürdő fejlesztéshez</t>
  </si>
  <si>
    <t>2010.09.20</t>
  </si>
  <si>
    <t>Mindösszesen</t>
  </si>
  <si>
    <t>01</t>
  </si>
  <si>
    <t>03</t>
  </si>
  <si>
    <t>09</t>
  </si>
  <si>
    <t>12</t>
  </si>
  <si>
    <t>13</t>
  </si>
  <si>
    <t>15</t>
  </si>
  <si>
    <t>16</t>
  </si>
  <si>
    <t>17</t>
  </si>
  <si>
    <t>22</t>
  </si>
  <si>
    <t>23</t>
  </si>
  <si>
    <t>27</t>
  </si>
  <si>
    <t>Értékcsökkenés</t>
  </si>
  <si>
    <t>Nettó érték</t>
  </si>
  <si>
    <t>A/I.1. Vagyoni értékű jogok</t>
  </si>
  <si>
    <t>Bérlőkijelölési jog</t>
  </si>
  <si>
    <t>Vagyon értékű jogok összesen</t>
  </si>
  <si>
    <t>A/I.2. Szellemi termékek</t>
  </si>
  <si>
    <t>Üzemeltetési Eng. Terv csapadékvíz elvezető rend.</t>
  </si>
  <si>
    <t>Lenti dig. állami ingatlan-nyilvántartási rendszer adatbázisa</t>
  </si>
  <si>
    <t>Lenti Város rendezési terve</t>
  </si>
  <si>
    <t>Visuál szolga háziorvosi program</t>
  </si>
  <si>
    <t>Lenti vár megvalósíthatósági tanulmány</t>
  </si>
  <si>
    <t>Adatbázis létrehozása, beüzemelése (E-térség)</t>
  </si>
  <si>
    <t>Iktatórendszer létrehozása, beüzemelése (ET)</t>
  </si>
  <si>
    <t>Lakáskoncepció</t>
  </si>
  <si>
    <t>Kataszter értékbecs.programmodul</t>
  </si>
  <si>
    <t>"Szociális támogatások" szoftver</t>
  </si>
  <si>
    <t>19 település hulladékgazd. Terve</t>
  </si>
  <si>
    <t>Akcióterületi terv (Városrehab)</t>
  </si>
  <si>
    <t>Végleges Akcióterületi Terv (Városrehab)</t>
  </si>
  <si>
    <t>Helyi hulladékgazdálkodási terv</t>
  </si>
  <si>
    <t>Bull-FrFmTMGStd 2010 SNGL MVL 1Proc.szoftv.</t>
  </si>
  <si>
    <t>SysCTRDPMSvrMLEnt2010 SNGL-szofver adatbáz.</t>
  </si>
  <si>
    <t>Szerver operációs rendszerhez szoftver</t>
  </si>
  <si>
    <t>SysCTRDPMSvr MVL-szoftver adatbázis mentési s.</t>
  </si>
  <si>
    <t>Vállalatirányítási és vezetői inform.-ós rendszer t.integr.</t>
  </si>
  <si>
    <t>OrganP Rendszer medikai rendszerrel tört. Integr.</t>
  </si>
  <si>
    <t>Szellemi termékek összesen</t>
  </si>
  <si>
    <t>Szellemi termék összesen</t>
  </si>
  <si>
    <t>FONI -terv</t>
  </si>
  <si>
    <t>antivírus Eset NOD 32</t>
  </si>
  <si>
    <t xml:space="preserve">"pr. Windows 98 </t>
  </si>
  <si>
    <t>Premium WIN Teljes HU</t>
  </si>
  <si>
    <t xml:space="preserve">Honlap Lenti Ifj.Információs pont - Honlap </t>
  </si>
  <si>
    <t>Ms Windows 64 bit operációs rendszer</t>
  </si>
  <si>
    <t>Akadálymentes web elérés Textlibhez</t>
  </si>
  <si>
    <t>Intézményi kölcs.pr.kieg.10 felh.Textlibhez</t>
  </si>
  <si>
    <t>Immateriális javak összesen</t>
  </si>
  <si>
    <t xml:space="preserve">Bruttó érték </t>
  </si>
  <si>
    <t>F ö l d t e r ü l e t e k</t>
  </si>
  <si>
    <t>Külterületi közút 0569 hrsz</t>
  </si>
  <si>
    <t>Forgalomképes földterületek</t>
  </si>
  <si>
    <t>Lenti előhegy (5436/12)</t>
  </si>
  <si>
    <t>Lenti előhegy (5512)</t>
  </si>
  <si>
    <t>Lenti előhegy (5556/2)</t>
  </si>
  <si>
    <t>Lenti előhegy (5636/1)</t>
  </si>
  <si>
    <t>Lenti-hegy bolt mellett (5673/2)</t>
  </si>
  <si>
    <t>Lenti-hegy Kamonyák (5845/4)</t>
  </si>
  <si>
    <t>Lenti-hegy Kamonyák (5846/2)</t>
  </si>
  <si>
    <t>Lenti-hegy Kamonyák (5846/4)</t>
  </si>
  <si>
    <t>Lenti-hegy Kamonyák (6052)</t>
  </si>
  <si>
    <t>Lenti-hegy Kamonyák (6053/4)</t>
  </si>
  <si>
    <t>Lenti-hegy Budahegy (6178/1)</t>
  </si>
  <si>
    <t>Lenti-hegy Szusza (6184)</t>
  </si>
  <si>
    <t>Lenti-hegy Szusza (6186)</t>
  </si>
  <si>
    <t>Lenti-hegy Szusza (6231)</t>
  </si>
  <si>
    <t>Lenti-hegy Szusza (6236)</t>
  </si>
  <si>
    <t>Lenti-hegy Szusza (6295)</t>
  </si>
  <si>
    <t>Lenti-hegy Csiboda eleje (6405)</t>
  </si>
  <si>
    <t>Csiboda (6413)</t>
  </si>
  <si>
    <t>Csiboda (6414/1)</t>
  </si>
  <si>
    <t>Csiboda (6436)</t>
  </si>
  <si>
    <t>Csiboda (6494)</t>
  </si>
  <si>
    <t>Csiboda (6503)</t>
  </si>
  <si>
    <t>Csiboda (6532/1)</t>
  </si>
  <si>
    <t>Csiboda (6606/1)</t>
  </si>
  <si>
    <t>Csiboda (6606/2)</t>
  </si>
  <si>
    <t>Csiboda (6607)</t>
  </si>
  <si>
    <t>Csiboda (6609)</t>
  </si>
  <si>
    <t>Csiboda (6610/4)</t>
  </si>
  <si>
    <t>Csiboda (6612)</t>
  </si>
  <si>
    <t>Csiboda (6630)</t>
  </si>
  <si>
    <t>Csiboda (6659)</t>
  </si>
  <si>
    <t>Csiboda (6661)</t>
  </si>
  <si>
    <t>Csiboda (6677)</t>
  </si>
  <si>
    <t>Kecskehát (6866/12)</t>
  </si>
  <si>
    <t>Bárfai kishegy (7001)</t>
  </si>
  <si>
    <t>Bárfai kishegy (7028)</t>
  </si>
  <si>
    <t>Bárfai kishegy (7029)</t>
  </si>
  <si>
    <t>Bárfai kishegy (7033)</t>
  </si>
  <si>
    <t>Bárfai kishegy (7056)</t>
  </si>
  <si>
    <t>Bárfai kishegy (7162)</t>
  </si>
  <si>
    <t>Bárfai kishegy (7163)</t>
  </si>
  <si>
    <t>Bárfai kishegy (7165)</t>
  </si>
  <si>
    <t>Bárfai kishegy (7168)</t>
  </si>
  <si>
    <t>Bárfai kishegy (7172)</t>
  </si>
  <si>
    <t>Bárfai kishegy (7173)</t>
  </si>
  <si>
    <t>Bárfai kishegy (7174)</t>
  </si>
  <si>
    <t>Bárfai kishegy (7181)</t>
  </si>
  <si>
    <t>Bárfai kishegy (7217)</t>
  </si>
  <si>
    <t>Máhomfai-hegy (7408/1)</t>
  </si>
  <si>
    <t>Máhomfai-hegy (7408/3)</t>
  </si>
  <si>
    <t>Máhomfai-hegy (7413)</t>
  </si>
  <si>
    <t>Máhomfai-hegy (7469)</t>
  </si>
  <si>
    <t>Máhomfai-hegy (7526)</t>
  </si>
  <si>
    <t>Máhomfai-hegy (7527)</t>
  </si>
  <si>
    <t>Máhomfai-hegy (7537)</t>
  </si>
  <si>
    <t>Lenti-hegy Nyugati-rend (7548)</t>
  </si>
  <si>
    <t>Lenti-hegy Nyugati-rend (7571)</t>
  </si>
  <si>
    <t>Lenti-hegy Nyugati-rend (7572)</t>
  </si>
  <si>
    <t>Lenti-hegy Nyugati-rend (7593/1)</t>
  </si>
  <si>
    <t>Lenti-hegy Nyugati-rend (7622/6)</t>
  </si>
  <si>
    <t>Lenti-hegy Nyugati-rend (7622/10)</t>
  </si>
  <si>
    <t>Lenti-hegy Nyugati-rend (7626)</t>
  </si>
  <si>
    <t>Lenti-hegy Nyugati-rend (7628)</t>
  </si>
  <si>
    <t>Honvéd u. szántó (03/15)</t>
  </si>
  <si>
    <t>Honvéd u. szántó (03/16)</t>
  </si>
  <si>
    <t>Honvéd u. szántó (03/23)</t>
  </si>
  <si>
    <t>Honvéd u. szántó (03/28)</t>
  </si>
  <si>
    <t>Honvéd u. szántó (03/29)</t>
  </si>
  <si>
    <t>Honvéd u. szántó (03/30)</t>
  </si>
  <si>
    <t>Honvéd u. szántó (03/31)</t>
  </si>
  <si>
    <t>Honvéd u. szántó (03/32)</t>
  </si>
  <si>
    <t>Honvéd u. szántó (03/33)</t>
  </si>
  <si>
    <t>Honvéd u. szántó (03/34)</t>
  </si>
  <si>
    <t>Kinizsi u. gyep (06/7)</t>
  </si>
  <si>
    <t>Kinizsi u. gyep (09/2)</t>
  </si>
  <si>
    <t>Liponyak patak,gyep (0172/5)</t>
  </si>
  <si>
    <t>Liponyak patak,gyep (0172/7)</t>
  </si>
  <si>
    <t>Táncsics u. szántó (0177/27)</t>
  </si>
  <si>
    <t>Üdülőter. erdő (0183/6)</t>
  </si>
  <si>
    <t>Üdülőter. Délre (0196/2)</t>
  </si>
  <si>
    <t>Letenyei u. mellett gyep (0210)</t>
  </si>
  <si>
    <t>Letenyei u. mellett szántó (0212/1)</t>
  </si>
  <si>
    <t>Letenyei u. mellett szántó (0212/2)</t>
  </si>
  <si>
    <t>Letenyei u. mellett szántó (0212/3)</t>
  </si>
  <si>
    <t>Letenyei u. mellett szántó (0212/4)</t>
  </si>
  <si>
    <t>Letenyei u. mellett szántó (0212/5)</t>
  </si>
  <si>
    <t>Letenyei u. mellett szántó (0212/6)</t>
  </si>
  <si>
    <t>Letenyei u. mellett szántó (0212/7)</t>
  </si>
  <si>
    <t>Letenyei u. mellett szántó (0212/8)</t>
  </si>
  <si>
    <t>Letenyei u. mellett szántó (0212/10)</t>
  </si>
  <si>
    <t>Letenyei u. mellett szántó (0212/11)</t>
  </si>
  <si>
    <t>Letenyei u. mellett szántó (0212/12)</t>
  </si>
  <si>
    <t xml:space="preserve">Üdülőter. Szántó (0264/11) </t>
  </si>
  <si>
    <t xml:space="preserve">Üdülőter. Szántó (0264/13) </t>
  </si>
  <si>
    <t xml:space="preserve">Üdülőter. Szántó (0264/14) </t>
  </si>
  <si>
    <t xml:space="preserve">Üdülőter. Szántó (0264/15) </t>
  </si>
  <si>
    <t xml:space="preserve">Üdülőter. Szántó (0264/21) </t>
  </si>
  <si>
    <t>Üdülőter. Szántó (0264/22)</t>
  </si>
  <si>
    <t>Üdülőter. Szántó (0264/23)</t>
  </si>
  <si>
    <t>Üdülőter. Szántó (0264/29)</t>
  </si>
  <si>
    <t>Üdülőter. Szántó (0264/30)</t>
  </si>
  <si>
    <t>Üdülőter. Szántó (0264/31)</t>
  </si>
  <si>
    <t>Üdülőter. Szántó (0264/32)</t>
  </si>
  <si>
    <t>Üdülőter. Szántó (0264/33)</t>
  </si>
  <si>
    <t>Üdülőter. Szántó (0264/34)</t>
  </si>
  <si>
    <t>L.kápolna sportp. Szántó (0281)</t>
  </si>
  <si>
    <t>Kerka mellett gyep (0410/1)</t>
  </si>
  <si>
    <t>Bárfa között gyep (0425/2)</t>
  </si>
  <si>
    <t>Bárfa között gyep (0425/4)</t>
  </si>
  <si>
    <t>M.fától keletre gyep (0636/1)</t>
  </si>
  <si>
    <t>M.fától keletre szántó (0639/11)</t>
  </si>
  <si>
    <t>M.fától keletre szántó (0639/17)</t>
  </si>
  <si>
    <t>Beépítetlen terület (125)</t>
  </si>
  <si>
    <t>Kisfaludy u. beépítetlen ter. (131/1)</t>
  </si>
  <si>
    <t>Vár előtt beépítetlen terület (138/20)</t>
  </si>
  <si>
    <t>Pro-Art.mellett beépítetlen terület (138/25)</t>
  </si>
  <si>
    <t>Sugár u. beépítetlen terület (360)</t>
  </si>
  <si>
    <t>Kispiac mellett beépítetlen terület (405)</t>
  </si>
  <si>
    <t>Kispiac mellett beépítetlen terület (406)</t>
  </si>
  <si>
    <t>Beépítetlen üdülőterület (1393)</t>
  </si>
  <si>
    <t>Beépítetlen üdülőterület (1392)</t>
  </si>
  <si>
    <t xml:space="preserve">Sugár u. beépítetlen terület (1387) </t>
  </si>
  <si>
    <t>Honvéd u. beépítetlen terület (1257)</t>
  </si>
  <si>
    <t>Nyírfa u. beépítetlen terület (270/16)</t>
  </si>
  <si>
    <t>Templom tér beépítetlen terület (185/5)</t>
  </si>
  <si>
    <t>Béke u. beépítetlen terület (524/4)</t>
  </si>
  <si>
    <t>Átkötő u. beépítetlen terület (531/14)</t>
  </si>
  <si>
    <t>Béke u. beépítetlen terület (531/24)</t>
  </si>
  <si>
    <t>Táncsics u. beépítetlen terület (917)</t>
  </si>
  <si>
    <t>Mumor beépítetlen terület (2144/2)</t>
  </si>
  <si>
    <t>Mumor beépítetlen terület (2167)</t>
  </si>
  <si>
    <t>Mumor beépítetlen terület (2169)</t>
  </si>
  <si>
    <t>Mumor beépítetlen terület (2195)</t>
  </si>
  <si>
    <t>Mumor beépítetlen terület (2196)</t>
  </si>
  <si>
    <t>Mumor beépítetlen terület (2198)</t>
  </si>
  <si>
    <t>Mumor beépítetlen terület (2227)</t>
  </si>
  <si>
    <t>Arany J. u. beépítetlen terület (2236)</t>
  </si>
  <si>
    <t>Arany J. u. beépítetlen terület (2238)</t>
  </si>
  <si>
    <t>Arany J. u. beépítetlen terület (2255)</t>
  </si>
  <si>
    <t>Arany J. u. beépítetlen terület (2261)</t>
  </si>
  <si>
    <t>Arany J. u. beépítetlen terület (2267)</t>
  </si>
  <si>
    <t>L.kápolna beépítetlen terület (2478)</t>
  </si>
  <si>
    <t>L.kápolna beépítetlen terület (2504/1)</t>
  </si>
  <si>
    <t>L.kápolna beépítetlen terület (2509/2)</t>
  </si>
  <si>
    <t>L.kápolna beépítetlen terület (2528)</t>
  </si>
  <si>
    <t>Bárfa beépítetlen terület (2915/1)</t>
  </si>
  <si>
    <t>Bárfa beépítetlen terület (2915/3)</t>
  </si>
  <si>
    <t>Bárfa beépítetlen terület (3019)</t>
  </si>
  <si>
    <t>Mihályfai u. beépítetlen terület (3192)</t>
  </si>
  <si>
    <t>Mihályfai u. beépítetlen terület (3216/2)</t>
  </si>
  <si>
    <t>Mihályfai u. beépítetlen terület (3216/3)</t>
  </si>
  <si>
    <t>Mihályfai u. beépítetlen terület (3228)</t>
  </si>
  <si>
    <t>Mihályfai u. beépítetlen terület (3248)</t>
  </si>
  <si>
    <t>Mihályfai u. beépítetlen terület (3250)</t>
  </si>
  <si>
    <t>Mihályfai u. beépítetlen terület (3252/2)</t>
  </si>
  <si>
    <t>Bárhely beépítetlen terület (3360)</t>
  </si>
  <si>
    <t>Bárhely beépítetlen terület (3387)</t>
  </si>
  <si>
    <t>Bárhely beépítetlen terület (3402)</t>
  </si>
  <si>
    <t>L.szombathely beépítetlen terület (3591)</t>
  </si>
  <si>
    <t>L.szombathely beépítetlen terület (3693/2)</t>
  </si>
  <si>
    <t>L.szombathely beépítetlen terület (3715)</t>
  </si>
  <si>
    <t>L.szombathely beépítetlen terület (3716)</t>
  </si>
  <si>
    <t>L.szombathely beépítetlen terület (3717)</t>
  </si>
  <si>
    <t>Máhomfa beépítetlen terület (3827)</t>
  </si>
  <si>
    <t>Máhomfa beépítetlen terület (3829)</t>
  </si>
  <si>
    <t>Máhomfa beépítetlen terület (3893/2)</t>
  </si>
  <si>
    <t>Máhomfa beépítetlen terület (3895)</t>
  </si>
  <si>
    <t>Máhomfa beépítetlen terület (3975)</t>
  </si>
  <si>
    <t>Máhomfa beépítetlen terület (3978)</t>
  </si>
  <si>
    <t>Máhomfa beépítetlen terület (3980)</t>
  </si>
  <si>
    <t>Máhomfa beépítetlen terület (3981)</t>
  </si>
  <si>
    <t>Csörgő u. (270/15)</t>
  </si>
  <si>
    <t>Sugár u. beépítetlen terület (93)</t>
  </si>
  <si>
    <t>Patyolat mellett beépítetlen terület (1089/8)</t>
  </si>
  <si>
    <t>Üdülőter. Beépítetlen terület (1499/1)</t>
  </si>
  <si>
    <t>Üdülőter. Beépítetlen terület (1499/3)</t>
  </si>
  <si>
    <t>Tulipán u. (0348/6)</t>
  </si>
  <si>
    <t>Máhomfa tűzoltószertár (3912)</t>
  </si>
  <si>
    <t>Kölcsey u. családiház (3403/1)</t>
  </si>
  <si>
    <t>Máhomfa beépítetlen terület (3893/1)</t>
  </si>
  <si>
    <t>Máhomfa lakóház (3893/3)</t>
  </si>
  <si>
    <t>Máhomfa beépítetlen terület (3893/4)</t>
  </si>
  <si>
    <t>L.kápolna beépítetlen terület (2452)</t>
  </si>
  <si>
    <t>Vörösmarty u. 26. lakóépület (528)</t>
  </si>
  <si>
    <t>Petőfi u. Papagájház (1090)</t>
  </si>
  <si>
    <t>Vörösmarty u. 24. lakóépület (530)</t>
  </si>
  <si>
    <t>Vörösmarty u. 37. lakóépület (456/21)</t>
  </si>
  <si>
    <t>Templom tér 8. lakóépület (1066/3)</t>
  </si>
  <si>
    <t>Deák u. raktár (178)</t>
  </si>
  <si>
    <t>Patyolat fatároló (1089/3)</t>
  </si>
  <si>
    <t>Templom tér volt Járási Hivatal (1065/1)</t>
  </si>
  <si>
    <t>Honvéd u. 2. lakóépület (16)</t>
  </si>
  <si>
    <t>Polg. Hiv. ter. Garázsok (414/1)</t>
  </si>
  <si>
    <t>Polg. Hiv. mögötti garázsok (414/2)</t>
  </si>
  <si>
    <t>Kisegítőiskola garázsok (524/3)</t>
  </si>
  <si>
    <t>Lendvadedes szántó (022/5)</t>
  </si>
  <si>
    <t>Szántó (024/1)</t>
  </si>
  <si>
    <t>Szántó (019/6)</t>
  </si>
  <si>
    <t>Szántó (019/5)</t>
  </si>
  <si>
    <t>Szántó (019/1)</t>
  </si>
  <si>
    <t>Erdő (019/3)</t>
  </si>
  <si>
    <t>Erdő (018/1)</t>
  </si>
  <si>
    <t>Táncsics u. lakóépület (934)</t>
  </si>
  <si>
    <t>Kossuth u. 2. lakóépület (996/1)</t>
  </si>
  <si>
    <t>Lendvadedes szántó (019/4)</t>
  </si>
  <si>
    <t>Tornyiszentmiklós szántó (040/8)</t>
  </si>
  <si>
    <t>Szántó, gyep (0177/1)</t>
  </si>
  <si>
    <t>Szántó (0177/9)</t>
  </si>
  <si>
    <t>Lendvadedes szántó (024/3)</t>
  </si>
  <si>
    <t>Beépítetlen terület (936/2)</t>
  </si>
  <si>
    <t>Lenti-hegy (6363)</t>
  </si>
  <si>
    <t>Deák u. gyep (079)</t>
  </si>
  <si>
    <t>Szántó (0209/4)</t>
  </si>
  <si>
    <t>Zefeg földterület(936/1)</t>
  </si>
  <si>
    <t>Inkubátorház mellett (404/1)</t>
  </si>
  <si>
    <t>Földterület (052/12)</t>
  </si>
  <si>
    <t>Földterület (0575/2)</t>
  </si>
  <si>
    <t>Földterület (2902/2)</t>
  </si>
  <si>
    <t>Beépítetlen földterület (3184/2)</t>
  </si>
  <si>
    <t>Földterület (022/33)</t>
  </si>
  <si>
    <t>Földterület 48,57 AK (052/12)</t>
  </si>
  <si>
    <t>Földterület (0325/5)</t>
  </si>
  <si>
    <t>Árok, gyep külterületi ingatlan (0105/7)</t>
  </si>
  <si>
    <t>Földterület (889/2)</t>
  </si>
  <si>
    <t>Forgalomképes földterületek összesen</t>
  </si>
  <si>
    <t>Forgalomképtelen földterületek</t>
  </si>
  <si>
    <t>Alkotmány u. (443)</t>
  </si>
  <si>
    <t>Iskola u. (444)</t>
  </si>
  <si>
    <t>Akácfa u. (495/1)</t>
  </si>
  <si>
    <t>Kossuth u. (425)</t>
  </si>
  <si>
    <t>Zrínyi u. (410)</t>
  </si>
  <si>
    <t>Sugár u. (312)</t>
  </si>
  <si>
    <t>Sugár u. (Polg. Isk. előtt/169)</t>
  </si>
  <si>
    <t>Deák u. (180)</t>
  </si>
  <si>
    <t>Deák u. (163)</t>
  </si>
  <si>
    <t>Telek u. (153)</t>
  </si>
  <si>
    <t>Pro-Arte melletti u.(138/29)</t>
  </si>
  <si>
    <t>Kisfaludy u. (124)</t>
  </si>
  <si>
    <t>Takarék köz (100/1)</t>
  </si>
  <si>
    <t>Sugár u. (94)</t>
  </si>
  <si>
    <t>Dózsa Gy. U.(88)</t>
  </si>
  <si>
    <t>Kinizsi u. (74)</t>
  </si>
  <si>
    <t>Kinizsi u. (36/4)</t>
  </si>
  <si>
    <t>József A. u. (39)</t>
  </si>
  <si>
    <t>Dózsa Gy. U. (61/1)</t>
  </si>
  <si>
    <t>Dózsa Gy. U. (61/2)</t>
  </si>
  <si>
    <t>Bánffy Miklós u. (1103)</t>
  </si>
  <si>
    <t>Bottyán János u. (1081)</t>
  </si>
  <si>
    <t>Ady u. (1068)</t>
  </si>
  <si>
    <t>Templom tér (1067)</t>
  </si>
  <si>
    <t>Ifjuság u. (1053)</t>
  </si>
  <si>
    <t>Ifjuság u. (1048)</t>
  </si>
  <si>
    <t>Ifjuság u. (1043)</t>
  </si>
  <si>
    <t>Ifjuság u. (1038)</t>
  </si>
  <si>
    <t>Ifjuság u. (1033)</t>
  </si>
  <si>
    <t>Ifjuság u. (1028)</t>
  </si>
  <si>
    <t>Ifjuság u. (1023)</t>
  </si>
  <si>
    <t>Ifjuság u. (1018)</t>
  </si>
  <si>
    <t>Ifjuság u. (1016)</t>
  </si>
  <si>
    <t>Gát u. (1306)</t>
  </si>
  <si>
    <t>Zöldmező u. (1318)</t>
  </si>
  <si>
    <t>Fenyő u. (1335)</t>
  </si>
  <si>
    <t>Fenyő, Tölgyfa u. (1340)</t>
  </si>
  <si>
    <t>Tölgyfa u. (1357)</t>
  </si>
  <si>
    <t>Nyírfa u. (1377)</t>
  </si>
  <si>
    <t>Csalogány u. (1379)</t>
  </si>
  <si>
    <t>Fürdő területén út (1395)</t>
  </si>
  <si>
    <t>Kankalin u. (1398)</t>
  </si>
  <si>
    <t>Hóvirág u. (1419)</t>
  </si>
  <si>
    <t>Pacsirta u. (1423)</t>
  </si>
  <si>
    <t>Pacsirta u. (1424)</t>
  </si>
  <si>
    <t>Hóvirág u. (1432)</t>
  </si>
  <si>
    <t>Tőzike u. (1449)</t>
  </si>
  <si>
    <t>Kankalin u. (1465)</t>
  </si>
  <si>
    <t>Ciklámen u. (1483)</t>
  </si>
  <si>
    <t>Apartman házak(1498)</t>
  </si>
  <si>
    <t>Pacsirta u. (1500)</t>
  </si>
  <si>
    <t>Üdülőterület (1502/1)</t>
  </si>
  <si>
    <t>Üdülőterület (1502/5)</t>
  </si>
  <si>
    <t>Fűz u. (1503)</t>
  </si>
  <si>
    <t>Gyalogút Boglárka és Fűz u. között(1515)</t>
  </si>
  <si>
    <t>Boglárka u.(1522)</t>
  </si>
  <si>
    <t>Gyalogút Boglárka útnál(1524)</t>
  </si>
  <si>
    <t>Vadvirág u.(1552)</t>
  </si>
  <si>
    <t>Petőfi u. (1221)</t>
  </si>
  <si>
    <t>Petőfi u. (1222)</t>
  </si>
  <si>
    <t>Petőfi u. (1223)</t>
  </si>
  <si>
    <t>Teniszpálya mögött(1230)</t>
  </si>
  <si>
    <t>Petőfi u. (1234)</t>
  </si>
  <si>
    <t>Petőfi u. (1236)</t>
  </si>
  <si>
    <t>Honvéd u. (1266)</t>
  </si>
  <si>
    <t>Út a Csörgő útról (1278)</t>
  </si>
  <si>
    <t>Csörgő u. (1291)</t>
  </si>
  <si>
    <t>Körforgalom zsákutca (100/2)</t>
  </si>
  <si>
    <t>Hunyadi u. (238)</t>
  </si>
  <si>
    <t>Tompa M. u. (1150)</t>
  </si>
  <si>
    <t>Út a Ságváriról a Tompára (1171)</t>
  </si>
  <si>
    <t>Gyöngyvirág u. (1182)</t>
  </si>
  <si>
    <t>Gyöngyvirág u. (1183/3)</t>
  </si>
  <si>
    <t>Petőfi u. (1218)</t>
  </si>
  <si>
    <t>Petőfi u. (1220/2)</t>
  </si>
  <si>
    <t>Petőfi u. (1219)</t>
  </si>
  <si>
    <t>Út a Ságváriról a strandra (1117)</t>
  </si>
  <si>
    <t>Út a Bugyberekre a Sugár Útról (267)</t>
  </si>
  <si>
    <t>Sugár út járda (307)</t>
  </si>
  <si>
    <t>Sugár út járda (308)</t>
  </si>
  <si>
    <t>Sugár út járda (310)</t>
  </si>
  <si>
    <t>Sugár út járda (311)</t>
  </si>
  <si>
    <t>Üdülőterületen járda (951)</t>
  </si>
  <si>
    <t>Üdülőterületen járda (949/7)</t>
  </si>
  <si>
    <t>Lehel út (482)</t>
  </si>
  <si>
    <t>Út a Mumori temetőhöz (2237)</t>
  </si>
  <si>
    <t>Arany J. út (2279)</t>
  </si>
  <si>
    <t>Damjanich útról északra (2313)</t>
  </si>
  <si>
    <t>Damjanich útról délre (2334)</t>
  </si>
  <si>
    <t>Petőfi tér nyugatra (2435)</t>
  </si>
  <si>
    <t>Petőfi tér északra (2473)</t>
  </si>
  <si>
    <t>Petőfi tér (2481)</t>
  </si>
  <si>
    <t>Sport út (2529)</t>
  </si>
  <si>
    <t>Nefelejcs út patak felé vezető híd (2617/1)</t>
  </si>
  <si>
    <t>Nefelejcs út (2617/2)</t>
  </si>
  <si>
    <t>Nefelejcs út (2622)</t>
  </si>
  <si>
    <t>Nefelejcs út Óvóda előtt (2632/2)</t>
  </si>
  <si>
    <t>Kápolnai út nyugatra (2663)</t>
  </si>
  <si>
    <t>Kápolnai út keletre (2688)</t>
  </si>
  <si>
    <t>Nefelejcs út északra (2660)</t>
  </si>
  <si>
    <t>Dankó út (2804)</t>
  </si>
  <si>
    <t>Dankó út keletre (2805)</t>
  </si>
  <si>
    <t>Bárszentmihályfai út (2980/1)</t>
  </si>
  <si>
    <t>Bárszentmihályfa (3025)</t>
  </si>
  <si>
    <t>Bárszentmihályfa (3056)</t>
  </si>
  <si>
    <t>Bárszentmihályfa (3081)</t>
  </si>
  <si>
    <t>Bárszentmihályfán köz a Müv.Háznál (3122)</t>
  </si>
  <si>
    <t>Kölcsey u. (3327)</t>
  </si>
  <si>
    <t>Tavasz u. (3512)</t>
  </si>
  <si>
    <t>Mihályfai u. (3160)</t>
  </si>
  <si>
    <t>Mihályfai u. (3194/1)</t>
  </si>
  <si>
    <t>Bárszentmihályfa (3196)</t>
  </si>
  <si>
    <t>Bárfa út a hegy felé (3208)</t>
  </si>
  <si>
    <t>Bárfa temető út (3217)</t>
  </si>
  <si>
    <t>Bárfa Tanács Ép. Mellett (3226)</t>
  </si>
  <si>
    <t>Sz.helyi útról északra (3527)</t>
  </si>
  <si>
    <t>Szombathelyi út (3615)</t>
  </si>
  <si>
    <t>Nyár út (3617)</t>
  </si>
  <si>
    <t>Szombathelyi u. délre (3649)</t>
  </si>
  <si>
    <t>Szombathelyi u. nyugatra (3667)</t>
  </si>
  <si>
    <t>Máhomfai u. délre (3876)</t>
  </si>
  <si>
    <t>Arany J. u. (2158/1)</t>
  </si>
  <si>
    <t>Arany J. u. (2158/3)</t>
  </si>
  <si>
    <t>Arany J. u. (2158/4)</t>
  </si>
  <si>
    <t>Arany J. u. (2158/5)</t>
  </si>
  <si>
    <t>Bem J. u. mellett (2286/1)</t>
  </si>
  <si>
    <t>Bem J. u. mellett (2286/3)</t>
  </si>
  <si>
    <t>Damjanich u. mellett (2322/1)</t>
  </si>
  <si>
    <t>Damjanich u. mellett (2322/3)</t>
  </si>
  <si>
    <t>Kápolnai út (2680/4)</t>
  </si>
  <si>
    <t>Kápolnai út (2680/7)</t>
  </si>
  <si>
    <t>Kölcsey u. (3330/1)</t>
  </si>
  <si>
    <t>L.szombathely közt. (3712/1)</t>
  </si>
  <si>
    <t>L.szombathely közt. (3712/3)</t>
  </si>
  <si>
    <t>L.szombathely közt. (3712/4)</t>
  </si>
  <si>
    <t>TV átjátsz.vez.út (5401/2)</t>
  </si>
  <si>
    <t>Kápolnai u. (2547)</t>
  </si>
  <si>
    <t>Kápolnai u. délre (2553)</t>
  </si>
  <si>
    <t>Kápolnai u. délre (2558)</t>
  </si>
  <si>
    <t>Kápolnai u. délre (2562)</t>
  </si>
  <si>
    <t>Tavaszi útról (3513)</t>
  </si>
  <si>
    <t>Szombathely (3582)</t>
  </si>
  <si>
    <t>Szombathelyi u. köz. (3678)</t>
  </si>
  <si>
    <t>Szombathelyi u. délre (3711)</t>
  </si>
  <si>
    <t>Bárszentmihályfa (3119)</t>
  </si>
  <si>
    <t>Kápolnai u. mellett (2503/3)</t>
  </si>
  <si>
    <t>Kápolnai u. mellett (2503/1)</t>
  </si>
  <si>
    <t>Kápolnai u. mellett (2680/1)</t>
  </si>
  <si>
    <t>Kápolnai út mellett (2680/5)</t>
  </si>
  <si>
    <t>Közterület (3194/4)</t>
  </si>
  <si>
    <t>Kölcsey u. mellett (3330/3)</t>
  </si>
  <si>
    <t>Kölcsey u. mellett (3330/4)</t>
  </si>
  <si>
    <t>Temető u. északra (2581)</t>
  </si>
  <si>
    <t>Lenti (2796/2)</t>
  </si>
  <si>
    <t>Kölcsey u. (3359)</t>
  </si>
  <si>
    <t>Kölcsey u. haranglábbal szemben (3395)</t>
  </si>
  <si>
    <t>Kölcsey u. (3403/2)</t>
  </si>
  <si>
    <t>Kölcsey u. (3420)</t>
  </si>
  <si>
    <t>Bárszentmihályfa (3152/2)</t>
  </si>
  <si>
    <t>Bárfa Kápolna felé (3173/1)</t>
  </si>
  <si>
    <t>Bárfa hegy felé (3198)</t>
  </si>
  <si>
    <t>Bárszentmihályfa (3246)</t>
  </si>
  <si>
    <t>Kölcsey u. (3257)</t>
  </si>
  <si>
    <t>Előhegy (5417/14)</t>
  </si>
  <si>
    <t>Lenti-Hegy vízkút mögött (5436/8)</t>
  </si>
  <si>
    <t>Lenti-hegy Tölgyfa Pince felé (5465)</t>
  </si>
  <si>
    <t>Lenti-Hegy honv.toronyh. (5553)</t>
  </si>
  <si>
    <t>Lenti-Hegy bolt előtt északra (5622)</t>
  </si>
  <si>
    <t>Lenti-Hegy bolt előtt északra (5688)</t>
  </si>
  <si>
    <t>Lenti-Hegy bolt után (5739)</t>
  </si>
  <si>
    <t>Lenti-Hegy vízkút (5769)</t>
  </si>
  <si>
    <t>Lenti-Hegy vízkút után (5787)</t>
  </si>
  <si>
    <t>Máhomfai hegyalja (5795)</t>
  </si>
  <si>
    <t>Homokbányával szemben (5974)</t>
  </si>
  <si>
    <t>Lenti-Hegy bolt utáni u. vége (5981)</t>
  </si>
  <si>
    <t>Lenti-hegy Budahegy (6092)</t>
  </si>
  <si>
    <t>Lenti-hegy Budahegy (6118)</t>
  </si>
  <si>
    <t>Lenti-hegy Budahegy (6143)</t>
  </si>
  <si>
    <t>Homokbányához (6338)</t>
  </si>
  <si>
    <t>Lenti-Hegy Csibodai elágazó balra (6354)</t>
  </si>
  <si>
    <t>Lenti-Hegy Csibodai elágazó balra (6423)</t>
  </si>
  <si>
    <t>Lenti-Hegy Csibodai elágazó északra (6492)</t>
  </si>
  <si>
    <t>Lenti-Hegy Csibodai út (6581)</t>
  </si>
  <si>
    <t>Lenti-Hegy Csiboda aljában (6604/2)</t>
  </si>
  <si>
    <t>Lenti-Hegy Csiboda aljában (6703)</t>
  </si>
  <si>
    <t>Lenti-Hegy Csibodai u. délre (6778/2)</t>
  </si>
  <si>
    <t>Lenti-Hegy Fő út (6788)</t>
  </si>
  <si>
    <t>Lenti-Hegy Fő út délre (6866/1)</t>
  </si>
  <si>
    <t>Lenti-Hegy Fő út délre (6878/9)</t>
  </si>
  <si>
    <t>Lenti-Hegy északi szélén (7499)</t>
  </si>
  <si>
    <t>Csibodától Homokbányáig (7535)</t>
  </si>
  <si>
    <t>Homokbányával szemben (7594)</t>
  </si>
  <si>
    <t>Bárfai kishegy (7116)</t>
  </si>
  <si>
    <t>Bárfai kishegy (7164)</t>
  </si>
  <si>
    <t>Bárfai kishegy (7195)</t>
  </si>
  <si>
    <t>Bárfai kishegy (7215)</t>
  </si>
  <si>
    <t>Bárfai kishegy (7227)</t>
  </si>
  <si>
    <t>Árok a Kinizsi úton (09/3)</t>
  </si>
  <si>
    <t>Árok a Kinizsi úton (011)</t>
  </si>
  <si>
    <t>Balla patak (67/1)</t>
  </si>
  <si>
    <t>Balla patak (67/2)</t>
  </si>
  <si>
    <t>Árok a Kisfaludy utra (103)</t>
  </si>
  <si>
    <t>Árok a Tejüzem mellett (109)</t>
  </si>
  <si>
    <t>Árok a Bugyberektől Kisf. (123)</t>
  </si>
  <si>
    <t>Töltés Sárberki patak mellett (138/14)</t>
  </si>
  <si>
    <t>Árok Vörösmarty Isk.  (523)</t>
  </si>
  <si>
    <t>Árok Kossuth u. (894)</t>
  </si>
  <si>
    <t>Árok Kossuth u. (895/1)</t>
  </si>
  <si>
    <t>Árok Zöldmező u. (1328)</t>
  </si>
  <si>
    <t>Árok Nyírfa u. (1367)</t>
  </si>
  <si>
    <t>Árok üdülőter. (1484)</t>
  </si>
  <si>
    <t>Árok Vadvirág u. (1551)</t>
  </si>
  <si>
    <t>Árok Lenti-L.kápolna között (0271)</t>
  </si>
  <si>
    <t>Árok Lentitől L.kápolna-Bárfáig (0273)</t>
  </si>
  <si>
    <t>Árok Lentitől északra (0286)</t>
  </si>
  <si>
    <t>Árok Bárfa és L.kápolna között (0407)</t>
  </si>
  <si>
    <t>Árok Máhomfától északra (0627)</t>
  </si>
  <si>
    <t>Táncsics u. folytatása (0178/2)</t>
  </si>
  <si>
    <t>Temető u. (2578)</t>
  </si>
  <si>
    <t>Temető u. (2579)</t>
  </si>
  <si>
    <t>Árok Damjanich u. (2305)</t>
  </si>
  <si>
    <t>Árok Damjanich u. (2316)</t>
  </si>
  <si>
    <t>Árok Damjanich u. (2337)</t>
  </si>
  <si>
    <t>Árok Nefelejcs u. végénél (2571)</t>
  </si>
  <si>
    <t>Árok Mihályfa és Bárhely közöt (3183)</t>
  </si>
  <si>
    <t>Árok Mihályfa és Bárhely közöt (3193)</t>
  </si>
  <si>
    <t>Út Mihályfai út mellett (3194/2)</t>
  </si>
  <si>
    <t>Árok Bárfa hegyen (3199)</t>
  </si>
  <si>
    <t>Árok Kölcsey u. keletre (3289)</t>
  </si>
  <si>
    <t xml:space="preserve">Árok Kölcsey u. nyugatra (3376) </t>
  </si>
  <si>
    <t>Árok Kölcsey u. (3400)</t>
  </si>
  <si>
    <t>Árok Kölcsey u. (3421)</t>
  </si>
  <si>
    <t>Árok Tavaszi u. keletre (3532)</t>
  </si>
  <si>
    <t>Mumori temető (2239)</t>
  </si>
  <si>
    <t>L.szombathelyi temető (3584)</t>
  </si>
  <si>
    <t>Temető (0219)</t>
  </si>
  <si>
    <t>B.mihályfai temető (0445)</t>
  </si>
  <si>
    <t>Máhomfai temető (0642)</t>
  </si>
  <si>
    <t>Máhomfai régi temető (0669)</t>
  </si>
  <si>
    <t>Dögkút Mumor-Bárhely között (063/2)</t>
  </si>
  <si>
    <t>Zöldter. Mumor harangláb (2130)</t>
  </si>
  <si>
    <t>Buszváró Lentikápolna (2560)</t>
  </si>
  <si>
    <t>Zöldterület Lentikápolna (2624)</t>
  </si>
  <si>
    <t>Közter. Kápolnai u. jobbra (2689)</t>
  </si>
  <si>
    <t>Közter. Mihályfai u. (3060)</t>
  </si>
  <si>
    <t>Zöldter. Bárszentmihályfa (3146)</t>
  </si>
  <si>
    <t>Közter. Bármihályfai u. (3202)</t>
  </si>
  <si>
    <t>Közter. Kölcsey u. (3329)</t>
  </si>
  <si>
    <t>Zöldter. Tihanyi Pékség előtt (59/4)</t>
  </si>
  <si>
    <t>Közter. OTP mögött (90)</t>
  </si>
  <si>
    <t>Páva közpark (95)</t>
  </si>
  <si>
    <t>Közpark Kisfaludy u. (101/4)</t>
  </si>
  <si>
    <t>Közpark Sugár u. (158/2)</t>
  </si>
  <si>
    <t>Közpark Templom tér (187/2)</t>
  </si>
  <si>
    <t>Közpark a Templom mögött (188)</t>
  </si>
  <si>
    <t>Közpark Zrínyi u. (404/3)</t>
  </si>
  <si>
    <t>Közpart Alkotmány u. (454)</t>
  </si>
  <si>
    <t>Közter. Templom tér (1084/4)</t>
  </si>
  <si>
    <t>Közter. Honvéd, Petőfi u. (1249)</t>
  </si>
  <si>
    <t>Közter. Honvéd, Petőfi u. (1250)</t>
  </si>
  <si>
    <t>Bárszentmihályfa, Kishegy u. (0505/1)</t>
  </si>
  <si>
    <t>Bárszentmihályfa, Kishegy u. (0511)</t>
  </si>
  <si>
    <t>Bárfa, Kishegytől északra (0520/8)</t>
  </si>
  <si>
    <t>Bárfa, Kishegytől északra (0520/13)</t>
  </si>
  <si>
    <t>Szombathely. Délre (0585/11)</t>
  </si>
  <si>
    <t>Nyár u.-tól vasútig (0587)</t>
  </si>
  <si>
    <t>Máhomfa (0613/1)</t>
  </si>
  <si>
    <t>Máhomfa (0616/2)</t>
  </si>
  <si>
    <t>Máhomfa u. mellet (0629/8)</t>
  </si>
  <si>
    <t>Máhomfától északra (0635/4)</t>
  </si>
  <si>
    <t>Máhomfai u. folyt. (0638)</t>
  </si>
  <si>
    <t>Máhomfától délre (0646)</t>
  </si>
  <si>
    <t>Máhomfától délre (0648/1)</t>
  </si>
  <si>
    <t>Máhomfától délre (0675)</t>
  </si>
  <si>
    <t>Máhomfa és hegy közöt  (0681/2)</t>
  </si>
  <si>
    <t>Zrínyi u. földter. (455)</t>
  </si>
  <si>
    <t>Beépítetlen ter. (991/2)</t>
  </si>
  <si>
    <t>Táncsics u. járda (969/3)</t>
  </si>
  <si>
    <t>Kossuth u. 1. közpark (417/9)</t>
  </si>
  <si>
    <t>Zrínyi u. közpark (456/28)</t>
  </si>
  <si>
    <t>Zrínyi u. (456/25)</t>
  </si>
  <si>
    <t>Petőfi u. közter. (1089/7)</t>
  </si>
  <si>
    <t>Bottyán J. u. (1099/19)</t>
  </si>
  <si>
    <t>Lenti-Hegy harangláb (5780/2)</t>
  </si>
  <si>
    <t>Fedettfürdő előtti ter. (933)</t>
  </si>
  <si>
    <t>Kossuth u. 3. (440)</t>
  </si>
  <si>
    <t>Fedett fürdő melletti parkoló (925)</t>
  </si>
  <si>
    <t>Templom tér közpark (185/3)</t>
  </si>
  <si>
    <t>Sugár, Deák u. közpark (394/1)</t>
  </si>
  <si>
    <t>Béke u. (531/61)</t>
  </si>
  <si>
    <t>Beépítetlen terület (1389)</t>
  </si>
  <si>
    <t>Tőzike u. (1408)</t>
  </si>
  <si>
    <t>Közpark L.kápolna (2669)</t>
  </si>
  <si>
    <t>Zöldterület (166/7)</t>
  </si>
  <si>
    <t>Üdülőter. út (1391/1)</t>
  </si>
  <si>
    <t>Üdülőter. út (1397)</t>
  </si>
  <si>
    <t>Út (138/19)</t>
  </si>
  <si>
    <t>Járda (138/21)</t>
  </si>
  <si>
    <t>Telek u. (152)</t>
  </si>
  <si>
    <t>Önk. Út (166/3)</t>
  </si>
  <si>
    <t>Önk. Út (181/3)</t>
  </si>
  <si>
    <t>Deák u. járda (191)</t>
  </si>
  <si>
    <t>Út (192/2)</t>
  </si>
  <si>
    <t>Járda (313)</t>
  </si>
  <si>
    <t>Út (531/1)</t>
  </si>
  <si>
    <t>Út (531/3)</t>
  </si>
  <si>
    <t>Út (531/5)</t>
  </si>
  <si>
    <t>Út (531/29)</t>
  </si>
  <si>
    <t>Út (531/33)</t>
  </si>
  <si>
    <t>Út (531/41)</t>
  </si>
  <si>
    <t>Út (677/2)</t>
  </si>
  <si>
    <t>Út (716)</t>
  </si>
  <si>
    <t>Jókai u. gyalogút (744)</t>
  </si>
  <si>
    <t>Út (768)</t>
  </si>
  <si>
    <t>Út (818)</t>
  </si>
  <si>
    <t>Út (868)</t>
  </si>
  <si>
    <t>Kossuth u. járda (882)</t>
  </si>
  <si>
    <t>Kossuth u. járda (888)</t>
  </si>
  <si>
    <t>Kossuth u. járda (891)</t>
  </si>
  <si>
    <t>Kossuth u. járda (892)</t>
  </si>
  <si>
    <t>Termál u. parkoló (949/2)</t>
  </si>
  <si>
    <t>Árok (1386)</t>
  </si>
  <si>
    <t>Szeméttelep mellett (054/6)</t>
  </si>
  <si>
    <t>Lenti (060)</t>
  </si>
  <si>
    <t>Út a vár mögött (075/6)</t>
  </si>
  <si>
    <t>Út Bugyberek mögött (085/5)</t>
  </si>
  <si>
    <t>Kenyérgyártól északra (0126/7)</t>
  </si>
  <si>
    <t>Kenyérgyártól északra (0126/24)</t>
  </si>
  <si>
    <t>Külterületi u. (0141/2)</t>
  </si>
  <si>
    <t xml:space="preserve">Külterületi u. Agrokémia (0152/6) </t>
  </si>
  <si>
    <t>Lovarda u. (0156/17)</t>
  </si>
  <si>
    <t>Lovarda u. (0156/18)</t>
  </si>
  <si>
    <t>Külterület Agrokémia (0160/2)</t>
  </si>
  <si>
    <t>Út a Tölgyfa Pince felé (0207)</t>
  </si>
  <si>
    <t>Külterületi u.(0208)</t>
  </si>
  <si>
    <t>Dögtér (0214/1)</t>
  </si>
  <si>
    <t>Dögtér (0214/2)</t>
  </si>
  <si>
    <t>Bárhely régi temető (0420)</t>
  </si>
  <si>
    <t>Külter. Édász trafó (0236/15)</t>
  </si>
  <si>
    <t>Önk. U. (0236/21)</t>
  </si>
  <si>
    <t>Önk. U. Fém-Fa mögött (0248/10)</t>
  </si>
  <si>
    <t>Önk. U. (0248/19)</t>
  </si>
  <si>
    <t>Út (0263/2)</t>
  </si>
  <si>
    <t>Lenti, L.kápolna között út (0269)</t>
  </si>
  <si>
    <t>Lenti, L.kápolna között út (0272/9)</t>
  </si>
  <si>
    <t>L.kápolna hektárban út (0274/10)</t>
  </si>
  <si>
    <t>L.kápolna hektárban út (0274/13)</t>
  </si>
  <si>
    <t>Lenti, L.kápolna között út (0294/3)</t>
  </si>
  <si>
    <t>Lenti, L.kápolna között út (0296/2)</t>
  </si>
  <si>
    <t>Lenti, L.kápolna között út (0296/10)</t>
  </si>
  <si>
    <t>Dankó u. folytatása (0305)</t>
  </si>
  <si>
    <t>Petőfi tértől nyugatra út (0324)</t>
  </si>
  <si>
    <t>L.kápolna temetőtől nyugatra út (0325/7)</t>
  </si>
  <si>
    <t>L.kápolna temetőtől északra út (0325/14)</t>
  </si>
  <si>
    <t>Önk. U. Lentikápolna (0325/37)</t>
  </si>
  <si>
    <t>L.kápolna temető (0326)</t>
  </si>
  <si>
    <t>Petőfi tértől temető felé vezető út (0328)</t>
  </si>
  <si>
    <t>Tulipán útról Kápolna felé út (0333)</t>
  </si>
  <si>
    <t>L.kápolnai dögtér (0347)</t>
  </si>
  <si>
    <t>Tulipán utról észak felé út (0369)</t>
  </si>
  <si>
    <t>Tulipán u. (0371/1)</t>
  </si>
  <si>
    <t>Tulipán u. (0371/2)</t>
  </si>
  <si>
    <t>Tulipán utról észak felé út (0372/3)</t>
  </si>
  <si>
    <t>L.kápolnától nyugatra út (0377/1)</t>
  </si>
  <si>
    <t>Nefelejcs u. folytatása (0382/3)</t>
  </si>
  <si>
    <t>L.kápolnától északra út (0384/10)</t>
  </si>
  <si>
    <t>Dankó út folyt. Bárfa felé (0389)</t>
  </si>
  <si>
    <t>Út a Bárhelyi temető mellett (0422/2)</t>
  </si>
  <si>
    <t>Bárhelytől keletre út (0435/5)</t>
  </si>
  <si>
    <t>Dögtér (0444/2)</t>
  </si>
  <si>
    <t>Út a Bárfai temető mellett (0444/11)</t>
  </si>
  <si>
    <t>Út a Bárfai kocsma mögött (0444/15)</t>
  </si>
  <si>
    <t>Út Bárfáról L.kápolnára (0451/1)</t>
  </si>
  <si>
    <t>Önk. Út (0462/2)</t>
  </si>
  <si>
    <t>Út a Mihályfai patak mellett (0462/6)</t>
  </si>
  <si>
    <t>Út Bárfától északra (0473/9)</t>
  </si>
  <si>
    <t>Bárfai sportpálya (0503/2)</t>
  </si>
  <si>
    <t>Kossuth u. (893)</t>
  </si>
  <si>
    <t>Gyár u. (901)</t>
  </si>
  <si>
    <t>Lovarda u. (910)</t>
  </si>
  <si>
    <t>Táncsics u. (916)</t>
  </si>
  <si>
    <t>Termál u. közpark (946)</t>
  </si>
  <si>
    <t>Termál u. (947)</t>
  </si>
  <si>
    <t>Termál u. jobbra közpark (949/1)</t>
  </si>
  <si>
    <t>Termál u. jobbra közterület (949/3)</t>
  </si>
  <si>
    <t>Fürdő mellet út (949/4)</t>
  </si>
  <si>
    <t>Járda a strand mellet (950)</t>
  </si>
  <si>
    <t>Táncsics u. (969/1)</t>
  </si>
  <si>
    <t>Kossuth u. (970)</t>
  </si>
  <si>
    <t>Beépítetlen terület (972/2)</t>
  </si>
  <si>
    <t>Járda a régi temető mellett (973)</t>
  </si>
  <si>
    <t>Kossuth u. közpark (993/5)</t>
  </si>
  <si>
    <t>Kossuth u. közpark (996/2)</t>
  </si>
  <si>
    <t>Szövetkezet u. (998/1)</t>
  </si>
  <si>
    <t>Akácfa u. (998/2)</t>
  </si>
  <si>
    <t>Akácfa u. közpark (998/3)</t>
  </si>
  <si>
    <t>Szövetkezet u. közpark (999/2)</t>
  </si>
  <si>
    <t>Szövetkezet u. (999/8)</t>
  </si>
  <si>
    <t>Honvéd u. végén (03/27)</t>
  </si>
  <si>
    <t>Arany J. u. párhuzamosan (022/27)</t>
  </si>
  <si>
    <t>Damjanich u. északra (027)</t>
  </si>
  <si>
    <t>Kossuth u. (501)</t>
  </si>
  <si>
    <t>Vörösmarty u. (522)</t>
  </si>
  <si>
    <t>Átkötő u. (531/8)</t>
  </si>
  <si>
    <t>Átkötő u. közterület (531/23)</t>
  </si>
  <si>
    <t>Átkötő u. közterület (531/82)</t>
  </si>
  <si>
    <t>Akácfa u. (532)</t>
  </si>
  <si>
    <t>Béke u. (577)</t>
  </si>
  <si>
    <t>Thököly Imre u. (603)</t>
  </si>
  <si>
    <t>Rozmaring u. (605/2)</t>
  </si>
  <si>
    <t>Rákóczi u. (631)</t>
  </si>
  <si>
    <t>Thököly Imre u. (665)</t>
  </si>
  <si>
    <t>Hársfa u. (667/2)</t>
  </si>
  <si>
    <t>Bethlen Gábor u. (702)</t>
  </si>
  <si>
    <t>Akácfa u. (703)</t>
  </si>
  <si>
    <t>Jókai u. (755)</t>
  </si>
  <si>
    <t>Bocskai u. (805)</t>
  </si>
  <si>
    <t>Fűz u. (855)</t>
  </si>
  <si>
    <t>Fűz u. (885)</t>
  </si>
  <si>
    <t>Thököly Imre u. járda (509)</t>
  </si>
  <si>
    <t>Átkötő u. (531/75)</t>
  </si>
  <si>
    <t>Lentiszombathely (3616)</t>
  </si>
  <si>
    <t>Bottyán u. (1099/17)</t>
  </si>
  <si>
    <t>Út (272/2)</t>
  </si>
  <si>
    <t>Út kialakításához Akácfa és Thököly (634)</t>
  </si>
  <si>
    <t>Szeméttelep bővítéséhez (054/8)</t>
  </si>
  <si>
    <t>Földterület (0145/3)</t>
  </si>
  <si>
    <t>Szombathely. Délre (0547/68)</t>
  </si>
  <si>
    <t>Szombathely. Délre (0547/69)</t>
  </si>
  <si>
    <t>Szombathely. Délre (0547/70)</t>
  </si>
  <si>
    <t>Forgalomképtelen földterületek összesen</t>
  </si>
  <si>
    <t>Inkubátorház (401)</t>
  </si>
  <si>
    <t>Lentikápolna sportpálya (0306/1)</t>
  </si>
  <si>
    <t>Lentikápolna Községháza (2557/1)</t>
  </si>
  <si>
    <t>Lentikápolna Kultúrház (2728)</t>
  </si>
  <si>
    <t>Lentikápolna iskola, óvoda, lakás (2631)</t>
  </si>
  <si>
    <t>Máhomfa Kultúrház (3820)</t>
  </si>
  <si>
    <t>Lentiszombathely iskola (3583)</t>
  </si>
  <si>
    <t>Lentiszombathely Kultúrház (3581)</t>
  </si>
  <si>
    <t>Mumor Kultúrház (2261/1)</t>
  </si>
  <si>
    <t>Mihályfai Kultúrház (3144)</t>
  </si>
  <si>
    <t>Mihályfai Tanácsház (3229)</t>
  </si>
  <si>
    <t>Bárfa sporttelep (3195)</t>
  </si>
  <si>
    <t>TE pálya (23/1)</t>
  </si>
  <si>
    <t>Volt MHSZ lőtér (23/3)</t>
  </si>
  <si>
    <t>Gönczi F. Gimnázium (453)</t>
  </si>
  <si>
    <t>1. sz. óvoda (Petőfi u./1097)</t>
  </si>
  <si>
    <t>Óvoda, bölcsöde (Vörösmarty u./445)</t>
  </si>
  <si>
    <t>Polgármesteri Hivatal (415)</t>
  </si>
  <si>
    <t>Művelődési Ház (Templom tér/409)</t>
  </si>
  <si>
    <t>Vörösmarty Általános Iskola (526)</t>
  </si>
  <si>
    <t>Pro-Arte épülete (85)</t>
  </si>
  <si>
    <t>Idősek Otthona (1084/2)</t>
  </si>
  <si>
    <t>Lámfalussy S. Szakközépiskola (1096)</t>
  </si>
  <si>
    <t>Arany J. Általános Iskola (1183/15)</t>
  </si>
  <si>
    <t>Rendelőintézet (Kossuth u./992)</t>
  </si>
  <si>
    <t>Orvosi rendelő (Petőfi u./59/6)</t>
  </si>
  <si>
    <t>Üzemeltetésre átadott földterületek összesen</t>
  </si>
  <si>
    <t>Mumor régi ravatalozó (2239)</t>
  </si>
  <si>
    <t>Mumor új ravatalozó (2239)</t>
  </si>
  <si>
    <t>Lentiszombathelyi temető-ravatalozó (3584)</t>
  </si>
  <si>
    <t>Lenti temető-ravatalozó (0219)</t>
  </si>
  <si>
    <t>Bárszentmihályfai temető-ravatalozó (0445)</t>
  </si>
  <si>
    <t>Máhomfai müködő temető-ravatalozó (0642)</t>
  </si>
  <si>
    <t>Lentikápolnai épület - buszváró (2560)</t>
  </si>
  <si>
    <t>Mumor szeméttelep - porta (054/2)</t>
  </si>
  <si>
    <t>Lentikápolna temető-ravatalozó (0326)</t>
  </si>
  <si>
    <t>Lenti Kolumbárium 0219.hrsz-ú ingatlanon</t>
  </si>
  <si>
    <t>Forgalomképtelen épületek összesen</t>
  </si>
  <si>
    <t>Kossuth u. 2. I/1. sz. (996/1)</t>
  </si>
  <si>
    <t>Kossuth u. 2. I/2. sz. (996/1)</t>
  </si>
  <si>
    <t>Kossuth u. 2. I/3. sz. (996/1)</t>
  </si>
  <si>
    <t>Kossuth u. 2. I/4. sz. (996/1)</t>
  </si>
  <si>
    <t>Kossuth u. 2. I/5. sz. (996/1)</t>
  </si>
  <si>
    <t>Kossuth u. 2. I/6. sz. (996/1)</t>
  </si>
  <si>
    <t>Kossuth u. 2. I/7. sz. (996/1)</t>
  </si>
  <si>
    <t>Kossuth u. 2. I/8. sz. (996/1)</t>
  </si>
  <si>
    <t>Kossuth u. 2. I/9. sz. (996/1)</t>
  </si>
  <si>
    <t>Kossuth u. 2. II/1. sz. (996/1)</t>
  </si>
  <si>
    <t>Kossuth u. 2. II/2. sz. (996/1)</t>
  </si>
  <si>
    <t>Kossuth u. 2. II/3. sz. (996/1)</t>
  </si>
  <si>
    <t>Koosuth u. 2. II/4. sz. (996/1)</t>
  </si>
  <si>
    <t>Kossuth u. 2. II/5. sz. (996/1)</t>
  </si>
  <si>
    <t>Kossuth u. 2. II/6. sz. (996/1)</t>
  </si>
  <si>
    <t>Kossuth u. 2. II/7. sz. (996/1)</t>
  </si>
  <si>
    <t>Kossuth u. 2. II/8. sz. (996/1)</t>
  </si>
  <si>
    <t>Kossuth u. 2. II/9. sz. (996/1)</t>
  </si>
  <si>
    <t>Kossuth u. 2. III/1. sz. (996/1)</t>
  </si>
  <si>
    <t>Kossuth u. 2. III/2. sz. (996/1)</t>
  </si>
  <si>
    <t>Kossuth u. 2. III/3. sz. (996/1)</t>
  </si>
  <si>
    <t>Kossuth u. 2. III/4. sz. (996/1)</t>
  </si>
  <si>
    <t>Kossuth u. 2. III/5. sz. (996/1)</t>
  </si>
  <si>
    <t>Kossuth u. 2. III/6. sz. (996/1)</t>
  </si>
  <si>
    <t>Kossuth u. 2. III/7. sz. (996/1)</t>
  </si>
  <si>
    <t>Kossuth u. 2. III/8. sz. (996/1)</t>
  </si>
  <si>
    <t>Kossuth u. 2. III/9. sz. (996/1)</t>
  </si>
  <si>
    <t>Kossuth u. 2. IV/1. sz. (996/1)</t>
  </si>
  <si>
    <t>Kossuth u. 2. IV/2. sz. (996/1)</t>
  </si>
  <si>
    <t>Kossuth u. 2. IV/3. sz. (996/1)</t>
  </si>
  <si>
    <t>Kossuth u. 2. IV/4. sz. (996/1)</t>
  </si>
  <si>
    <t>Kossuth u. 2. IV/5. sz. (996/1)</t>
  </si>
  <si>
    <t>Kossuth u. 2. IV/6. sz. (996/1)</t>
  </si>
  <si>
    <t>Kossuth u. 2. IV/7. sz. (996/1)</t>
  </si>
  <si>
    <t>Kossuth u. 2. IV/8. sz. (996/1)</t>
  </si>
  <si>
    <t>Kossuth u. 2. IV/9. sz. (996/1)</t>
  </si>
  <si>
    <t>Kossuth u. 2. V/1. sz. (996/1)</t>
  </si>
  <si>
    <t>Kossuth u. 2. V/2. sz. (996/1)</t>
  </si>
  <si>
    <t>Kossuth u. 2. V/3. sz. (996/1)</t>
  </si>
  <si>
    <t>Kossuth u. 2. V/4. sz. (996/1)</t>
  </si>
  <si>
    <t>Kossuth u. 2. V/5. sz. (996/1)</t>
  </si>
  <si>
    <t>Kossuth u. 2. V/6. sz. (996/1)</t>
  </si>
  <si>
    <t>Kossuth u. 2. V/7. sz. (996/1)</t>
  </si>
  <si>
    <t>Kossuth u. 2. V/8. sz. (996/1)</t>
  </si>
  <si>
    <t>Kossuth u. 2. V/9. sz. (996/1)</t>
  </si>
  <si>
    <t>Kossuth u. 2. VI/1. sz. (996/1)</t>
  </si>
  <si>
    <t>Kossuth u. 2. VI/2. sz. (996/1)</t>
  </si>
  <si>
    <t>Kossuth u. 2. VI/3. sz. (996/1)</t>
  </si>
  <si>
    <t>Kossuth u. 2. VI/4. sz. (996/1)</t>
  </si>
  <si>
    <t>Kossuth u. 2. VI/5. sz. (996/1)</t>
  </si>
  <si>
    <t>Kossuth u. 2. VI/6. sz. (996/1)</t>
  </si>
  <si>
    <t>Kossuth u. 2. VI/7. sz. (996/1)</t>
  </si>
  <si>
    <t>Kossuth u. 2. VI/8. sz. (996/1)</t>
  </si>
  <si>
    <t>Kossuth u. 2. VI/9. sz. (996/1)</t>
  </si>
  <si>
    <t>Kossuth u. 2. VII/1. sz. (996/1)</t>
  </si>
  <si>
    <t>Kossuth u. 2. VII/2. sz. (996/1)</t>
  </si>
  <si>
    <t>Vörösmarty u. 26. (528) fsz. 1. (1364)</t>
  </si>
  <si>
    <t>Vörösmarty u. 26. (528) fsz. 2. (1365)</t>
  </si>
  <si>
    <t>Vörösmarty u. 26. (528) fsz. 3. (1366)</t>
  </si>
  <si>
    <t>Máhomfai tűzoltószertár (3912)</t>
  </si>
  <si>
    <t>Vörösmarty u. 24. A lh. Fsz. 1. sz. (530)</t>
  </si>
  <si>
    <t>Vörösmarty u. 24. C lh. IV/14. sz. (530)</t>
  </si>
  <si>
    <t>Vörösmarty u. 37. (456/21)</t>
  </si>
  <si>
    <t>Templom tér 8. I/2. sz. (1066/3)</t>
  </si>
  <si>
    <t>Templom tér 8. (1066/3)</t>
  </si>
  <si>
    <t>Templom tér 9. (1065/1) (Irodaház)</t>
  </si>
  <si>
    <t>Templom tér 9. (1065/1) (földszinti lakás)</t>
  </si>
  <si>
    <t>Polgármesteri Hivatal mögött (hrsz:414/1)</t>
  </si>
  <si>
    <t>Polgármesteri Hivatal mögött (hrsz:414/2)</t>
  </si>
  <si>
    <t>Béke u.- garázs (524/3)</t>
  </si>
  <si>
    <t>Táncsics u. - 1.sz. (hrsz.:934)</t>
  </si>
  <si>
    <t>Táncsics u. - 2.sz. (hrsz.:934)</t>
  </si>
  <si>
    <t>Táncsics u. - 3.sz. (hrsz.:934)</t>
  </si>
  <si>
    <t>Táncsics u. - 4.sz. (hrsz.:934)</t>
  </si>
  <si>
    <t>Táncsics u. - 5.sz. (hrsz.:934)</t>
  </si>
  <si>
    <t>Táncsics u. - 7.sz. (hrsz.:934)</t>
  </si>
  <si>
    <t>Táncsics u. - 8.sz. (hrsz.:934)</t>
  </si>
  <si>
    <t>Templom tér 10. I/4 (1083/A/25)</t>
  </si>
  <si>
    <t>Fedett piac elárusítóhely TH:1625536309</t>
  </si>
  <si>
    <t>Korlátozottan Forgalomképes épületek</t>
  </si>
  <si>
    <t>Lentikápolna sportpálya - öltöző (0306/1)</t>
  </si>
  <si>
    <t>Lentikápolna Községháza -melléképület (2557/1)</t>
  </si>
  <si>
    <t>Lentikápolna Kultúrház - melléképület (2728)</t>
  </si>
  <si>
    <t>Máhomfa Kultúrház - melléképület (3820)</t>
  </si>
  <si>
    <t>Lentiszombathelyi Iskola (3583)</t>
  </si>
  <si>
    <t>Lentiszombathelyi Iskola - melléképület I. (3583)</t>
  </si>
  <si>
    <t>Lentiszombathelyi Iskola - melléképület II. (3583)</t>
  </si>
  <si>
    <t>Bárszentmihályfai Kultúrház (3144)</t>
  </si>
  <si>
    <t>Bárszentmihályfai Kultúrház - udv.épület (3144)</t>
  </si>
  <si>
    <t>Bárszentmihályfai Tanácsháza (3229)</t>
  </si>
  <si>
    <t>Bárszentmihályfai sporttelep - öltöző (3195)</t>
  </si>
  <si>
    <t>Volt MHSZ Lőtér (23/3)</t>
  </si>
  <si>
    <t>Sporttelep TE pálya - főépület öltöző (23/1)</t>
  </si>
  <si>
    <t>Sporttelep TE pálya - bíró öltöző (23/1)</t>
  </si>
  <si>
    <t>Sporttelep TE pálya - garázs (23/1)</t>
  </si>
  <si>
    <t>Zrínyi u. Városháza (415)</t>
  </si>
  <si>
    <t>Pro-Arte (85)</t>
  </si>
  <si>
    <t>Nefelejcs u. - iskola-óvoda-lakás (2631)</t>
  </si>
  <si>
    <t>Nefelejcs u. - melléképület I. (2631)</t>
  </si>
  <si>
    <t>Nefelejcs u. - melléképület II. (2631)</t>
  </si>
  <si>
    <t>Korlátozottan Forgalomképes épület összesen</t>
  </si>
  <si>
    <t>Vízkút kerítés üzemen kívül</t>
  </si>
  <si>
    <t>Alkotmány u. (443), Iskola u. (444.)</t>
  </si>
  <si>
    <t>Deák u. járda és közl.ut (180,163)</t>
  </si>
  <si>
    <t>Dózsa Gy. u. (88)</t>
  </si>
  <si>
    <t>Pro Arte melletti u. (138/29)</t>
  </si>
  <si>
    <t>Bottyán J. u. (1081)</t>
  </si>
  <si>
    <t>Ifjúsági u. (1053)</t>
  </si>
  <si>
    <t>Templom tér közl.út (1067)</t>
  </si>
  <si>
    <t>Fenyő és Tölgyfa között (1340)</t>
  </si>
  <si>
    <t>Fürdőterület (1395)</t>
  </si>
  <si>
    <t>Apartman házaknál (1498)</t>
  </si>
  <si>
    <t>Lenti (1502/5)</t>
  </si>
  <si>
    <t>Boglárka és Fűz u. között (1515)</t>
  </si>
  <si>
    <t>Boglárka u. (1522)</t>
  </si>
  <si>
    <t>Boglárka u. (1524)</t>
  </si>
  <si>
    <t>Vadvirág u. (1552)</t>
  </si>
  <si>
    <t>Teniszpálya mögött (1230)</t>
  </si>
  <si>
    <t>Út a Csörgő Útról (1278)</t>
  </si>
  <si>
    <t>Körforgalom (100/2)</t>
  </si>
  <si>
    <t>Út Bánffy útról a Tompára (1171)</t>
  </si>
  <si>
    <t>Bánffy útról a Strandra út (1117)</t>
  </si>
  <si>
    <t>Sugárról a Bugyberekbe út (267)</t>
  </si>
  <si>
    <t>Alkotmány útról (403/8)</t>
  </si>
  <si>
    <t>Üdülőtér. (951)</t>
  </si>
  <si>
    <t>Lenti (949/7)</t>
  </si>
  <si>
    <t>Lehel u. (482)</t>
  </si>
  <si>
    <t>Út a mumori temetőhöz (2237)</t>
  </si>
  <si>
    <t>Petőfi térről nyugatra (2435)</t>
  </si>
  <si>
    <t>Petőfi térről északra (2473)</t>
  </si>
  <si>
    <t>Sport u. (2529)</t>
  </si>
  <si>
    <t>Kápolnai u.-tól délre (2553)</t>
  </si>
  <si>
    <t>Kápolnai u.-tól délre (2558)</t>
  </si>
  <si>
    <t>Kápolnai u.-tól délre (2562)</t>
  </si>
  <si>
    <t>Temető u.-tól északra (2581)</t>
  </si>
  <si>
    <t>Nefelejcs út patak felé (2617/2)</t>
  </si>
  <si>
    <t>Nefelejcs út Ovodánál (2632/2)</t>
  </si>
  <si>
    <t>Kápolnai úttól nyugatra (2663)</t>
  </si>
  <si>
    <t>Kápolnai úttól keletre (2688)</t>
  </si>
  <si>
    <t>Nefelejcs úttól északra (2660)</t>
  </si>
  <si>
    <t xml:space="preserve">Dankó u. (2804) </t>
  </si>
  <si>
    <t>Dankó útról keletre (2805)</t>
  </si>
  <si>
    <t>Bárszentmihályfa (2980/1)</t>
  </si>
  <si>
    <t>Bárszentmihályfa (:3081)</t>
  </si>
  <si>
    <t>Bárszentmihályfa (3122)</t>
  </si>
  <si>
    <t>Kölcsey út (3327)</t>
  </si>
  <si>
    <t>Tavaszi u. (3512)</t>
  </si>
  <si>
    <t>Bárfa hegy felé (3208)</t>
  </si>
  <si>
    <t>Bárfa temető felé (3217)</t>
  </si>
  <si>
    <t>Bárfa Tanács ép. Felé (3226)</t>
  </si>
  <si>
    <t>Tavasz útról (3513)</t>
  </si>
  <si>
    <t>Sz.helyi útról észak felé (3527)</t>
  </si>
  <si>
    <t>Szombathelyi u. (3582)</t>
  </si>
  <si>
    <t>Nyár u. (3617)</t>
  </si>
  <si>
    <t>Szombathelyi u. (3678)</t>
  </si>
  <si>
    <t>Kápolnai u. mellett (2680/4)</t>
  </si>
  <si>
    <t>Kápolnai u. mellett (2680/5)</t>
  </si>
  <si>
    <t>Kápolnai u. mellett (2680/7)</t>
  </si>
  <si>
    <t>Kölcsey u. mellett (3330/1)</t>
  </si>
  <si>
    <t>Tv torony-hoz vez. Út (5401/2)</t>
  </si>
  <si>
    <t>Lenti előhegy (5417/14)</t>
  </si>
  <si>
    <t>Lenti-hegy vízkút mögött (5436/8)</t>
  </si>
  <si>
    <t>Lenti-hegy Tölgyfa Pincéhez (5465)</t>
  </si>
  <si>
    <t>Lenti-hegy honv. toronyhoz (5553)</t>
  </si>
  <si>
    <t>Lenti-hegyi bolt előtt északra (5622)</t>
  </si>
  <si>
    <t>Lenti-hegyi bolt előtt északra (5688)</t>
  </si>
  <si>
    <t>Lenti-hegyi bolt után (5739)</t>
  </si>
  <si>
    <t>Lenti-hegyi bolt után vízkúth. (5769)</t>
  </si>
  <si>
    <t>Lenti-hegyi bolt utáni vízkút után (5787)</t>
  </si>
  <si>
    <t>Máhomfai hegy alja (5795)</t>
  </si>
  <si>
    <t>Lenti-hegy homokbányával szemben (5974)</t>
  </si>
  <si>
    <t>Lenti-hegyi bolt utáni út vége (5981)</t>
  </si>
  <si>
    <t>Lenti-hegy homokbányához (6338)</t>
  </si>
  <si>
    <t xml:space="preserve">Lenti-hegy Csibodai elág. Balra (6354) </t>
  </si>
  <si>
    <t>Lenti-hegy Csibodai elág. Balra (6423)</t>
  </si>
  <si>
    <t>Lenti-hegy Csibodai elág. Északra(6492)</t>
  </si>
  <si>
    <t>Lenti-hegy Csibodai út (6581)</t>
  </si>
  <si>
    <t>Lenti-hegy Csiboda aljában (6703)</t>
  </si>
  <si>
    <t>Lenti-hegy Csiboda u. délre (6778/2)</t>
  </si>
  <si>
    <t>Lenti-hegy Fő út (6788)</t>
  </si>
  <si>
    <t xml:space="preserve">Lenti-hegy Fő út délre (6866/1) </t>
  </si>
  <si>
    <t>Lenti-hegy Fő út délre (6878/9)</t>
  </si>
  <si>
    <t>Lenti-hegy északi széle (7499)</t>
  </si>
  <si>
    <t>Lenti-hegy Csibodától homokb. Felé (7535)</t>
  </si>
  <si>
    <t>Lenti-hegy homokbányával szemben (7594)</t>
  </si>
  <si>
    <t>Bárfai kishegy( 7215)</t>
  </si>
  <si>
    <t>Táncsis u. folyt. (0178/2)</t>
  </si>
  <si>
    <t>Temető út (2578)</t>
  </si>
  <si>
    <t>Mihályfai u. mellett (3194/2)</t>
  </si>
  <si>
    <t>Kinizsi u. árok (09/3)</t>
  </si>
  <si>
    <t>Kinizsi u. árok (011)</t>
  </si>
  <si>
    <t>Balla-patak (67/1)</t>
  </si>
  <si>
    <t>Balla-patak (67/2)</t>
  </si>
  <si>
    <t>Kisfaludy u. (103)</t>
  </si>
  <si>
    <t>Tejüzem melleti út (109)</t>
  </si>
  <si>
    <t>Bugyberektől Kisfaludy u-ig (123)</t>
  </si>
  <si>
    <t>Sárberki patak (138/14)</t>
  </si>
  <si>
    <t>Vörösmarty Ált. Isk. (523)</t>
  </si>
  <si>
    <t>Kossuth u. (894)</t>
  </si>
  <si>
    <t>Kossuth u. (895/1)</t>
  </si>
  <si>
    <t>Zöldmező u. (1328)</t>
  </si>
  <si>
    <t>Nyírfa u. (1367)</t>
  </si>
  <si>
    <t>Üdülőter. (1484)</t>
  </si>
  <si>
    <t>Vadvirág u. (1551)</t>
  </si>
  <si>
    <t>L.Kápolna között (0271)</t>
  </si>
  <si>
    <t>L.Kápolna Bárfáig (0273)</t>
  </si>
  <si>
    <t>Lentitől északra (0286)</t>
  </si>
  <si>
    <t>Bárfa és L.Kápolna között (0407)</t>
  </si>
  <si>
    <t>Máhomfától északra (0627)</t>
  </si>
  <si>
    <t>Damjanich u. (2305)</t>
  </si>
  <si>
    <t>Damjanich u. (2316)</t>
  </si>
  <si>
    <t>Damjanich u. (2337)</t>
  </si>
  <si>
    <t>Nefelejcs u. vége (2571)</t>
  </si>
  <si>
    <t>Bárfa és Bárhely között (3183)</t>
  </si>
  <si>
    <t>Bárfa és Bárhely között (3193)</t>
  </si>
  <si>
    <t>Bárfai hegy (3199)</t>
  </si>
  <si>
    <t>Kölcsey u. keletre (3289)</t>
  </si>
  <si>
    <t>Kölcsey u. nyugatra (3376)</t>
  </si>
  <si>
    <t>Kölcsey u. (3400)</t>
  </si>
  <si>
    <t>Kölcsey u. (hrsz.:3421)</t>
  </si>
  <si>
    <t>Tavaszi u. keletre (3532)</t>
  </si>
  <si>
    <t>Lenti temető (0219)</t>
  </si>
  <si>
    <t>B.szentmihályfai temető (0445)</t>
  </si>
  <si>
    <t>Lentikápolna (hrsz.:2624)</t>
  </si>
  <si>
    <t>Kápolnai u. jobbra (2689)</t>
  </si>
  <si>
    <t>Mihályfai u. közter. (3060)</t>
  </si>
  <si>
    <t>B.szentmihályfa zöldter. (3146)</t>
  </si>
  <si>
    <t>Mihályfai u. közter. (3149/2)</t>
  </si>
  <si>
    <t>Mihályfai u. közter. (3202)</t>
  </si>
  <si>
    <t>Kölcsey u. közter. (3329)</t>
  </si>
  <si>
    <t>Lentiszombathely közter. (3616)</t>
  </si>
  <si>
    <t>Tihanyi Pékség előtt (59/4)</t>
  </si>
  <si>
    <t>OTP mögötti közter. (90)</t>
  </si>
  <si>
    <t>Kisfaludy u. közpark (101/4)</t>
  </si>
  <si>
    <t>Sugár u. közpark (158/2)</t>
  </si>
  <si>
    <t>Templom tér közpark (187/2)</t>
  </si>
  <si>
    <t>Templom mögötti közpark (188)</t>
  </si>
  <si>
    <t>Zrínyi u. közpark (404/3)</t>
  </si>
  <si>
    <t>Alkotmány u. közpark (454)</t>
  </si>
  <si>
    <t>Templom tér közter. (1084/4)</t>
  </si>
  <si>
    <t>Petőfi, Honvéd u. közter. (1249)</t>
  </si>
  <si>
    <t>Petőfi, Honvéd u. közter. (1250)</t>
  </si>
  <si>
    <t>Bárfa Kishegy u. (0505/1)</t>
  </si>
  <si>
    <t>Kishegy u. (0511)</t>
  </si>
  <si>
    <t>Kishegytől északra (0520/13)</t>
  </si>
  <si>
    <t>L.szombathelytől keletre (0545/4)</t>
  </si>
  <si>
    <t>L.szombathelytől keletre (0547/8)</t>
  </si>
  <si>
    <t>L.szombathelytől délre (0547/15)</t>
  </si>
  <si>
    <t>L.szombathelytől délre (0585/11)</t>
  </si>
  <si>
    <t>Nyár u-tól vasútig (0587)</t>
  </si>
  <si>
    <t>Lenti, Máhomfa között (0613/1)</t>
  </si>
  <si>
    <t>Lenti, Máhomfa között (0616/2)</t>
  </si>
  <si>
    <t>Máhomfai u. mellett (0629/8)</t>
  </si>
  <si>
    <t>Máhomfa-tól északra (0635/4)</t>
  </si>
  <si>
    <t>Máhomfa és a hegy között (0681/2)</t>
  </si>
  <si>
    <t>Zrínyi u. közter.(456/25)</t>
  </si>
  <si>
    <t>Bottyán J. u. közter. (1099/19)</t>
  </si>
  <si>
    <t>Bottyán J. közter. (1099/15)</t>
  </si>
  <si>
    <t>Bottyán J. u. közter. (1099/15)</t>
  </si>
  <si>
    <t>Fedett fürdő előtt (933)</t>
  </si>
  <si>
    <t>Akácfa útról (648)</t>
  </si>
  <si>
    <t>Fedett fürdő mellett (925)</t>
  </si>
  <si>
    <t>Templom téri közpark (185/3)</t>
  </si>
  <si>
    <t>L.kápolnai közpark (2669)</t>
  </si>
  <si>
    <t>Lenti (166/7)</t>
  </si>
  <si>
    <t>Üdülőter. (1391/1)</t>
  </si>
  <si>
    <t>Üdülőter. (1397)</t>
  </si>
  <si>
    <t>Thököly I. u. (509)</t>
  </si>
  <si>
    <t>Lenti (138/19)</t>
  </si>
  <si>
    <t>Lenti (138/21)</t>
  </si>
  <si>
    <t>Deák út (191)</t>
  </si>
  <si>
    <t>Lenti (192/2)</t>
  </si>
  <si>
    <t>Lenti (313)</t>
  </si>
  <si>
    <t>Lenti (531/1)</t>
  </si>
  <si>
    <t>Lenti (531/3)</t>
  </si>
  <si>
    <t>Lenti (531/5)</t>
  </si>
  <si>
    <t>Lenti (531/29)</t>
  </si>
  <si>
    <t>Lenti (531/33)</t>
  </si>
  <si>
    <t>Lenti (531/41)</t>
  </si>
  <si>
    <t>Lenti (677/2)</t>
  </si>
  <si>
    <t>Lenti (716)</t>
  </si>
  <si>
    <t>Jókai u. (744)</t>
  </si>
  <si>
    <t>Lenti (768)</t>
  </si>
  <si>
    <t>Lenti (818)</t>
  </si>
  <si>
    <t>Lenti (868)</t>
  </si>
  <si>
    <t>Kossuth u. (882)</t>
  </si>
  <si>
    <t>Kossuth u. (888)</t>
  </si>
  <si>
    <t>Kossuth u. (891)</t>
  </si>
  <si>
    <t>Kossuth u. (892)</t>
  </si>
  <si>
    <t>Termál u. (949/2)</t>
  </si>
  <si>
    <t>Lenti (1386)</t>
  </si>
  <si>
    <t>Lenti szeméttelep (054/2)</t>
  </si>
  <si>
    <t>Mumor és Bárfa között (060)</t>
  </si>
  <si>
    <t>Lenti Vár mögött (075/6)</t>
  </si>
  <si>
    <t>Bugyberek mögött (085/5)</t>
  </si>
  <si>
    <t>Lenti külterület (0141/2)</t>
  </si>
  <si>
    <t>Agrokémia terület (0152/6)</t>
  </si>
  <si>
    <t>Külter. Agrokémia (0160/2)</t>
  </si>
  <si>
    <t>Tölgyfa Pince felé (0207)</t>
  </si>
  <si>
    <t>Lenti külterület (0208)</t>
  </si>
  <si>
    <t>Külter. Édász trafó mögött (0236/15)</t>
  </si>
  <si>
    <t>Lenti (0236/21)</t>
  </si>
  <si>
    <t>Fém-fa mögött (0248/10)</t>
  </si>
  <si>
    <t>Lenti (0248/19)</t>
  </si>
  <si>
    <t>Lenti (0263/2)</t>
  </si>
  <si>
    <t>Lenti, L.kápolna között (0269)</t>
  </si>
  <si>
    <t>Lenti, L.kápolna között (0272/9)</t>
  </si>
  <si>
    <t>Lenti, L.kápolna határban (0274/10)</t>
  </si>
  <si>
    <t>Lenti, L.kápolna határban (0274/13)</t>
  </si>
  <si>
    <t>Lenti,L.kápolna között (0294/3)</t>
  </si>
  <si>
    <t>Lenti,L.kápolna között (0296/2)</t>
  </si>
  <si>
    <t>Lenti,L.kápolna között (0296/10)</t>
  </si>
  <si>
    <t>Dankó u. folyt. (0305)</t>
  </si>
  <si>
    <t>Petőfi tér nyugatra (0324)</t>
  </si>
  <si>
    <t>L.kápolnai temetőtől nyugatra (0325/7)</t>
  </si>
  <si>
    <t>L.kápolnai temetőtől északra (0325/14)</t>
  </si>
  <si>
    <t>L.kápolna (0325/37)</t>
  </si>
  <si>
    <t>Petőfi tértől temető felé (0328)</t>
  </si>
  <si>
    <t>Tulipán útról (0333)</t>
  </si>
  <si>
    <t>L.kápolna (0347)</t>
  </si>
  <si>
    <t>Tulipán u-ról északra (0369)</t>
  </si>
  <si>
    <t>Tulipán u-ról északra (0372/3)</t>
  </si>
  <si>
    <t>L.kápolnától nyugatra (0377/1)</t>
  </si>
  <si>
    <t>Nefelejcs u. folyt. (0382/3)</t>
  </si>
  <si>
    <t>L-kápolnától északra (0384/10)</t>
  </si>
  <si>
    <t>Dankó u. folyt. Bárfa felé (0389)</t>
  </si>
  <si>
    <t>Bárhelyi temető mellett (0422/2)</t>
  </si>
  <si>
    <t>Bárfától északra (0473/9)</t>
  </si>
  <si>
    <t>Bárfai sportpálya mellett (0503/2)</t>
  </si>
  <si>
    <t>Termál u. (946)</t>
  </si>
  <si>
    <t>Termál u-ról jobbra (949/1)</t>
  </si>
  <si>
    <t>Termál u-ról jobbra (949/3)</t>
  </si>
  <si>
    <t>Ter. Mellett (949/4)</t>
  </si>
  <si>
    <t>Strand (950)</t>
  </si>
  <si>
    <t>Kossuth u. (971)</t>
  </si>
  <si>
    <t>Régi temetőnél lévő ter. (973)</t>
  </si>
  <si>
    <t>Kossuth u. (993/5)</t>
  </si>
  <si>
    <t>Kossuth u. (996/2)</t>
  </si>
  <si>
    <t>Akácfa u. (998/3)</t>
  </si>
  <si>
    <t>Szövetkezet u. (999/2)</t>
  </si>
  <si>
    <t>Arany J. u. párh. (022/27)</t>
  </si>
  <si>
    <t>Átkötő u. (531/23)</t>
  </si>
  <si>
    <t>Átkötő u. (531/82)</t>
  </si>
  <si>
    <t>Thököly I u. (603)</t>
  </si>
  <si>
    <t>Bethlen G. út (702)</t>
  </si>
  <si>
    <t>Jókai u. (hrsz.:755)</t>
  </si>
  <si>
    <t>Bárhegytől keletre (0435/5)</t>
  </si>
  <si>
    <t>Bárfa temető mellett (0444/11)</t>
  </si>
  <si>
    <t>Bárfa kocsma mögött (0444/15)</t>
  </si>
  <si>
    <t>Bárfáról L.kápolnára (0451/1)</t>
  </si>
  <si>
    <t>II. világháborús emlékmű (2261/1)</t>
  </si>
  <si>
    <t>II. világháborús emlékmű (0326)</t>
  </si>
  <si>
    <t>Kerékpárút L.szombathely-Máhomfa (ÉP/H/1410)</t>
  </si>
  <si>
    <t>Buszmegálló öblök (Damjanich u./ÉP/M/1411)</t>
  </si>
  <si>
    <t>Kerékpárút Lenti-Külsősárd (ÉP/H/1412)</t>
  </si>
  <si>
    <t xml:space="preserve">Út L.szombathely hegy (LSZ/1414) </t>
  </si>
  <si>
    <t>Lenti temető bővítés (0219)</t>
  </si>
  <si>
    <t>Arany utcában betonjárda felújítási munkái</t>
  </si>
  <si>
    <t>Kossuth úti járdafelújítás (TEKI)</t>
  </si>
  <si>
    <t>Lenti, Zrínyi u. 455 HRSZ</t>
  </si>
  <si>
    <t>Lenti-Máhomfa 0644 HRSZ -ú út</t>
  </si>
  <si>
    <t>Lenti Zrínyi u. járda felújítása 415 HRSZ</t>
  </si>
  <si>
    <t>Lenti-Bárszentmihályfa buszforduló és 
Kultúrház kör.-én aszfaltozása 3144 HRSZ</t>
  </si>
  <si>
    <t>Forgalomképes építmények</t>
  </si>
  <si>
    <t>Kispiac mellett (hrsz.:405)</t>
  </si>
  <si>
    <t>Kispiac mellett (hrsz.:406)</t>
  </si>
  <si>
    <t>Bárfa (hrsz.:2915/3)</t>
  </si>
  <si>
    <t>Autóbuszváró Pavilon (ÉP/1394/B)</t>
  </si>
  <si>
    <t>Autóbuszváró Mumor (ÉP/M/1395)</t>
  </si>
  <si>
    <t>Autóbuszváró (Törpe Csárda/ÉP/M/1396)</t>
  </si>
  <si>
    <t>Autóbuszváró (L.hegy/ÉP/H/1398)</t>
  </si>
  <si>
    <t>Autóbuszváró (L.hegy Micicsárda/ÉP/H/1399)</t>
  </si>
  <si>
    <t>Autóbuszváró (Bedő Major/ÉP/MF1401)</t>
  </si>
  <si>
    <t>Autóbuszváró (hrsz.:ÉP/B/1403)</t>
  </si>
  <si>
    <t>Autóbuszváró (hrsz.:ÉP/B/1404)</t>
  </si>
  <si>
    <t>Autóbuszváró (hrsz.:ÉP/LSZ/1405)</t>
  </si>
  <si>
    <t>Autóbuszváró (L.hegy volt iskola/ÉP/H/1406)</t>
  </si>
  <si>
    <t>Autóbuszváró (L.hegy fekete ház/ÉP/H/1407)</t>
  </si>
  <si>
    <t>Autóbuszváró (hrsz.:ÉP/LK/1408)</t>
  </si>
  <si>
    <t>Völgyzáró gátas halastó üz. Eng. Ter.</t>
  </si>
  <si>
    <t>Utasváró (Damjanich u.)(ÉP/M/1484)</t>
  </si>
  <si>
    <t>Utasváró (Bánffy u. óvoda)(ÉP/M/1485)</t>
  </si>
  <si>
    <t>Utasváró (ÉP/M/1492)</t>
  </si>
  <si>
    <t>Információs tábla készítése (Muránia IÖ)</t>
  </si>
  <si>
    <t>Parkoló világítás-Műv.ház mögötti területen</t>
  </si>
  <si>
    <t>Kossuth u. 1-3. közötti világítás bővítése</t>
  </si>
  <si>
    <t>Központi téren közvilágítás átalakítása-Városközpont</t>
  </si>
  <si>
    <t>Lendvadedesi tó</t>
  </si>
  <si>
    <t>Forgalomképes építmények összesen</t>
  </si>
  <si>
    <t>Máhomfa Kultúrház - kerítés (3820)</t>
  </si>
  <si>
    <t>Lentiszombathely Kultúrház - kerítés (3581)</t>
  </si>
  <si>
    <t>Mumor Kultúrház - kerítés (2261/1)</t>
  </si>
  <si>
    <t>Mihályfai u. Tanácsház - kerítés (3229)</t>
  </si>
  <si>
    <t>Sporttelep tekepálya (23/1)</t>
  </si>
  <si>
    <t>Kerítés (Pro-Arte épület/85)</t>
  </si>
  <si>
    <t>Buszváró</t>
  </si>
  <si>
    <t>Fém szerkezetű buszváró</t>
  </si>
  <si>
    <t>Közvilágítás - Alkotmány u. 10. 404/1 hrsz. 1 db oszlop állítása</t>
  </si>
  <si>
    <t>Közvilágítás - városi köztemető felé</t>
  </si>
  <si>
    <t>Csapadék csatorna hálózat Kossuth út 1. előtt</t>
  </si>
  <si>
    <t>Lelátó 23/1 hrsz</t>
  </si>
  <si>
    <t>Mélyépítés csapadékvíz elvezetés</t>
  </si>
  <si>
    <t>Mélyépítés -szennyvíztelep Bekötő út</t>
  </si>
  <si>
    <t>Mélyépítés --Óvoda szennyvízcsatorna</t>
  </si>
  <si>
    <t>Mélyépítés - Kossuth úti ivóvízellátás</t>
  </si>
  <si>
    <t>Közvilágítás kiépítése Lenti Posta és Műv. Ház között</t>
  </si>
  <si>
    <t>Hegyi út - Máhomfai hegy 0663 HRSZ</t>
  </si>
  <si>
    <t>LentiTemplom tér térkivilágítása</t>
  </si>
  <si>
    <t>Korlátozottan forgalom képes épitmények összesen</t>
  </si>
  <si>
    <t>Oktatási épület (LAKT/9)</t>
  </si>
  <si>
    <t>Tároló (LAKT/15)</t>
  </si>
  <si>
    <t>Műhely I. (LAKT/16)</t>
  </si>
  <si>
    <t>Műhely II. (LAKT/17)</t>
  </si>
  <si>
    <t>Műhely III. (LAKT/18)</t>
  </si>
  <si>
    <t>Raktár (LAKT/20)</t>
  </si>
  <si>
    <t>Lőszerraktár (LAKT/21)</t>
  </si>
  <si>
    <t>Autómosó (LAKT/22)</t>
  </si>
  <si>
    <t>Víztározó (LAKT/27)</t>
  </si>
  <si>
    <t>Trafóház (LAKT/28)</t>
  </si>
  <si>
    <t>Porta (LAKT/29)</t>
  </si>
  <si>
    <t>Üzem.átad. Egyéb építmények</t>
  </si>
  <si>
    <t>APPLE MACEBOOK AIR 256 GB</t>
  </si>
  <si>
    <t>Petőfi Sándor szobor</t>
  </si>
  <si>
    <t>Szent István szobor</t>
  </si>
  <si>
    <t xml:space="preserve">II. világháborús emlékmű </t>
  </si>
  <si>
    <t>Aradi vértanúk emlékmű</t>
  </si>
  <si>
    <t>Szobor (Kossuth u. 1. közpark)</t>
  </si>
  <si>
    <t>Martin ML-101S Vizsgálólámpa</t>
  </si>
  <si>
    <t>Diagon D-Cell 5D Haematológia automata</t>
  </si>
  <si>
    <t>Diagon Dia Timer 4  Automata koagulométer</t>
  </si>
  <si>
    <t>Sigma 3-16P Asztali centrifuga</t>
  </si>
  <si>
    <t>Siemens Axiom Aristos VX Digitális röntgen felvét.</t>
  </si>
  <si>
    <t>Hitachi EUB 700 HV Felső középkategóriás ultra.</t>
  </si>
  <si>
    <t>Nomad + EVA Fogászati röntgen digitalizáló és m.</t>
  </si>
  <si>
    <t>BTL-08 MT Plus  EKG, 6 csatornás</t>
  </si>
  <si>
    <t>Seca 709 Személymérleg magasságmérővel</t>
  </si>
  <si>
    <t>GIMA 31182 Dermatoszkóp szett</t>
  </si>
  <si>
    <t>Storz 11001UD1 Beépített fütött orrendoszkóp</t>
  </si>
  <si>
    <t>Oculus Centerfield II Automata periméter</t>
  </si>
  <si>
    <t>IMEA EFC III CFF kritikus fúziós frekvencia vizs.</t>
  </si>
  <si>
    <t>Heine Beta 200S Direkt szemtükör fixációs jellel</t>
  </si>
  <si>
    <t>Diplomat DL-210 Fogászati kezelőszék és kezelő.</t>
  </si>
  <si>
    <t>Martin Minicutter Bipoláris elektrokauter</t>
  </si>
  <si>
    <t>Chinesport 01250  Vizsgálóágy</t>
  </si>
  <si>
    <t>Genesy 1200 Pro4-csatornás TENS + ingeráram k.</t>
  </si>
  <si>
    <t>BTL-4815SS Combi Professional Kombinált ultra.</t>
  </si>
  <si>
    <t>BTL VAC Vákuumelektródás univerzális kezelők.</t>
  </si>
  <si>
    <t>BEMER 3000+ signal Mágnesterápiás készülék</t>
  </si>
  <si>
    <t>Chinesport 03930+03960 Korrekciós tükör</t>
  </si>
  <si>
    <t>Chinesport 12181 Ther Elektromos magasság.ágy.</t>
  </si>
  <si>
    <t>Bion Well Jade, fémvázas Masszírozó gép tartoz.</t>
  </si>
  <si>
    <t>Technomex T-4K/E Négyrekeszes galvánkád</t>
  </si>
  <si>
    <t>Chinesport 01258 Vizsgálópamlag</t>
  </si>
  <si>
    <t>Dentech fogászati kéziműszerek</t>
  </si>
  <si>
    <t xml:space="preserve">Newmed Kronos B Autokláv B tipusú </t>
  </si>
  <si>
    <t>Chinesport 01258Vizsgálópamlag</t>
  </si>
  <si>
    <t>Térelválasztó függöny, L-alakú, 250x240 cm</t>
  </si>
  <si>
    <t>KT0451 Fogorvosi ülőke</t>
  </si>
  <si>
    <t>Térelválasztó függöny, L-alakú, 220x180 cm</t>
  </si>
  <si>
    <t xml:space="preserve">Térelválasztó függöny, L-alakú, 240x150 cm </t>
  </si>
  <si>
    <t>Artmed-Pakolós szekrény</t>
  </si>
  <si>
    <t xml:space="preserve">MIKE-100 Minikonyha </t>
  </si>
  <si>
    <t>Artmed-Beépített szekrény,6 főre</t>
  </si>
  <si>
    <t>Artmed-Beépített szekrény</t>
  </si>
  <si>
    <t>Artmed-Beépített szekrény teleajtós</t>
  </si>
  <si>
    <t>Artmed-Falipolc alatta akasztós rész</t>
  </si>
  <si>
    <t>Artmed-Egyedi beépített szekrény</t>
  </si>
  <si>
    <t>Artmed-Beépített szekrény teleajtó és üvegajtó</t>
  </si>
  <si>
    <t>Titanox M600357/CB-Vizsgálóasztal</t>
  </si>
  <si>
    <t>Artmed-Egyedi szekrény</t>
  </si>
  <si>
    <t>Artmed-Beépített szekrény-4 oszlopban</t>
  </si>
  <si>
    <t>Artmed-Beépített szekrény háromrészes</t>
  </si>
  <si>
    <t>Artmed-Faliszekrény, teleajtós</t>
  </si>
  <si>
    <t>Titanox M600357/CB-Vizsgálóágy</t>
  </si>
  <si>
    <t>Artmed-Álló gyógyszer szekrény</t>
  </si>
  <si>
    <t>Specmöbel 110-Hidraulikus kezelőszék</t>
  </si>
  <si>
    <t>Artmed-Beépített szekrény osztott ajtókkal</t>
  </si>
  <si>
    <t>Beépített szekrény-3400*450*2600</t>
  </si>
  <si>
    <t>Kötszerasztal-800*500*900</t>
  </si>
  <si>
    <t>Beépített szekrény, mennyezetig érő tolóajtókkal</t>
  </si>
  <si>
    <t>Titanox M600485-Sonnerburg asztal</t>
  </si>
  <si>
    <t>Gorenje MKE100-Minikonyha</t>
  </si>
  <si>
    <t>Térelválasztó függöny -400 cm</t>
  </si>
  <si>
    <t>Beépített szekrény,teleajtókkal-2200*450*2600</t>
  </si>
  <si>
    <t>Falra szerelhető szekrény, polcos teleajtós</t>
  </si>
  <si>
    <t>Titanox M600357/C-Vizsgálóágy</t>
  </si>
  <si>
    <t>Beépített szekrény,3 részes, teleajtós</t>
  </si>
  <si>
    <t>Betegirányító információs pult</t>
  </si>
  <si>
    <t>Martin ML-101S Vizsgálólámpa, mobil</t>
  </si>
  <si>
    <t>BTL-08MD3-EKG hordozható</t>
  </si>
  <si>
    <t>Martin ML-301S-Vizsgálólámpa, mennyezeti</t>
  </si>
  <si>
    <t>Martin ML-201D-Vizsgálólámpa, mennyezeti</t>
  </si>
  <si>
    <t>Chinesport 12203-Vizsgálólámpa/szék</t>
  </si>
  <si>
    <t>Fresenius Injectomat MC Agilia-Infúziós pumpa/perfuzor</t>
  </si>
  <si>
    <t>Fresenius Volumat Agilia H-Inf. pumpa/volumentrikus</t>
  </si>
  <si>
    <t>Martin , Dafilon-Általános sebészeti műszertáska</t>
  </si>
  <si>
    <t>Medifa -Sebészeti műtőasztal</t>
  </si>
  <si>
    <t>Chinesport-Gipszelőasztal</t>
  </si>
  <si>
    <t>Martin-Vizsgálótábla</t>
  </si>
  <si>
    <t>SECA 709-Személymérleg magasságmérővel</t>
  </si>
  <si>
    <t>Philips-CTG fejek</t>
  </si>
  <si>
    <t>GIMA 29503-Babydoppler</t>
  </si>
  <si>
    <t>SA-52-Szűrőaudiométer</t>
  </si>
  <si>
    <t>VM0505-33-3 medencés mosogató</t>
  </si>
  <si>
    <t>EA 1260A-Rozsdamentes csomagolóasztal</t>
  </si>
  <si>
    <t>GANDUS DN350--Fólia hegesztő</t>
  </si>
  <si>
    <t>RadioSurg 2200-Rádiósebészeti készülék</t>
  </si>
  <si>
    <t>ELI150c 12 csatornás EKG készülék-Pályázat</t>
  </si>
  <si>
    <t>ABPM 05 vérnyomásmérő holter-Pályázat</t>
  </si>
  <si>
    <t>GIMA 27130 mérleg magasságmérővel</t>
  </si>
  <si>
    <t>MeLAseal 100+fóliázógép</t>
  </si>
  <si>
    <t>HeartSave 6 defibrillátor</t>
  </si>
  <si>
    <t>CBM vizsgáló ágy</t>
  </si>
  <si>
    <t>OXY sürgősségi táska</t>
  </si>
  <si>
    <t>Melag 75 sterilizáló hőlég</t>
  </si>
  <si>
    <t>Artmed műszerszekrény</t>
  </si>
  <si>
    <t>Kézi-csörlős tréger rendszer</t>
  </si>
  <si>
    <t>Öltözőszekrény, 10 férőhelyes paddal</t>
  </si>
  <si>
    <t>Öltözőszekrény, 6 férőhelyes paddal</t>
  </si>
  <si>
    <t>Konyhabútor</t>
  </si>
  <si>
    <t>Világosító pult</t>
  </si>
  <si>
    <t>Számítógépes katalógus-konzol</t>
  </si>
  <si>
    <t>Katalógus szekrény</t>
  </si>
  <si>
    <t>Könyvtári recepciós pult</t>
  </si>
  <si>
    <t>Recepciós és ruhatári pult</t>
  </si>
  <si>
    <t>Mobil ruhatári fogas</t>
  </si>
  <si>
    <t>Üvegezett vitrin</t>
  </si>
  <si>
    <t>Díszfüggöny galérián</t>
  </si>
  <si>
    <t>Fényzáró szalagfüggöny</t>
  </si>
  <si>
    <t>Normál szalagfüggöny (M46)</t>
  </si>
  <si>
    <t>Normál szalagfüggöny (M47)</t>
  </si>
  <si>
    <t>Normál szalagfüggöny (M48)</t>
  </si>
  <si>
    <t>Kültéri színpad</t>
  </si>
  <si>
    <t>Mobil lépcső színpadhoz</t>
  </si>
  <si>
    <t>Színpadi függöny</t>
  </si>
  <si>
    <t>Lenti, Dózsa u. 1. köztéri óra felújítása</t>
  </si>
  <si>
    <t>Vízszintmérő műszerek és adatkinyerő notebook</t>
  </si>
  <si>
    <t>Acél gyógyszertároló lemezszekrény</t>
  </si>
  <si>
    <t>Minikonyha nővérpihenőbe,rozsdamentes acél mosog.</t>
  </si>
  <si>
    <t>Nővérpult faforgácslap felülettel</t>
  </si>
  <si>
    <t>Konyhabútor,beépített kétmedencés mosogatóval</t>
  </si>
  <si>
    <t>Acél munkaasztal 3 medencés mosogatóval</t>
  </si>
  <si>
    <t>Acél munkaasztal</t>
  </si>
  <si>
    <t>Tárgyalóasztal</t>
  </si>
  <si>
    <t>Q-Matic betegirányító rendszer</t>
  </si>
  <si>
    <t>Netlife Pro számítógép+ACER LCD Monitor</t>
  </si>
  <si>
    <t>Acer TM4750 NOTEBOOK-Pályázat</t>
  </si>
  <si>
    <t>Iskolai PC-INTENSIA</t>
  </si>
  <si>
    <t>Alkalmazás rendszer-HP</t>
  </si>
  <si>
    <t>Tantermi csomag</t>
  </si>
  <si>
    <t>Egyéb berendezés</t>
  </si>
  <si>
    <t>HP Laserjet 1010 Nyomtató</t>
  </si>
  <si>
    <t>Számítógép (A-M/ÜV-001)</t>
  </si>
  <si>
    <t>PC Komplett számítógép (Ü/I/HK//492)</t>
  </si>
  <si>
    <t>Komplett számítógép</t>
  </si>
  <si>
    <t>HP LasserJet M4345 nyomtató</t>
  </si>
  <si>
    <t>DLINK DNS-343 Network Storge Enclosure-Adat</t>
  </si>
  <si>
    <t>SzinvaNet-Dell powervault MD1200-HIS +PACS</t>
  </si>
  <si>
    <t>42U magas rack szekrény és központi switch</t>
  </si>
  <si>
    <t>SzinvaNet-Dell Precision T3500 munkaállaomás</t>
  </si>
  <si>
    <t>DELL PowerEdge R510-HIS+PACS szerver</t>
  </si>
  <si>
    <t>DELL PowerEdge Levelező, Nyomtató,Gazdaság</t>
  </si>
  <si>
    <t>APC Smart-ups XL 3000 VA 230V Twr/Rack con.</t>
  </si>
  <si>
    <t>APC Smart-ups XL 48 V Battery Twr/Rack con.</t>
  </si>
  <si>
    <t>Munkaállamás-Dell Optiplex 380 MT monitirral</t>
  </si>
  <si>
    <t>Dell PowerEdge R300-WEB szerver</t>
  </si>
  <si>
    <t>WIDE IF-2103MP MONITOR-Radiológiai leltező</t>
  </si>
  <si>
    <t>FIREGL5600 GRAFIKUS VEZÉRLŐ kártya-Rad.</t>
  </si>
  <si>
    <t>WIDE IF-2103MP MONITOR-Tüdőgyógyász. leltező</t>
  </si>
  <si>
    <t>FIREGL5600 GRAFIKUS VEZÉRLŐ kártya-Tüdőgy.</t>
  </si>
  <si>
    <t>0-ig leírt ügyvitel-számítást. eszk. összesen</t>
  </si>
  <si>
    <t>DELL Latitude D 531 Notebook (Ü/RÉD/574)</t>
  </si>
  <si>
    <t>DELL Latitude D 531 Notebook (Ü/RÉD/575)</t>
  </si>
  <si>
    <t>DELL Latitude D 531 Notebook (Ü/CS/570)</t>
  </si>
  <si>
    <t>DELL Latitude D 531 Notebook (Ü/CS/571)</t>
  </si>
  <si>
    <t>DELL Optiplex TM330 Minitower (Ü/CS/592)</t>
  </si>
  <si>
    <t>DELL Optiplex TM330 Minitower (Ü/CS/596)</t>
  </si>
  <si>
    <t>DELL Optiplex TM330 Minitower (Ü/ZB/601)</t>
  </si>
  <si>
    <t>DELL Optiplex TM330 Minitower (Ü/ZB/602)</t>
  </si>
  <si>
    <t>DELL Optiplex TM330 Minitower (Ü/ZB/603)</t>
  </si>
  <si>
    <t>DELL Optiplex TM330 Minitower (Ü/RÉD/604)</t>
  </si>
  <si>
    <t>DELL Optiplex TM330 Minitower (Ü/RÉD/605)</t>
  </si>
  <si>
    <t>DELL Optiplex TM330 Minitower (Ü/RÉD/606)</t>
  </si>
  <si>
    <t>DELL Optiplex TM330 Minitower (Ü/RÉD/608)</t>
  </si>
  <si>
    <t>DELL Optiplex TM330 Minitower (Ü/RÉD/609)</t>
  </si>
  <si>
    <t>DELL Optiplex TM330 Minitower (Ü/RÉD/610)</t>
  </si>
  <si>
    <t>DELL Optiplex TM330 Minitower (Ü/BÖ/611)</t>
  </si>
  <si>
    <t>DELL Optiplex TM330 Minitower (Ü/OVI/612)</t>
  </si>
  <si>
    <t>DELL Optiplex TM330 Minitower (Ü/KÖ/613)</t>
  </si>
  <si>
    <t>DELL Optiplex TM330 Minitower (Ü/MÜV/614)</t>
  </si>
  <si>
    <t>DELL Optiplex TM330 Minitower (Ü/ZE/615)</t>
  </si>
  <si>
    <t>DELL Optiplex TM330 Minitower (Ü/VISK/618)</t>
  </si>
  <si>
    <t>DELL Optiplex TM330 Minitower (Ü/AISK/619)</t>
  </si>
  <si>
    <t>Nyomtató (Ü/CS/628)</t>
  </si>
  <si>
    <t>Nyomtató (Ü/CS/629)</t>
  </si>
  <si>
    <t>Nyomtató (Ü/CS/630)</t>
  </si>
  <si>
    <t>Nyomtató (Ü/CS/631)</t>
  </si>
  <si>
    <t>Nyomtató (Ü/CS/632)</t>
  </si>
  <si>
    <t>Nyomtató (Ü/CS/633)</t>
  </si>
  <si>
    <t>Nyomtató (Ü/CS/634)</t>
  </si>
  <si>
    <t>Nyomtató (Ü/ZB/635)</t>
  </si>
  <si>
    <t>Nyomtató (Ü/ZB/636)</t>
  </si>
  <si>
    <t>Nyomtató (Ü/ZB/637)</t>
  </si>
  <si>
    <t>Nyomtató (Ü/ZB/638)</t>
  </si>
  <si>
    <t>Nyomtató (Ü/ZB/639)</t>
  </si>
  <si>
    <t>Nyomtató (Ü/ZB/640)</t>
  </si>
  <si>
    <t>Nyomtató (Ü/ZB/641)</t>
  </si>
  <si>
    <t>Nyomtató (Ü/ZB/642)</t>
  </si>
  <si>
    <t>Nyomtató (Ü/RÉD/643)</t>
  </si>
  <si>
    <t>Nyomtató (Ü/RÉD/644)</t>
  </si>
  <si>
    <t>Nyomtató (Ü/RÉD/645)</t>
  </si>
  <si>
    <t>Nyomtató (Ü/RÉD/646)</t>
  </si>
  <si>
    <t>Nyomtató (Ü/RÉD/647)</t>
  </si>
  <si>
    <t>Multifunkcionális nyomtató (Ü/CS/693)</t>
  </si>
  <si>
    <t>Szünetmentes tápegység (Ü/CS/669)</t>
  </si>
  <si>
    <t>Szünetmentes tápegység (Ü/CS/670)</t>
  </si>
  <si>
    <t>Szünetmentes tápegység (Ü/CS/671)</t>
  </si>
  <si>
    <t>Szünetmentes tápegység (Ü/CS/672)</t>
  </si>
  <si>
    <t>Szünetmentes tápegység (Ü/CS/673)</t>
  </si>
  <si>
    <t>Szünetmentes tápegység (Ü/ZB/674)</t>
  </si>
  <si>
    <t>Szünetmentes tápegység (Ü/ZB/675)</t>
  </si>
  <si>
    <t>Szünetmentes tápegység (Ü/ZB/676)</t>
  </si>
  <si>
    <t>Szünetmentes tápegység (Ü/ZB/677)</t>
  </si>
  <si>
    <t>Szünetmentes tápegység (Ü/ZB/678)</t>
  </si>
  <si>
    <t>Szünetmentes tápegység (Ü/ZB/679)</t>
  </si>
  <si>
    <t>Projektor (Rendőrség)</t>
  </si>
  <si>
    <t>Reneszánsz asztal (MMK/566)</t>
  </si>
  <si>
    <t>Kínálópult (MMK/567)</t>
  </si>
  <si>
    <t>Pohártartó polc (MMK/568)</t>
  </si>
  <si>
    <t>Átriumos beépített polcrendszer (MMK/569)</t>
  </si>
  <si>
    <t xml:space="preserve">Információs tábla </t>
  </si>
  <si>
    <t>Konténer</t>
  </si>
  <si>
    <t>Hűtőszekrény Mumor</t>
  </si>
  <si>
    <t>Monfrotto kameraállvány (Lenti VTV)</t>
  </si>
  <si>
    <t>Tornaszőnyeg</t>
  </si>
  <si>
    <t>4frakciós hull.gyűjtő edény, sziget</t>
  </si>
  <si>
    <t>Basic Junior mászó-egyensúlyozó</t>
  </si>
  <si>
    <t>Köztéri pihenőpad (45 db)</t>
  </si>
  <si>
    <t>Xénia díszkút (2 db)</t>
  </si>
  <si>
    <t>Bajai köztéri szemétgyűjtő (60 db)</t>
  </si>
  <si>
    <t>Műszer,vegyszer szekrény</t>
  </si>
  <si>
    <t>Edénytároló szekrény 2 db</t>
  </si>
  <si>
    <t>Viking MR-340 fűnyírótraktor</t>
  </si>
  <si>
    <t>Defibrillátor</t>
  </si>
  <si>
    <t>Dohányzóasztal 80x40</t>
  </si>
  <si>
    <t>Szövetborítású fotel 4 db</t>
  </si>
  <si>
    <t>Szekrénysor 4 db</t>
  </si>
  <si>
    <t>Ágy 90x60 cm 4 db</t>
  </si>
  <si>
    <t>Asztal 80x60 cm 4 db</t>
  </si>
  <si>
    <t>Belgyógyászati vizsgálóasztal</t>
  </si>
  <si>
    <t>Papírlepedő tartó</t>
  </si>
  <si>
    <t>2 lépcsős, festett műtőzsámoly</t>
  </si>
  <si>
    <t>Rozsdamentes műszerasztal</t>
  </si>
  <si>
    <t>Fém,1-1 ajtós, felül üveg műszerszekrény</t>
  </si>
  <si>
    <t>2-2 ajtós fém, felül üveg műszerszekrény</t>
  </si>
  <si>
    <t>1 ajtós fém méregszekrény</t>
  </si>
  <si>
    <t>Hidegfényű vizsgálólámpa</t>
  </si>
  <si>
    <t>Fejtámlás vizsgálószék</t>
  </si>
  <si>
    <t>Sürgősségi táska oxy</t>
  </si>
  <si>
    <t>Sürgősségi kéziműszer felszerelés</t>
  </si>
  <si>
    <t>Satelec fogászati RTG.X MIND</t>
  </si>
  <si>
    <t>Mectron Micropiezos Depurátor 4 heggyel</t>
  </si>
  <si>
    <t>Gőzsterilizátor vízlágyító készülékkel</t>
  </si>
  <si>
    <t>Kolposzkóp berendezés Alpha YDJ-2V2</t>
  </si>
  <si>
    <t>Vitrines szekrény 4 db</t>
  </si>
  <si>
    <t>Vitrin 4 db</t>
  </si>
  <si>
    <t>Paraszt polc 8 db</t>
  </si>
  <si>
    <t>Bemutató polcos szekrény 4 db</t>
  </si>
  <si>
    <t>Vitrines szekrény 3 db</t>
  </si>
  <si>
    <t>Vizuáltábla</t>
  </si>
  <si>
    <t>Állófogas (2 db)</t>
  </si>
  <si>
    <t>Asztal (2 db)</t>
  </si>
  <si>
    <t>Tálalószekrény</t>
  </si>
  <si>
    <t>Beépített konyhaszekrény</t>
  </si>
  <si>
    <t>Beépített gáztűzhely</t>
  </si>
  <si>
    <t>Étkező asztal</t>
  </si>
  <si>
    <t>Információs pult</t>
  </si>
  <si>
    <t>Irattartó szekrény (2 db)</t>
  </si>
  <si>
    <t>Nyitott információs polc (2 db)</t>
  </si>
  <si>
    <t>Karfás irodai szék (2 db)</t>
  </si>
  <si>
    <t>Vendégszék (3 db)</t>
  </si>
  <si>
    <t xml:space="preserve">Állófogas </t>
  </si>
  <si>
    <t>Vitrines szekrény (2 db)</t>
  </si>
  <si>
    <t>Szatócs pult</t>
  </si>
  <si>
    <t>Karfás forgószék</t>
  </si>
  <si>
    <t>Perforált papírgyűjtő (4 db)</t>
  </si>
  <si>
    <t>Fogas (2 db)</t>
  </si>
  <si>
    <t>Döngölőbéka (EQUAL)</t>
  </si>
  <si>
    <t>Lapvibrátor VD 450/20(EQUAL)</t>
  </si>
  <si>
    <t>Lézeres szintező (EQUAL)</t>
  </si>
  <si>
    <t>Betonkeverő (EQUAL)</t>
  </si>
  <si>
    <t>Bontókalapács (EQUAL)</t>
  </si>
  <si>
    <t>Fúróvéső kalapács (EQUAL)</t>
  </si>
  <si>
    <t>Körhinta (Vörösmarty úti játszótérre)</t>
  </si>
  <si>
    <t>Motor rugós játék zöld</t>
  </si>
  <si>
    <t>Póni rugós játék</t>
  </si>
  <si>
    <t>Szárzúzó (G/EQ/553)</t>
  </si>
  <si>
    <t>Fűkasza (G/EQ/554)</t>
  </si>
  <si>
    <t>Traktor TM3000 (G/EQ/556)</t>
  </si>
  <si>
    <t>Veszélyes hulladéktároló konténer (G/EQ/558)</t>
  </si>
  <si>
    <t>Mérleg (G/EQ/559)</t>
  </si>
  <si>
    <t>Gyűjtő, szállító konténer 2 db (G/EQ/560)</t>
  </si>
  <si>
    <t>Zanussi hűtőgép L.szombathely</t>
  </si>
  <si>
    <t>Mosógatószekrény L.szombathely</t>
  </si>
  <si>
    <t>Gáztűzhely L.szombathely</t>
  </si>
  <si>
    <t>Köszöntő táblák</t>
  </si>
  <si>
    <t>Ping-pong asztal</t>
  </si>
  <si>
    <t>Érdoppler készülék</t>
  </si>
  <si>
    <t>Motoros kasza Máhomfa</t>
  </si>
  <si>
    <t>Panasonic televizió Máhomfa</t>
  </si>
  <si>
    <t>Drappéria (Ravatalozó) Mumor</t>
  </si>
  <si>
    <t>Panasonic Music Center B.mihályfa</t>
  </si>
  <si>
    <t>Forróvíztároló Lentikápolna</t>
  </si>
  <si>
    <t>Szekrény (orvosi lakás,Templom tér 5.)</t>
  </si>
  <si>
    <t>Gáztűzhely (orvosi lakás,Templom tér 5.)</t>
  </si>
  <si>
    <t>Sátor</t>
  </si>
  <si>
    <t>3 részes mosogató</t>
  </si>
  <si>
    <t>Irodabútor</t>
  </si>
  <si>
    <t>Vaskonténer</t>
  </si>
  <si>
    <t>Bútor</t>
  </si>
  <si>
    <t>Video Lentiszombathely</t>
  </si>
  <si>
    <t>Szobor Lentiszombathely</t>
  </si>
  <si>
    <t>Közkút Mumor</t>
  </si>
  <si>
    <t>Színes TV (Mumor)</t>
  </si>
  <si>
    <t>Akai videomagnó Mumor</t>
  </si>
  <si>
    <t>Játszótéri padok</t>
  </si>
  <si>
    <t>Játszótéri játékok</t>
  </si>
  <si>
    <t>Játszótéri kosárpalánk</t>
  </si>
  <si>
    <t>Hőlégsterilizátor</t>
  </si>
  <si>
    <t>Érdoppler ES-100X</t>
  </si>
  <si>
    <t xml:space="preserve">Cardiagraph </t>
  </si>
  <si>
    <t>Irattároló szekrény</t>
  </si>
  <si>
    <t>Gáztűzhely Bárszentmihályfa (Sportkör)</t>
  </si>
  <si>
    <t>Samsung színes TV Bárszentmihályfa</t>
  </si>
  <si>
    <t>Polytron műsorszóró (LTV)</t>
  </si>
  <si>
    <t>Polytron adóberendezés (LTV)</t>
  </si>
  <si>
    <t>Futek videókapcsoló (LTV)</t>
  </si>
  <si>
    <t>Spirit keverő (LTV)</t>
  </si>
  <si>
    <t>Sony videórecorder (LTV)</t>
  </si>
  <si>
    <t>Ekg. Vizsg. Lámpa</t>
  </si>
  <si>
    <t>15 db karfás tárgyalószék (szürke-fekete textilborítás)</t>
  </si>
  <si>
    <t>Termoszláda</t>
  </si>
  <si>
    <t>Hűtőszekrény</t>
  </si>
  <si>
    <t>Gőztisztító készülék</t>
  </si>
  <si>
    <t>Villanysütő</t>
  </si>
  <si>
    <t>Páncélszekrény</t>
  </si>
  <si>
    <t>Gera sarokülőgarnitúra</t>
  </si>
  <si>
    <t>Üzem.Telj.(0-ig)leírt e. gépek, berend., felszer.</t>
  </si>
  <si>
    <t>Opel Vivaro Combi L2H1</t>
  </si>
  <si>
    <t>ISUZU TURQUOISE BUSZ</t>
  </si>
  <si>
    <t>Telj. (0-ig) leírt járművek összesen</t>
  </si>
  <si>
    <t>Altra 36w-os lámpatestek-közvilágítás</t>
  </si>
  <si>
    <t>Kecskeméti midi kúpos stíl lámpatest</t>
  </si>
  <si>
    <t>Kecskeméti midi kúpos stíl lámpatestzárt</t>
  </si>
  <si>
    <t>Nyomtató Epson</t>
  </si>
  <si>
    <t>Ügyvitel-számítástechnikai eszk. összesen</t>
  </si>
  <si>
    <t>Nőgyógy. Vizsg asztal</t>
  </si>
  <si>
    <t>Audiométer</t>
  </si>
  <si>
    <t>Rectoscop</t>
  </si>
  <si>
    <t>Réslámpa</t>
  </si>
  <si>
    <t>Minidopler</t>
  </si>
  <si>
    <t>UH vizsg kész.</t>
  </si>
  <si>
    <t>EZV PC vizsgálófej</t>
  </si>
  <si>
    <t>Érdopler ES-100S</t>
  </si>
  <si>
    <t>ER-65 3 EKG</t>
  </si>
  <si>
    <t>Oxigénterápiás készülék</t>
  </si>
  <si>
    <t>Mágneskarika</t>
  </si>
  <si>
    <t>Digszia mérő</t>
  </si>
  <si>
    <t>Mikroszkóp Olympus</t>
  </si>
  <si>
    <t>Feta monitor HPM 1351</t>
  </si>
  <si>
    <t>Innoter lézerter. Kész.</t>
  </si>
  <si>
    <t>Lézerbiligt</t>
  </si>
  <si>
    <t>Lámpa állványos</t>
  </si>
  <si>
    <t>Biotron lámpa</t>
  </si>
  <si>
    <t>Epico égetőkész.</t>
  </si>
  <si>
    <t>Gipszvágó elektromos</t>
  </si>
  <si>
    <t>Ligátor</t>
  </si>
  <si>
    <t>EKG és tartozékai</t>
  </si>
  <si>
    <t>Mikroszkóp fülészet</t>
  </si>
  <si>
    <t>Hűtőszekrény gazd. Iroda</t>
  </si>
  <si>
    <t>Mosogatógép</t>
  </si>
  <si>
    <t>UH és tartozékai</t>
  </si>
  <si>
    <t>Dermatoscop</t>
  </si>
  <si>
    <t>Hearsren EKG</t>
  </si>
  <si>
    <t>Spirometer</t>
  </si>
  <si>
    <t>Próbalencsesor</t>
  </si>
  <si>
    <t>Mirocop nagyfrekvenciás vágókészülék</t>
  </si>
  <si>
    <t>Laborműszer</t>
  </si>
  <si>
    <t>Fűkasza</t>
  </si>
  <si>
    <t>Autómatikus tympanométer</t>
  </si>
  <si>
    <t>Binoculáris ophtalmoscop</t>
  </si>
  <si>
    <t>Nervostim</t>
  </si>
  <si>
    <t>Eü. hulladékkonténer</t>
  </si>
  <si>
    <t>Keratométer</t>
  </si>
  <si>
    <t>Aplanációs tonométer</t>
  </si>
  <si>
    <t>ABPM-05 vérnyomásmérő monitor</t>
  </si>
  <si>
    <t>Hómaró, PARTNER PSB 270</t>
  </si>
  <si>
    <t>Hőlegsterilizáló  OH 300 Circotherm 4o l-es</t>
  </si>
  <si>
    <t>Video archiváló egység</t>
  </si>
  <si>
    <t>Cryopen</t>
  </si>
  <si>
    <t>Dermojet</t>
  </si>
  <si>
    <t>Betegszállító kocsi</t>
  </si>
  <si>
    <t>Nőgyógyászati vizsgálóasztal</t>
  </si>
  <si>
    <t xml:space="preserve">EKG    </t>
  </si>
  <si>
    <t>Hercules asztal</t>
  </si>
  <si>
    <t>Hűtési rendszer</t>
  </si>
  <si>
    <t>EFI iroda bútorai</t>
  </si>
  <si>
    <t>Egyéb gép, berendezés, jármű</t>
  </si>
  <si>
    <t>Egyéb gép, berendezés összesen</t>
  </si>
  <si>
    <t>Kis értékű tárgyi eszközök</t>
  </si>
  <si>
    <t>Számítógép Komplett</t>
  </si>
  <si>
    <t>Fénymásoló</t>
  </si>
  <si>
    <t>Nyomtató HP Laserjet</t>
  </si>
  <si>
    <t>Számítógép+tartozékok</t>
  </si>
  <si>
    <t>Elektromos 3 aknás sütő</t>
  </si>
  <si>
    <t>Gázzsámoly</t>
  </si>
  <si>
    <t>Burgonyakoptató</t>
  </si>
  <si>
    <t>Mosogató 2 medencés</t>
  </si>
  <si>
    <t>Ipari mosógép</t>
  </si>
  <si>
    <t>Ipari szárítógép</t>
  </si>
  <si>
    <t>Végerősítő</t>
  </si>
  <si>
    <t>CD lejátszó</t>
  </si>
  <si>
    <t>Mélyláda</t>
  </si>
  <si>
    <t>Roadbox láda 16 AE</t>
  </si>
  <si>
    <t>HangfalJBL TR 225</t>
  </si>
  <si>
    <t>Végfok OSC USA 1300</t>
  </si>
  <si>
    <t>ALESIS Multieffekt</t>
  </si>
  <si>
    <t>Panasonic PT-EW730ZE projektor</t>
  </si>
  <si>
    <t>Zrínyi szobor</t>
  </si>
  <si>
    <t>Webszerver</t>
  </si>
  <si>
    <t>Konténer görgős</t>
  </si>
  <si>
    <t>Guruló állvány interaktív táblához</t>
  </si>
  <si>
    <t>Befejezetlen építmény összesen</t>
  </si>
  <si>
    <t>Élelem raktárkészlet/Vásárolt készletek</t>
  </si>
  <si>
    <t>B/I. Készletek összesen</t>
  </si>
  <si>
    <t>C/ PÉNZESZKÖZÖK</t>
  </si>
  <si>
    <t>D/I. Költségvetési évben esedékes követelések</t>
  </si>
  <si>
    <t>D/I/6. Költségvetési évben esedékes követelések működési célú átvett pénzeszközre</t>
  </si>
  <si>
    <t>D/I/7. Költségvetési évben esedékes követelések felhalmnozási célú átvett pénzeszközre</t>
  </si>
  <si>
    <t>D/II. Költségvetési évet követően esedékes követelések</t>
  </si>
  <si>
    <t>D/II/5. Költségvetési évet követően esedékes követelések felhalmozási  bevételre</t>
  </si>
  <si>
    <t>G) Saját tőke</t>
  </si>
  <si>
    <t>H) Kötelezettségek</t>
  </si>
  <si>
    <t>H/I) Költségvetési évben esedékes kötelezettségek</t>
  </si>
  <si>
    <t>H/II) Költségvetési évet követően esedékes kötelezettségek</t>
  </si>
  <si>
    <t>H/III) Kötelezettség jellegű sajátos elszámolások</t>
  </si>
  <si>
    <t>H/KÖTELEZETTSÉGEK ÖSSZESEN</t>
  </si>
  <si>
    <t>F O R R Á S O K  Ö S S Z E S E N</t>
  </si>
  <si>
    <t xml:space="preserve"> K1.-K8. Költségvetési kiadások</t>
  </si>
  <si>
    <t>Konszolidálás előtti összeg</t>
  </si>
  <si>
    <t>Konszolidálás</t>
  </si>
  <si>
    <t>Konszolidált összeg</t>
  </si>
  <si>
    <t>02</t>
  </si>
  <si>
    <t>04</t>
  </si>
  <si>
    <t>05</t>
  </si>
  <si>
    <t>06</t>
  </si>
  <si>
    <t>07</t>
  </si>
  <si>
    <t>08</t>
  </si>
  <si>
    <t>10</t>
  </si>
  <si>
    <t>11</t>
  </si>
  <si>
    <t>14</t>
  </si>
  <si>
    <t>18</t>
  </si>
  <si>
    <t>19</t>
  </si>
  <si>
    <t>20</t>
  </si>
  <si>
    <t>21</t>
  </si>
  <si>
    <t>24</t>
  </si>
  <si>
    <t>25</t>
  </si>
  <si>
    <t>26</t>
  </si>
  <si>
    <t>28</t>
  </si>
  <si>
    <t>30</t>
  </si>
  <si>
    <t>31</t>
  </si>
  <si>
    <t>B1. - B7.  költségvetési bevételek</t>
  </si>
  <si>
    <t>K9. Finanszírozási kiadások</t>
  </si>
  <si>
    <t>B8. Finanszírozási bevételek</t>
  </si>
  <si>
    <t>Konszolidált mérleg</t>
  </si>
  <si>
    <t>ESZKÖZÖK ÖSSZESEN (=A+B+C+D+E+F)</t>
  </si>
  <si>
    <t>Konszolidált eredménykimutatás</t>
  </si>
  <si>
    <t>Telj.(0-ra leírt) szell.term értéke összesen)</t>
  </si>
  <si>
    <t>938 hrsz-ú lakóház, udvar, gazdasági épület</t>
  </si>
  <si>
    <t>2158/5 hrsz-ú közút csőátereszének helyreállítása</t>
  </si>
  <si>
    <t>Lenti, Sporttelep TE pálya-bottyán pálya</t>
  </si>
  <si>
    <t>Lenti, Sporttelep te pálya-adidas pálya</t>
  </si>
  <si>
    <t>Mészkőburkolat út felújítása 936/1 hrsz</t>
  </si>
  <si>
    <t>Mészkőburkolat út felújítása 934 hrsz</t>
  </si>
  <si>
    <t>Bend-02/510 utasváró</t>
  </si>
  <si>
    <t>Bend-02/910 utasváró</t>
  </si>
  <si>
    <t>Lenti, Templom tér közvilágítási hálózat földkábel csere</t>
  </si>
  <si>
    <t>Honvéd u. - 23/5 hrsz</t>
  </si>
  <si>
    <t>Honvéd utca - 23/5 hrsz</t>
  </si>
  <si>
    <t>Lentiszombathelyi majorhoz vezető Z.B.-ú út helyreállítása-3720 hrsz</t>
  </si>
  <si>
    <t>EFI iroda</t>
  </si>
  <si>
    <t>Kerítésrendszer</t>
  </si>
  <si>
    <t>kémény felújítás</t>
  </si>
  <si>
    <t>A/II.2.Gépek, berendezések, felszerelések, járművek</t>
  </si>
  <si>
    <t>ASUS X555LA-XO091D Notebook (világos barna)</t>
  </si>
  <si>
    <t>Skoda Octavia Elegance Style 2.0 cr TDI 4*4-NFF-325</t>
  </si>
  <si>
    <t>DELL leptop 2125</t>
  </si>
  <si>
    <t>projektor Panasonic PT-L W271</t>
  </si>
  <si>
    <t xml:space="preserve">Flipchart tábla </t>
  </si>
  <si>
    <t>Nyomtató HP P2035</t>
  </si>
  <si>
    <t>Színes lézernyomtató Canon</t>
  </si>
  <si>
    <t xml:space="preserve">Fax Philips </t>
  </si>
  <si>
    <t>Panasonic vonalas telefon</t>
  </si>
  <si>
    <t>Notebook Lenovo</t>
  </si>
  <si>
    <t>Digóra Optime mini röntgen digitalizáló</t>
  </si>
  <si>
    <t>Testsúly és magasságmérő állványos</t>
  </si>
  <si>
    <t>Pico Plusz szénmonoxid Szmoker ticer készülék</t>
  </si>
  <si>
    <t>vérnyomásmérő OMRON RS 2 csuklós</t>
  </si>
  <si>
    <t>Gorenje hűtőszekrény</t>
  </si>
  <si>
    <t>Suzuki</t>
  </si>
  <si>
    <t>A/II/2. Gépek, berendezések, járművek összesen</t>
  </si>
  <si>
    <t>A/II.4. Beruházások, felújítások</t>
  </si>
  <si>
    <t>Lenti Város Önkormányzata Nemzeti vagyonba tartozó forgóe. összesen</t>
  </si>
  <si>
    <t>D/I/3. Költségvetési évben esedékes követelések közhatalmi bevételre</t>
  </si>
  <si>
    <t>D/I/4. Költségvetési évben esedékes követelések működési bevételre</t>
  </si>
  <si>
    <t>D/II/4. Költségvetési évet követően esedékes követelések működési  bevételre</t>
  </si>
  <si>
    <t>D/II/6. Költségvetési évet követően esedékes követelések működési célú átvett pénzeszközre</t>
  </si>
  <si>
    <t>D/II/7. Költségvetési évet követően esedékes követelések felhalmozási célú átvett pénzeszközre</t>
  </si>
  <si>
    <t>D/III. Követelés jellegű sajátos elszámolások</t>
  </si>
  <si>
    <t xml:space="preserve">D/III. Követelés jellegű sajátos elszámolások </t>
  </si>
  <si>
    <t xml:space="preserve">D/III.Követelés jellegü sajátos elszámolások </t>
  </si>
  <si>
    <t>adatok Ft-ban</t>
  </si>
  <si>
    <t>Összege</t>
  </si>
  <si>
    <t>Tulajdoni hányad</t>
  </si>
  <si>
    <t>A/III.1. Egyéb tartós részesedés</t>
  </si>
  <si>
    <t>Vízmű RT.</t>
  </si>
  <si>
    <t>25 % alatt</t>
  </si>
  <si>
    <t>LE-KO KFT</t>
  </si>
  <si>
    <t>Lenti Városgazdálkodási Kft.</t>
  </si>
  <si>
    <t>Lenti Hulladékkezelő Kft.</t>
  </si>
  <si>
    <t>Lenti Gyógyfürdő KFT</t>
  </si>
  <si>
    <t>Lenti Városüzemeltető KFT.</t>
  </si>
  <si>
    <t>Lenti TV Kft.</t>
  </si>
  <si>
    <t>R é s z e s e d é s e k összesen</t>
  </si>
  <si>
    <t>Egyéb tartós részesedés összesen</t>
  </si>
  <si>
    <t>A/III. Befektetett pénzügyi eszközök összesen</t>
  </si>
  <si>
    <t>Fénymásoló Minolta</t>
  </si>
  <si>
    <t>Nyomtató HP Laserjet 1005</t>
  </si>
  <si>
    <t>Törvény szerinti illetmények, munkabérek (K1101)</t>
  </si>
  <si>
    <t>Normatív jutalmak (K1102)</t>
  </si>
  <si>
    <t>Készenléti, ügyeleti, helyettesítési díj, túlóra, túlszolgálat (K1104)</t>
  </si>
  <si>
    <t>Jubileumi jutalom (K1106)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</si>
  <si>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</si>
  <si>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</si>
  <si>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</si>
  <si>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</si>
  <si>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</si>
  <si>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</si>
  <si>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</si>
  <si>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</si>
  <si>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</si>
  <si>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ebből: szociális hozzájárulási adó (K2)</t>
  </si>
  <si>
    <t>ebből: rehabilitációs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</si>
  <si>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</si>
  <si>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</si>
  <si>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</si>
  <si>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</si>
  <si>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</si>
  <si>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</si>
  <si>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Vásárolt élelmezés (K332)</t>
  </si>
  <si>
    <t>Karbantartási, kisjavítási szolgáltatások (K334)</t>
  </si>
  <si>
    <t>ebből: államháztartáson belül (K335)</t>
  </si>
  <si>
    <t>Szakmai tevékenységet segítő szolgáltatások  (K336)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</si>
  <si>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</si>
  <si>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</si>
  <si>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</si>
  <si>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</si>
  <si>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Egyéb dologi kiadások (K355)</t>
  </si>
  <si>
    <t>ebből: egyéb, az önkormányzat rendeletében megállapított juttatás (K48)</t>
  </si>
  <si>
    <t>ebből: települési támogatás [Szoctv. 45.§] (K48)</t>
  </si>
  <si>
    <t>ebből: nemzetiségi önkormányzatok és költségvetési szerveik (K506)</t>
  </si>
  <si>
    <t>ebből: egyéb civil szervezetek (K512)</t>
  </si>
  <si>
    <t>ebből:önkormányzati többségi tulajdonú nem pénzügyi vállalkozások (K512)</t>
  </si>
  <si>
    <t>ebből: egyéb vállalkozások (K512)</t>
  </si>
  <si>
    <t>Immateriális javak beszerzése, létesítése (K61)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</si>
  <si>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</si>
  <si>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</si>
  <si>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</si>
  <si>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</si>
  <si>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Egyéb tárgyi eszközök felújítása  (K73)</t>
  </si>
  <si>
    <t>Felújítási célú előzetesen felszámított általános forgalmi adó (K74)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</si>
  <si>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</si>
  <si>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</si>
  <si>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</si>
  <si>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Működési célú költségvetési támogatások és kiegészítő támogatások (B115)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</si>
  <si>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</si>
  <si>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</si>
  <si>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</si>
  <si>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</si>
  <si>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</si>
  <si>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Felhalmozási célú önkormányzati támogatások (B21)</t>
  </si>
  <si>
    <t>ebből: építményadó  (B34)</t>
  </si>
  <si>
    <t>ebből: magánszemélyek kommunális adója (B34)</t>
  </si>
  <si>
    <t>ebből: állandó jeleggel végzett iparűzési tevékenység után fizetett helyi iparűzési adó (B351)</t>
  </si>
  <si>
    <t>ebből: tartózkodás után fizetett idegenforgalmi adó  (B355)</t>
  </si>
  <si>
    <t>ebből: szabálysértési pénz- és helyszíni bírság és a közlekedési szabályszegések után kiszabott közigazgatási bírság helyi önkormányzatot megillető része (B36)</t>
  </si>
  <si>
    <t>ebből:tárgyi eszközök bérbeadásából származó bevétel (B402)</t>
  </si>
  <si>
    <t>ebből: államháztartáson belül (B403)</t>
  </si>
  <si>
    <t>ebből: önkormányzati vagyon üzemeltetéséből, koncesszióból származó bevétel (B404)</t>
  </si>
  <si>
    <t>Ellátási díjak (B405)</t>
  </si>
  <si>
    <t>Kiszámlázott általános forgalmi adó (B406)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</si>
  <si>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</si>
  <si>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</si>
  <si>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háztartások (B74)</t>
  </si>
  <si>
    <t>Államháztartáson belüli megelőlegezések visszafizetése (K914)</t>
  </si>
  <si>
    <t>Központi, irányító szervi támogatások folyósítása (K915)</t>
  </si>
  <si>
    <t>Államháztartáson belüli megelőlegezések (B814)</t>
  </si>
  <si>
    <t>Központi, irányító szervi támogatás (B816)</t>
  </si>
  <si>
    <t>A/I Immateriális javak (=A/I/1+A/I/2+A/I/3)</t>
  </si>
  <si>
    <t>A/II Tárgyi eszközök  (=A/II/1+...+A/II/5)</t>
  </si>
  <si>
    <t>A/III Befektetett pénzügyi eszközök (=A/III/1+A/III/2+A/III/3)</t>
  </si>
  <si>
    <t>A) NEMZETI VAGYONBA TARTOZÓ BEFEKTETETT ESZKÖZÖK (=A/I+A/II+A/III+A/IV)</t>
  </si>
  <si>
    <t>B/I Készletek (=B/I/1+…+B/I/5)</t>
  </si>
  <si>
    <t>B) NEMZETI VAGYONBA TARTOZÓ FORGÓESZKÖZÖK (= B/I+B/II)</t>
  </si>
  <si>
    <t>C/II Pénztárak, csekkek, betétkönyvek (=C/II/1+C/II/2+C/II/3)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</si>
  <si>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</si>
  <si>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</si>
  <si>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</si>
  <si>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 Költségvetési évet követően esedékes követelések (=D/II/1+…+D/II/8)</t>
  </si>
  <si>
    <t>D/III Követelés jellegű sajátos elszámolások (=D/III/1+…+D/III/9)</t>
  </si>
  <si>
    <t>D) KÖVETELÉSEK  (=D/I+D/II+D/III)</t>
  </si>
  <si>
    <t>E) EGYÉB SAJÁTOS ESZKÖZOLDALI  ELSZÁMOLÁSOK (=E/I+…+E/II)</t>
  </si>
  <si>
    <t>G/I-III Nemzeti vagyon és egyéb eszközök induláskori értéke és változásai</t>
  </si>
  <si>
    <t>G/ SAJÁT TŐKE  (= G/I+…+G/VI)</t>
  </si>
  <si>
    <t>H/I Költségvetési évben esedékes kötelezettségek (=H/I/1+…+H/I/9)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</si>
  <si>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</si>
  <si>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</si>
  <si>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</si>
  <si>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</si>
  <si>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</si>
  <si>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</si>
  <si>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</si>
  <si>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</si>
  <si>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</si>
  <si>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</si>
  <si>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VI Értékcsökkenési leírás</t>
  </si>
  <si>
    <t>VII Egyéb ráfordítások</t>
  </si>
  <si>
    <t>A)  TEVÉKENYSÉGEK EREDMÉNYE (=I±II+III-IV-V-VI-VII)</t>
  </si>
  <si>
    <t>B)  PÉNZÜGYI MŰVELETEK EREDMÉNYE (=VIII-IX)</t>
  </si>
  <si>
    <t>H/I/9a -ebből: költségvetési évben esedékes kötelezettségek hosszú lejáratú hitelek, kölcsönök törlesztésére</t>
  </si>
  <si>
    <t>H/II/9a -ebből: költségvetési évet követően esedékes kötelezettségek hosszú lejáratú hitelek, kölcsönök törlesztésére pénzügyi vállalkozásnak</t>
  </si>
  <si>
    <t>H/II/9e ebből: költségvetési évet követően esedékes kötelezettségek államháztartáson belüli megelőlegezésének visszafizetésére</t>
  </si>
  <si>
    <t>I/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</si>
  <si>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</si>
  <si>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</si>
  <si>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</si>
  <si>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J/ PASSZÍV IDŐBELI ELHATÁROLÁSOK</t>
  </si>
  <si>
    <t>E/ EGYÉB SAJÁTOS ELSZÁMOLÁSOK</t>
  </si>
  <si>
    <t>Fidelio Szálloda belptető rendszer szoftver</t>
  </si>
  <si>
    <t>Fidelio inteligens szoftverfelüghyeleti rendszerszoftver</t>
  </si>
  <si>
    <t>Informetikai szoftver op rendszerek és irodai csomag</t>
  </si>
  <si>
    <t>CCTV és Hotel Tv szoftverei</t>
  </si>
  <si>
    <t>Notebook szoftverek</t>
  </si>
  <si>
    <t>Lenti gyógyhely területének fejlesztése</t>
  </si>
  <si>
    <t>Leromlott városi területek rehabilitációja</t>
  </si>
  <si>
    <t>Lenti Város településfejlesztési koncepciója 2.</t>
  </si>
  <si>
    <t>MS WIN XP</t>
  </si>
  <si>
    <t>Külterületi ingatlan 0257/1 hrsz</t>
  </si>
  <si>
    <t>Külterületi ingatlan 0257/2 hrsz</t>
  </si>
  <si>
    <t>Táncsics u 2/A ingatlan 919 hrsz</t>
  </si>
  <si>
    <t>Gyógyfürdő beruházás</t>
  </si>
  <si>
    <t>Hársfa utca felújítása 634 hrsz</t>
  </si>
  <si>
    <t>Lenti Petőfi utca felújtása 1220/2 hrsz</t>
  </si>
  <si>
    <t>Asus transformer flip notebook</t>
  </si>
  <si>
    <t>Lenovo ideacentrte számítógép szoftverekkel</t>
  </si>
  <si>
    <t>Kapszulás kávéfőzőgép</t>
  </si>
  <si>
    <t>Beltéri pihenőágy gyógyfürdő</t>
  </si>
  <si>
    <t>Crem Markus Control 2gr kávégép</t>
  </si>
  <si>
    <t>Cipőtakarító berendezés Heute Cosmo</t>
  </si>
  <si>
    <t>Munkavédelmi és tűzvédelmi épületfelszerelések, tűzoltókész</t>
  </si>
  <si>
    <t>Padlótisztító Nilfisk Alto</t>
  </si>
  <si>
    <t>Szőnyegtisztító Nilfisk Alto</t>
  </si>
  <si>
    <t>Önjáró fűnyíró Vikióng MT6127</t>
  </si>
  <si>
    <t>Sövénynyíró Stihl HS45</t>
  </si>
  <si>
    <t>Metszőolló ARS 120DX</t>
  </si>
  <si>
    <t>ARS KR 1000 sövénynyíró olló</t>
  </si>
  <si>
    <t>ARS K800R sövénynyíró olló</t>
  </si>
  <si>
    <t>Pietra fenőkő</t>
  </si>
  <si>
    <t>Lombseprű állítható</t>
  </si>
  <si>
    <t>Gereblye 60 cm nyéllel</t>
  </si>
  <si>
    <t>Ültetőfa</t>
  </si>
  <si>
    <t>Palántaültető</t>
  </si>
  <si>
    <t>Seprű 60 cm, nyéllel</t>
  </si>
  <si>
    <t>Kapa</t>
  </si>
  <si>
    <t>Ásó</t>
  </si>
  <si>
    <t>Kertészeti talicska</t>
  </si>
  <si>
    <t>Vödör 50 l</t>
  </si>
  <si>
    <t>Ütvefúró</t>
  </si>
  <si>
    <t>Akkumulátoros csavarlazító</t>
  </si>
  <si>
    <t>Fanyag vágóeszköz, fafűrész</t>
  </si>
  <si>
    <t>Fén vágóeszköz, fémfűrész</t>
  </si>
  <si>
    <t>Villamos mérőműszer fázisceruza</t>
  </si>
  <si>
    <t>Kéziszerszám fogó</t>
  </si>
  <si>
    <t>Kéziszerszám csipőfogó</t>
  </si>
  <si>
    <t>Kéziszeszám kombináltfogó</t>
  </si>
  <si>
    <t>Kéziszerszám kábelcsupaszító</t>
  </si>
  <si>
    <t>Kéziszerszám torx készlet</t>
  </si>
  <si>
    <t>Kéziszerszám gömb imbuszkulcs készlet</t>
  </si>
  <si>
    <t>Készszerszám csavarhuzó készlet</t>
  </si>
  <si>
    <t>Kéziszerszám csőfogó</t>
  </si>
  <si>
    <t>kéziszerszám csavarhuzó szigetelt</t>
  </si>
  <si>
    <t>Kéziszerszám fúrószár szett</t>
  </si>
  <si>
    <t>Kéziszerszám kalapács</t>
  </si>
  <si>
    <t>Kéziszerszám csillag és villáskulcskészlet</t>
  </si>
  <si>
    <t>digitális univerzális mérőműszer</t>
  </si>
  <si>
    <t>Szerszámos láda</t>
  </si>
  <si>
    <t>Canon színes fénymásoló</t>
  </si>
  <si>
    <t>Iratmegsemmisítő Poershred M-8C</t>
  </si>
  <si>
    <t>Iratfűző ComBind C200</t>
  </si>
  <si>
    <t>Irattn lamináló</t>
  </si>
  <si>
    <t xml:space="preserve">Szennyesruha raktár polcrendszer </t>
  </si>
  <si>
    <t>Gyerekjátszó berendezés fedett játszóház</t>
  </si>
  <si>
    <t>Tszt mod kerek étkezőasztal</t>
  </si>
  <si>
    <t>Tszt13 Mood kerek dohányzóasztal</t>
  </si>
  <si>
    <t>BSZ9 fotografikus tabló</t>
  </si>
  <si>
    <t>Asztali lámpa</t>
  </si>
  <si>
    <t>TSZ6 kárpítozott fotelágy</t>
  </si>
  <si>
    <t>Komplett rozsadmentes pohármosogatógép</t>
  </si>
  <si>
    <t>TSZL5 kisfotel</t>
  </si>
  <si>
    <t>TSZL 6 kisfotel</t>
  </si>
  <si>
    <t>TSZL 7 fotel</t>
  </si>
  <si>
    <t>TSZL8 kétüléses fotel</t>
  </si>
  <si>
    <t>TSZL 9 háromüléses fotel</t>
  </si>
  <si>
    <t>TSZL 10 tárolószekrény</t>
  </si>
  <si>
    <t>TSZL 11 tárolószekrény</t>
  </si>
  <si>
    <t>TSZL14 téglalap alakú étkezőasztal</t>
  </si>
  <si>
    <t>TSZL 15 négyzetes dohányzóasztal</t>
  </si>
  <si>
    <t>TSZL 17 napágy</t>
  </si>
  <si>
    <t>TSZL 18 sarok ülőgarnitura</t>
  </si>
  <si>
    <t>TSZL19 napozószék</t>
  </si>
  <si>
    <t>világító kaspó</t>
  </si>
  <si>
    <t>TF2 bárszék</t>
  </si>
  <si>
    <t>Szobalány kocsi Domus</t>
  </si>
  <si>
    <t>Zárható polcos szekrény</t>
  </si>
  <si>
    <t>Nyított polcos szekrény</t>
  </si>
  <si>
    <t>BF15 kárpítozott ülőpad</t>
  </si>
  <si>
    <t>BF16 kárpítozott ülőpad</t>
  </si>
  <si>
    <t>Lenovo mobil számítógépes munkaállomás</t>
  </si>
  <si>
    <t>Raktári áruátvevő mérleg</t>
  </si>
  <si>
    <t>Komplett rozsdamestes munkaasztal</t>
  </si>
  <si>
    <t>Rozsdamesntes egységes munkalap</t>
  </si>
  <si>
    <t>Rozsdamesntes mosogatóegység</t>
  </si>
  <si>
    <t>Kitchen keverő habverő gép</t>
  </si>
  <si>
    <t>Rozsdamentes tálcaszállító kocsi</t>
  </si>
  <si>
    <t>Rozsdamentes csepegtető falipolc</t>
  </si>
  <si>
    <t>CHEF krémkeverő dagasztó habverőgép</t>
  </si>
  <si>
    <t>Rozsdamentes munkaasztal</t>
  </si>
  <si>
    <t>Indukciós asztali főzőlap</t>
  </si>
  <si>
    <t>Rozsdamentes erősített fix falipolc</t>
  </si>
  <si>
    <t>Anyagszállító kocsi</t>
  </si>
  <si>
    <t>Hitelesített árszorzós tömegmérleg</t>
  </si>
  <si>
    <t>Szendvics szerkezetes hűtőkamra</t>
  </si>
  <si>
    <t>Beépített hűtőkamra berendezései</t>
  </si>
  <si>
    <t>Minikonyha Gorenje</t>
  </si>
  <si>
    <t>Komplett rozsdamentes mikrohullámú sűtő</t>
  </si>
  <si>
    <t>2 szintes átadópolc</t>
  </si>
  <si>
    <t>Szendvics szerkezetes fagyasztókamra</t>
  </si>
  <si>
    <t>Tároló polcrendszer hűtőkamrákban</t>
  </si>
  <si>
    <t>Rozsdamentes befutóasztal mosogatógéphez</t>
  </si>
  <si>
    <t>Átmenő rendszerű mosogatógép</t>
  </si>
  <si>
    <t>8 literes automata vízlágyító</t>
  </si>
  <si>
    <t>Rozsdamentes kifutóasztal mosogatógéphez</t>
  </si>
  <si>
    <t>Rozsdamentes mosogatóegység 2 medencével</t>
  </si>
  <si>
    <t>Rozsdamentes baloldali felhajtás</t>
  </si>
  <si>
    <t>Asztalra szerelhető keverő csaptelep</t>
  </si>
  <si>
    <t>Rozsdamesntes csepegtető falipolc</t>
  </si>
  <si>
    <t>Nagykonyhai burgonyakoptató</t>
  </si>
  <si>
    <t>Rozsdamentes fali húsfogas</t>
  </si>
  <si>
    <t>Komplett rozsdamentes hűtött munkaasztal</t>
  </si>
  <si>
    <t>Rozsdamentes munkalap</t>
  </si>
  <si>
    <t>Vertikális szeletelőgép</t>
  </si>
  <si>
    <t>Teflon tárcsa szeletelőhöz</t>
  </si>
  <si>
    <t>Rozsdamentes kiöntő kézmosó</t>
  </si>
  <si>
    <t>Rozsdamentes mosogatóegység</t>
  </si>
  <si>
    <t>Rozsdamentes jobboldali felhajtás</t>
  </si>
  <si>
    <t>Indukciós asztali snack főzőlap</t>
  </si>
  <si>
    <t>Rozsdamentes sima falipolc</t>
  </si>
  <si>
    <t>Junior asztali mosogató csaptelep</t>
  </si>
  <si>
    <t>Alupast raktári állványpolc rendszer</t>
  </si>
  <si>
    <t>Ipari húsdaráló</t>
  </si>
  <si>
    <t>Késfertőtlenítő egység</t>
  </si>
  <si>
    <t>130 l nagykonyhai hűtőszekrény</t>
  </si>
  <si>
    <t>Rozsdamentes mosogató medence</t>
  </si>
  <si>
    <t>Szendvics szerkezetű hűtőkamra</t>
  </si>
  <si>
    <t>Épített hűtőkamra bekocsizható padozattal</t>
  </si>
  <si>
    <t>Nagykonyhai állványpolc rendszer</t>
  </si>
  <si>
    <t>Rozsdamentes gázüzemű billenős serpenyő</t>
  </si>
  <si>
    <t>Rozsdamentes sokkoló hűtőszekrény</t>
  </si>
  <si>
    <t>Rozsdamentes indirekt ételfőző űst</t>
  </si>
  <si>
    <t>Hátfali hideg víz oszlop csapteléeppel</t>
  </si>
  <si>
    <t xml:space="preserve">Rozsdamentes konvekciós sűtő </t>
  </si>
  <si>
    <t>2 sebességes ventilátor felára LAINOX NVR 2</t>
  </si>
  <si>
    <t xml:space="preserve">Zsírfogó filter </t>
  </si>
  <si>
    <t>Automata mosórendszer</t>
  </si>
  <si>
    <t>Rozsdamentes elektromos űzemű friteuse</t>
  </si>
  <si>
    <t>Rozsdamentes gázűzemű fry top</t>
  </si>
  <si>
    <t>3 fiókos konténer</t>
  </si>
  <si>
    <t>L alakú operatív íróasztal</t>
  </si>
  <si>
    <t>Takarítás kézi szerszámai, szerkocsik</t>
  </si>
  <si>
    <t>Rozsdamentes gáztűzhely</t>
  </si>
  <si>
    <t>Rozsdamentes hűtőszekrény</t>
  </si>
  <si>
    <t>Rozsdamentes mikrohullámú sűtő</t>
  </si>
  <si>
    <t>Hűtött medencés rozsdamentes kocsi</t>
  </si>
  <si>
    <t>Rozsdamentes egységes munkalap</t>
  </si>
  <si>
    <t>Rozsdamentes vízfürdős melegentartó kocsi</t>
  </si>
  <si>
    <t>Rozsdamentes blokk munkaasztal</t>
  </si>
  <si>
    <t>Rozsdamentes gőzpároló regeneráló, konvekciós sűtő</t>
  </si>
  <si>
    <t>Beépített maghőmérő szonda</t>
  </si>
  <si>
    <t>2 sebességes ventilátor felára LAINOX RVR0</t>
  </si>
  <si>
    <t>3 sebességes ventilátor felára LAINOX RVR0</t>
  </si>
  <si>
    <t>Rozsdamentes állvány kemencéhez</t>
  </si>
  <si>
    <t xml:space="preserve"> Automata mosórendszer beépített tartállyal</t>
  </si>
  <si>
    <t>Automata mosórendszer beépített tartállyal</t>
  </si>
  <si>
    <t>Rozsdamentes blokk asztal</t>
  </si>
  <si>
    <t>Rozsdamentes 5,3 l kutter</t>
  </si>
  <si>
    <t>Raktári állványpolc rendszer</t>
  </si>
  <si>
    <t>Rozsdamentes falipolc</t>
  </si>
  <si>
    <t>20 l krémkeverő, dagasztó habverőgép</t>
  </si>
  <si>
    <t>Rozsdamentes hűtött munkaasztal</t>
  </si>
  <si>
    <t>Rozsdamentes vcsepegtetőfalipolc</t>
  </si>
  <si>
    <t>Rozsdamentes fedőtartó</t>
  </si>
  <si>
    <t>Professzionális merűlőmixer</t>
  </si>
  <si>
    <t>Rozsdamentes 450 mm-es zsár alapgéphez</t>
  </si>
  <si>
    <t>Rozsdamentes hűtött medence</t>
  </si>
  <si>
    <t>Panini asztali grill</t>
  </si>
  <si>
    <t>Komplett tányér, pohármosogatógép</t>
  </si>
  <si>
    <t>Kétmedencés mosogató</t>
  </si>
  <si>
    <t>Habfúvó berendezés</t>
  </si>
  <si>
    <t>Üvegajtós hűtőszekrény</t>
  </si>
  <si>
    <t>Rozsdamentes hátsó burkolat munkaasztalra</t>
  </si>
  <si>
    <t>Rozadamentes baloldali burkolat</t>
  </si>
  <si>
    <t>Rozsdamentes nyító ajtó</t>
  </si>
  <si>
    <t>Rozsdamentes alsó keret</t>
  </si>
  <si>
    <t>Rozsdamentes melegentartó tálalópult</t>
  </si>
  <si>
    <t>Rozsdamentes átadópolc</t>
  </si>
  <si>
    <t>TF-17 kaspó</t>
  </si>
  <si>
    <t>TF14 kültéri éttermi asztal</t>
  </si>
  <si>
    <t>TF15 költéri éttermi karszék</t>
  </si>
  <si>
    <t>Rozsdamentes nyított faliszekrény</t>
  </si>
  <si>
    <t>7 db-os tárcsakészlet</t>
  </si>
  <si>
    <t>Nagy teljesítményű zöldségszeletelő</t>
  </si>
  <si>
    <t>Rozsdamentes mosogató egység</t>
  </si>
  <si>
    <t>Rozsdamentes kétoldali felhajtás</t>
  </si>
  <si>
    <t>Vezetői íróasztal</t>
  </si>
  <si>
    <t>Operatív íróasztal 3 fiókos konténerrel</t>
  </si>
  <si>
    <t>Gáztűzhely Amica</t>
  </si>
  <si>
    <t xml:space="preserve">Részesedés gazdasági társaságban </t>
  </si>
  <si>
    <t xml:space="preserve">Részesedés nonprofit gazdasági társaságban </t>
  </si>
  <si>
    <t>Lenti Hulladékgazdálkodási Kft</t>
  </si>
  <si>
    <t>Lenti és Vidéke Közhasznú Nonprofit Kft.</t>
  </si>
  <si>
    <t xml:space="preserve">Ms Windows 8.1.64 bit operéciós rendszer </t>
  </si>
  <si>
    <t xml:space="preserve">Ms Office 2016Home Business </t>
  </si>
  <si>
    <t>A/II/2Gépek, berendezések,felszerelések járművek:</t>
  </si>
  <si>
    <t>HITACHI EUP-L65 nagyfelbontású vizsgálófej</t>
  </si>
  <si>
    <t xml:space="preserve">Fischer Fan-Coil </t>
  </si>
  <si>
    <t>Ambu Man I</t>
  </si>
  <si>
    <t>VW T5 KOMBI rendszáma MVB-850</t>
  </si>
  <si>
    <t>C/ Pénzeszközök összesen</t>
  </si>
  <si>
    <t xml:space="preserve">D/II/4 Költségvetési évet követően esedékes követelések mük. bevételre </t>
  </si>
  <si>
    <t>D/II/4  Költségvetési évet követö esedékes követelések mük bev.</t>
  </si>
  <si>
    <t>E/I/2 Más előzetesen felszámított levonható általános forgalmi adó</t>
  </si>
  <si>
    <t>E/II/2 Más fizetendő általános forgalmi adó</t>
  </si>
  <si>
    <t>Lenti Város Önkormányzata  egyéb sajátos elszámolások összesen</t>
  </si>
  <si>
    <t>Lenti Polgármesteri Hivatal egyéb sajátos elszámolások összesen</t>
  </si>
  <si>
    <t>Városi Művelődési Központ Lenti egyéb sajátos elszámolások összesen</t>
  </si>
  <si>
    <t>J) PASSZÍV IDŐBELI ELHATÁSOLÁSOK</t>
  </si>
  <si>
    <t>A/II/4. Beruházások, felújítások összesen</t>
  </si>
  <si>
    <t>Lenti Város Önkormányzata befektetett pénzügyi eszközök összesen:</t>
  </si>
  <si>
    <t>B/ Nemzeti vagyonba tartozó forgóeszközök összesen</t>
  </si>
  <si>
    <t>D/ Követelések összesen</t>
  </si>
  <si>
    <t>E/ Egyéb sajátos elszámolások összesen</t>
  </si>
  <si>
    <t>ebből biztosítési díjak (K337)</t>
  </si>
  <si>
    <t>ebből köztemetés (Szoctv48§) (K48)</t>
  </si>
  <si>
    <t>ebből önkormányzat által saját hatáskörben (nem szociális és gyermekvédelmi előírások alapján) adott más ellátás (K48)</t>
  </si>
  <si>
    <t>ebből egyéb bírság (B36)</t>
  </si>
  <si>
    <t>ebből: kiadások visszatérítései (B411)</t>
  </si>
  <si>
    <t>08 Felhalmozási célú támogatások eredményszemléletű bevételei</t>
  </si>
  <si>
    <t>09 Különféle egyéb eredményszemléletű bevételek</t>
  </si>
  <si>
    <t>10 Anyagköltség</t>
  </si>
  <si>
    <t>11 Igénybe vett szolgáltatások értéke</t>
  </si>
  <si>
    <t>13 Eladott (közvetített) szolgáltatások értéke</t>
  </si>
  <si>
    <t>III Egyéb eredményszemléletű bevételek (=06+07+08+09)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</si>
  <si>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</si>
  <si>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</si>
  <si>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</si>
  <si>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</si>
  <si>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</si>
  <si>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20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</si>
  <si>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</si>
  <si>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</si>
  <si>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</si>
  <si>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C)  MÉRLEG SZERINTI EREDMÉNY (=±A±B)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</si>
  <si>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</si>
  <si>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</si>
  <si>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</si>
  <si>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</si>
  <si>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</si>
  <si>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</si>
  <si>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</si>
  <si>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</si>
  <si>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</si>
  <si>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</si>
  <si>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</si>
  <si>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</si>
  <si>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</si>
  <si>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</si>
  <si>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</si>
  <si>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</si>
  <si>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</si>
  <si>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</si>
  <si>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ESZKÖZÖK ÖSSZESEN:</t>
  </si>
  <si>
    <t>Munkáltatói lakásépítés-vásárlás</t>
  </si>
  <si>
    <t>ebből: igazgatási szolgáltatási díjak (B36)</t>
  </si>
  <si>
    <t>Hosszú lejáratú hitelek, kölcsönök törlesztése pénzügyi vállalkozásnak (&gt;=02) (K9111)</t>
  </si>
  <si>
    <t>Hitel-, kölcsön törlesztés államháztartáson kívülre (01+03+04) (K911)</t>
  </si>
  <si>
    <t>H/II/4 Költségvetési évet követően esedékes kötelezettségek ellátottak pénzbeli juttatásaira</t>
  </si>
  <si>
    <t>H/II Költségvetési évet követően esedékes kötelezettségek</t>
  </si>
  <si>
    <t xml:space="preserve">0-ra írt vagyon értékű jogok </t>
  </si>
  <si>
    <t>0-ra írt vagyon értékű jogok összesen:</t>
  </si>
  <si>
    <t>Lenti értéktár weboldal készítés</t>
  </si>
  <si>
    <t>Lenti város területésre vonatkozó arculati kézikönyv</t>
  </si>
  <si>
    <t>Szellemi termékek aktivált bruttó értéke összesen</t>
  </si>
  <si>
    <t>0-ra írt szellemi termékek</t>
  </si>
  <si>
    <t>A/I. Immateriális javak</t>
  </si>
  <si>
    <t xml:space="preserve">Ms Office 2016 Home Business </t>
  </si>
  <si>
    <t xml:space="preserve">Ms Windows 10 Home operációs rendszer </t>
  </si>
  <si>
    <t>Lenti Petőfi u 15 HEÖ klub (1092)</t>
  </si>
  <si>
    <t>Lentiszombathelytől keletre (0547/72)</t>
  </si>
  <si>
    <t>Kivett vízmű (0243/3)</t>
  </si>
  <si>
    <t>Üzemeltetésre átadott földterületek</t>
  </si>
  <si>
    <t>Forgalomképtelen épületek</t>
  </si>
  <si>
    <t>Műfűves pálya Lenti TE (23/1)</t>
  </si>
  <si>
    <t>Mumor Damjanich u 33-34 közt árok burkolási munkái (2340)</t>
  </si>
  <si>
    <t>Forgalomképtelen építmények összesen</t>
  </si>
  <si>
    <t>Korlátozottan forgalomképes építmények</t>
  </si>
  <si>
    <t>Lenti Petőfi utcai óvoda kerítés</t>
  </si>
  <si>
    <t>Ingatlanokhoz kapcsolódó vagyon értékű jogok:</t>
  </si>
  <si>
    <t>Ingatlanokhoz kapcsolódó vagyon értékű jogok összesen:</t>
  </si>
  <si>
    <t>A/II/1 Ingatlanok összesen</t>
  </si>
  <si>
    <t>Xerox Versalink B7030 fénymásoló</t>
  </si>
  <si>
    <t>Szovjetunióba elhurcolt politikai foglyok emlékére emlékmű</t>
  </si>
  <si>
    <t>Miele mosógép WKF 131 P</t>
  </si>
  <si>
    <t>Miele szárítógép 7 kg-850</t>
  </si>
  <si>
    <t>Fészekhinta</t>
  </si>
  <si>
    <t>Kétüléses lengőhinta</t>
  </si>
  <si>
    <t>Kétüléses mérleghinta</t>
  </si>
  <si>
    <t>Kombino mászóka</t>
  </si>
  <si>
    <t>Hatszögletű mászóka</t>
  </si>
  <si>
    <t>Négyszögletű mászóka</t>
  </si>
  <si>
    <t>Óriás folyó egyensúlyozó</t>
  </si>
  <si>
    <t>Libikóka krokodil</t>
  </si>
  <si>
    <t>Játékvonat</t>
  </si>
  <si>
    <t>Hernyó mászóka</t>
  </si>
  <si>
    <t>Játszótér műanyag elemekből</t>
  </si>
  <si>
    <t>Játszósarok műanyag elemekből</t>
  </si>
  <si>
    <t>Játszóház</t>
  </si>
  <si>
    <t>Rúgós mérleghinta</t>
  </si>
  <si>
    <t>Rúgós zsíráf</t>
  </si>
  <si>
    <t>Rúgós játék</t>
  </si>
  <si>
    <t>Rúgós ló</t>
  </si>
  <si>
    <t>Piknik asztal 4 db</t>
  </si>
  <si>
    <t>Műanyag gyerek villa épület</t>
  </si>
  <si>
    <t>Egyéb gépek, berendezések felszerelések összesen:</t>
  </si>
  <si>
    <t>Játszótéri eszközök 10 db</t>
  </si>
  <si>
    <t>Kisértékű ,gépek berendezések, felszerelések</t>
  </si>
  <si>
    <t>Lámpatestek Akácfa u 5. ingatlanban</t>
  </si>
  <si>
    <t>Óvodai görgős tároló lapra szerelt 4 db</t>
  </si>
  <si>
    <t>Lili szék rakásolható 100 db</t>
  </si>
  <si>
    <t>Poison 1950/500 méreg és vegyszerszekrény 4 db</t>
  </si>
  <si>
    <t>Asztal 70*120 cm 50 cm magas 40 db</t>
  </si>
  <si>
    <t>Óvodai fektetőágy 133*58*15 cm 75 db</t>
  </si>
  <si>
    <t>Ágytároló szekrény 4 db</t>
  </si>
  <si>
    <t>lili szekrénysor 9 db</t>
  </si>
  <si>
    <t>Konyhasziget 4db</t>
  </si>
  <si>
    <t>Marci olvasósor 7 db</t>
  </si>
  <si>
    <t>Fakkos zöld pelenkázó 85*90*9 cm 4 db</t>
  </si>
  <si>
    <t>Flóra pedagógusasztal 4 db</t>
  </si>
  <si>
    <t>Narancs mese sarokkanapé 5 személyes 2 db</t>
  </si>
  <si>
    <t>Narancs mese kanapé 2 db</t>
  </si>
  <si>
    <t>Elmau bükk szekrény 2150*2860*600 mm 6 db</t>
  </si>
  <si>
    <t>Hordozható telefon Gigaset A220 duo black 5 db</t>
  </si>
  <si>
    <t>Libikóka krokodil 5 db</t>
  </si>
  <si>
    <t>Libikóka kutya 6 db</t>
  </si>
  <si>
    <t>Csoportszobai szőnyeg 200*290 cm 11 db</t>
  </si>
  <si>
    <t>Domb fogmosópohártaertó 12 fős 2 db</t>
  </si>
  <si>
    <t>Hullám fogmosópohártartó 12 fős 2 db</t>
  </si>
  <si>
    <t>Vár fogmosópohártartó 12 fős 2 db</t>
  </si>
  <si>
    <t>Flóra alacsonyszekrény 11 db</t>
  </si>
  <si>
    <t>Flóra tálalószekrény 120*90*50 cm</t>
  </si>
  <si>
    <t>Fiókos iratszekrény zárható 2 db</t>
  </si>
  <si>
    <t>Irodai kisszekrény</t>
  </si>
  <si>
    <t>Alacsony szekrény 4 db</t>
  </si>
  <si>
    <t>Térelválasztó 4 db</t>
  </si>
  <si>
    <t>Felülajtós szekrény 4 db</t>
  </si>
  <si>
    <t>Polcos kisszekrény 4 db</t>
  </si>
  <si>
    <t>Pelenkázószivacs 81*85*3 cm 4 db</t>
  </si>
  <si>
    <t>Kamerarendszer kiépítése</t>
  </si>
  <si>
    <t>Kisértékű gépek berendezések felszerelések összesen:</t>
  </si>
  <si>
    <t>0-ra írt üzemeltetésre átadott informatikai eszközök</t>
  </si>
  <si>
    <t>0-ra írt gépek, berendezések, felszerelések</t>
  </si>
  <si>
    <t>0-ra írt gépek, berendezések, felszerelések összesen:</t>
  </si>
  <si>
    <t>Informatikai gépek összesen:</t>
  </si>
  <si>
    <t>APC SMX 3000 HWNC szünetmentes tápegység</t>
  </si>
  <si>
    <t>OE-308 UH készülék</t>
  </si>
  <si>
    <t>UH vizsgáló fej</t>
  </si>
  <si>
    <t>Térdmozgató</t>
  </si>
  <si>
    <t>Steppert Profi Imperiál Taposó</t>
  </si>
  <si>
    <t>HP250G4 NOTEBOOK MICROSOFT OFFICE</t>
  </si>
  <si>
    <t>LENOVO H50-50 SZÁMÍTÓGÉP+DELL E2416 MONITOR, MS OFFICE</t>
  </si>
  <si>
    <t>HP LASAERJET PRO M125nw NYOMTATÓ</t>
  </si>
  <si>
    <t>PROJEKTOR+VETÍTŐVÁSZON</t>
  </si>
  <si>
    <t>CANON NYOMTATÓ</t>
  </si>
  <si>
    <t>SZÁMÍTÓGÉP+MONITOR</t>
  </si>
  <si>
    <t>FÉNYMÁSOLÓ</t>
  </si>
  <si>
    <t xml:space="preserve">IRODABÚTOROK </t>
  </si>
  <si>
    <t>ÍVES SZÁMÍTÓGÉP ASZTAL</t>
  </si>
  <si>
    <t>GYERMEKSZŐNYEG</t>
  </si>
  <si>
    <t>SCHWINN CSEPEL BOSS AMBITION KERÉKPÁR</t>
  </si>
  <si>
    <t>NOKIA 108 4GB 6SL</t>
  </si>
  <si>
    <t>A/II/2. Gépek, berendezések, felszerelések, járművek</t>
  </si>
  <si>
    <t>"Napsugár" Család és Gyermekjóléti Központ és Szolgálat</t>
  </si>
  <si>
    <t>"Napsugár" Család és Gyermekjóléti Központ és Szolgálat Lenti</t>
  </si>
  <si>
    <t>"Napsugár" Család és Gyermekjóléti Központ és szolgálat nemzeti vagyonba tartozó forgóeszközök összesen</t>
  </si>
  <si>
    <t>D/II/4.Költségvetési évet követö esedékes követelések mük bev.</t>
  </si>
  <si>
    <t>"Napsugár" Család és Gyermekjóléti Központ és Szolgálat Lenti Követelések összesen</t>
  </si>
  <si>
    <t>"Napsugár" Család és Gyermekvédelmi Központ és Szolgálat Lenti</t>
  </si>
  <si>
    <t>Szállodával kapcsolatos kötelezettség</t>
  </si>
  <si>
    <t>20.</t>
  </si>
  <si>
    <t>21.</t>
  </si>
  <si>
    <t>22.</t>
  </si>
  <si>
    <t>"Napsugár" Család- és Gyermekjóléti Központ és Szolgálat Lenti</t>
  </si>
  <si>
    <t>Céljuttatás, projektprémium (K1103)</t>
  </si>
  <si>
    <t>Zala két keréken-Kerékpárút fejlesztés Lentiben</t>
  </si>
  <si>
    <t>G/II Nemzeti vagyon változásai</t>
  </si>
  <si>
    <t>H/III/2 Továbbadási célból folyósított támogatások, ellátások elszámolása</t>
  </si>
  <si>
    <t>Készletbeszerzés (=28+29+30) (K31)</t>
  </si>
  <si>
    <t>Kommunikációs szolgáltatások (=32+33) (K32)</t>
  </si>
  <si>
    <t>ebből: valuta, deviza eszközök realizált árfolyamvesztesége (K354)</t>
  </si>
  <si>
    <t>ebből: egyéb fejezeti kezelésű előirányzatok (K506)</t>
  </si>
  <si>
    <t>ebből: nonprofit gazdasági társaságok (K508)</t>
  </si>
  <si>
    <t>Jogtiszta szoftvercsomag</t>
  </si>
  <si>
    <t>MS Office Home 2016</t>
  </si>
  <si>
    <t>Kasparsky antivirus 2016</t>
  </si>
  <si>
    <t>FŐNIX-PRO 30 Felhaszn.licensz -int eü rendszer.</t>
  </si>
  <si>
    <t>DIVAS PWS szoftver licensz képmegtekintő</t>
  </si>
  <si>
    <t>DIVAS PACS Pprofessional licensz</t>
  </si>
  <si>
    <t>DIVAS DIVION licenc radiológiai leletező</t>
  </si>
  <si>
    <t>DIVAS VISION licensz tüdőgyógyászati leletező</t>
  </si>
  <si>
    <t>DIVAS WEB ACCESS licensz PACS rendszer</t>
  </si>
  <si>
    <t>A / I. Immateriális javak</t>
  </si>
  <si>
    <t>Szoftver 4 db</t>
  </si>
  <si>
    <t>Földterület (3576)</t>
  </si>
  <si>
    <t>Földterület (0111/4)</t>
  </si>
  <si>
    <t>0657/9 hrsz szántó</t>
  </si>
  <si>
    <t>0657/11 hrsz szántó</t>
  </si>
  <si>
    <t>0657/19 hrsz szántó</t>
  </si>
  <si>
    <t>0664/8 hrsz szántó</t>
  </si>
  <si>
    <t>0657/13hrsz szántó</t>
  </si>
  <si>
    <t>0657/15 hrsz szántó</t>
  </si>
  <si>
    <t>0657/17 hrsz szántó</t>
  </si>
  <si>
    <t>0657/21 hrsz szántó</t>
  </si>
  <si>
    <t>0594/1 hrsz szántó</t>
  </si>
  <si>
    <t>Út az Alkotmány útról (403/8)</t>
  </si>
  <si>
    <t>Templom tér Bútorbolt (187/2)</t>
  </si>
  <si>
    <t>Homokbányával szemben (5943/1)</t>
  </si>
  <si>
    <t>Közter. Mihályfai u. (3149/2)</t>
  </si>
  <si>
    <t>Szeméttelep (054/7)</t>
  </si>
  <si>
    <t>L.kápolna temető út (0327)</t>
  </si>
  <si>
    <t>Bárhelyi temető (0424)</t>
  </si>
  <si>
    <t>Kossuth u. régi temető (971)</t>
  </si>
  <si>
    <t>Földterületek (Mumor-Creaton kerékpárúthoz)2286/9</t>
  </si>
  <si>
    <t>Kivett közterület (526/4)</t>
  </si>
  <si>
    <t>Creaton felé vezető kerékpárút területe 2322/6</t>
  </si>
  <si>
    <t>Creaton felé vezető kerékpárút területe 2322/4</t>
  </si>
  <si>
    <t>Creaton felé vezető kerékpárút területe 0552/1</t>
  </si>
  <si>
    <t>Creaton felé vezető kerékpárút területeE 0552/3</t>
  </si>
  <si>
    <t>Creaton felé vezető kerékpárút területe 052/4</t>
  </si>
  <si>
    <t>Creaton felé vezető kerékpárút területe 2286/9</t>
  </si>
  <si>
    <t>Creaton felé vezető kerékpárút területe 0580/1</t>
  </si>
  <si>
    <t>Creaton felé vezető kerékpárút területe 3712/14</t>
  </si>
  <si>
    <t>Creaton felé vezető kerékpárút területe 3712/16</t>
  </si>
  <si>
    <t>Creaton felé vezető kerékpárút területe 3712/17</t>
  </si>
  <si>
    <t>Lentiszombathelytől keletre 0545/4 hrsz</t>
  </si>
  <si>
    <t>Árok 0571 hrsz</t>
  </si>
  <si>
    <t>Temető (zsidó) földterülete 0217 hrsz</t>
  </si>
  <si>
    <t>Út 1499/2 hrsz</t>
  </si>
  <si>
    <t>Földterület bűtorbolt mögött 1066/5 hrsz</t>
  </si>
  <si>
    <t>Lentiszombathelytől keletre 0547/8 hrsz</t>
  </si>
  <si>
    <t>Lentiszombathelytől keletre 0547/15 hrsz</t>
  </si>
  <si>
    <t>Lenti vízműkút üzemen kívüli földterület</t>
  </si>
  <si>
    <t>Lenti volt vízműkút</t>
  </si>
  <si>
    <t>Lenti vízkút nem üzemelő földterület</t>
  </si>
  <si>
    <t>Laktanya telephely 046 hrsz</t>
  </si>
  <si>
    <t>Laktanya területén földterület</t>
  </si>
  <si>
    <t>Laktanya szennyvíztelep földdterület</t>
  </si>
  <si>
    <t>Laktanya szennyvíztelep útja földterület</t>
  </si>
  <si>
    <t>Laktanya földterület</t>
  </si>
  <si>
    <t>2680/6 hrsz Lenti Kápolnai u 1 kút védterülete</t>
  </si>
  <si>
    <t>Lenti 23/4 hrsz szennyvíztisztító telep védterülete</t>
  </si>
  <si>
    <t>Lenti 898 hrsz védterület</t>
  </si>
  <si>
    <t>Lenti 2504/1 hrsz védterület</t>
  </si>
  <si>
    <t>Lenti 0404/5 hrsz P3 kút védterülete</t>
  </si>
  <si>
    <t>Lenti 1242/2 hrsz 2/A kút védterülete</t>
  </si>
  <si>
    <t>LentiI 0243/2 hrsz 3. kút területe</t>
  </si>
  <si>
    <t>Lenti 0102/2 Hhrsz 9. kút területe</t>
  </si>
  <si>
    <t>Belsősárd 086 hrsz 10. kút területe</t>
  </si>
  <si>
    <t>Lenti 095/2 hrsz Sugátr úti előtároló területe</t>
  </si>
  <si>
    <t>Lenti 5436/1 hrsz Lentihegy I előtároló területe</t>
  </si>
  <si>
    <t>L.szombathelyi közter. Játszótér, öltözőépület (3616)</t>
  </si>
  <si>
    <t>Bárhelyi temető -ravatalozó (0424)</t>
  </si>
  <si>
    <t>Köztemetőben Kolumbárium  0219 hrsz</t>
  </si>
  <si>
    <t>Bútorbolt mögött garázs (1066/5)</t>
  </si>
  <si>
    <t>Kossuth u. Tásasházak közös részek 996/1</t>
  </si>
  <si>
    <t>Deák u. raktár  178</t>
  </si>
  <si>
    <t>Lenti Deák u 7. közösségi ház felújítása EFOP-3.9.2 178 hrsz</t>
  </si>
  <si>
    <t>Vörösmarty u 24/C. Fszt. 2. lakás</t>
  </si>
  <si>
    <t>Kiszolgáló épület Zajda 0525/1 hrszt</t>
  </si>
  <si>
    <t>Merlléképület Zajda 044 hrsz</t>
  </si>
  <si>
    <t>FONI létrehozása 992</t>
  </si>
  <si>
    <t>Vízműtelep műhely 1265 hrsz</t>
  </si>
  <si>
    <t>Vízműtelep irodaház 1265 hrsz</t>
  </si>
  <si>
    <t>Lenti, Petőfi u. 59/6 hrsz épület</t>
  </si>
  <si>
    <t>Lenti, Deák u inkubátirház</t>
  </si>
  <si>
    <t>Irodák orvosi rendelő Lenti, Petőfi u)59/6</t>
  </si>
  <si>
    <t>Orvosi rendelő Lenti, Petőfi u)59/6</t>
  </si>
  <si>
    <t>Szakorvosi rendelőintézet, Lenti kossuth u)992</t>
  </si>
  <si>
    <t>Házi Orvosi rendelő Lenti Kossuth u)992</t>
  </si>
  <si>
    <t>Udvari éület Lenti Kossuth u )992</t>
  </si>
  <si>
    <t>Garázsok orvosi rendelő Lenti, Kossuth u)992</t>
  </si>
  <si>
    <t>Kazánház orvosi rendelő Lenti, Kossuth u)992</t>
  </si>
  <si>
    <t>Idősek Otthona Lenti Bottyán u)1084/2</t>
  </si>
  <si>
    <t>Műv Ház Lenti Tv helyiségei Lenti templom tér)409</t>
  </si>
  <si>
    <t>Lenti Napközi Otthonos Óvoda (Vörösmarty út)445</t>
  </si>
  <si>
    <t>Szivattyútelepen épület</t>
  </si>
  <si>
    <t>Járási Hivatal épülete Lenti 1084/3</t>
  </si>
  <si>
    <t>Járási Hivatal garázs Lenti 1084/3</t>
  </si>
  <si>
    <t>1.sz. óvoda Lenti Petőfi u. 1097</t>
  </si>
  <si>
    <t>Lentikápolna tagiskola Nefelejcs u 2631</t>
  </si>
  <si>
    <t>Lentikápolna tagóvoda Nefelejcs u 2631</t>
  </si>
  <si>
    <t>Művelődési ház Lenti Templom tér 5. 409</t>
  </si>
  <si>
    <t>Bolt I. szint (LAKT/1)</t>
  </si>
  <si>
    <t>Nőtlen tisztíi szálló I. (LAKT/2)</t>
  </si>
  <si>
    <t>Nőtlen tisztíi szálló II. (LAKT/3)</t>
  </si>
  <si>
    <t>Nőtlen tisztíi szálló III. (LAKT/4)</t>
  </si>
  <si>
    <t>Művelődési ház (LAKT/5)</t>
  </si>
  <si>
    <t>Művelődési ház melletti épület (LAKT/6)</t>
  </si>
  <si>
    <t>Legénységi tiszti étkezde (LAKT/7)</t>
  </si>
  <si>
    <t>Legénységi épület porta mellett/ (LAKT/8)</t>
  </si>
  <si>
    <t>Kisparancsnoki épület (LAKT/10)</t>
  </si>
  <si>
    <t>Parancsnoki épület (LAKT/11)</t>
  </si>
  <si>
    <t>Legénységi épület Fő u mellettLAKT/12)</t>
  </si>
  <si>
    <t>Legénységi épület III.sz. (LAKT/13)</t>
  </si>
  <si>
    <t>Legénységi épület IV.sz. (LAKT/14)</t>
  </si>
  <si>
    <t>Elhelyezési szolgálat épülete (LAKT/19)</t>
  </si>
  <si>
    <t>Nagy javítóműhely (LAKT/23)</t>
  </si>
  <si>
    <t>Régi javítóműhely (LAKT/24)</t>
  </si>
  <si>
    <t>3 beállásos aknás javítóműhely (LAKT/25)</t>
  </si>
  <si>
    <t>Harckocsi szín (LAKT/26)</t>
  </si>
  <si>
    <t>Mosó kerítésen kívül (LAKT/30)</t>
  </si>
  <si>
    <t>Szálloda építés Termál Hotel Balance</t>
  </si>
  <si>
    <t>Göönczi F Gimnázium nyíjászárónak fóliázása 453</t>
  </si>
  <si>
    <t>Arany J Ált Iskola nyílászáró felújítása 1183/15</t>
  </si>
  <si>
    <t>Vörösmarty u Óvoda külső fa épületT 445</t>
  </si>
  <si>
    <t>Vörösmarty u Bölcsőde külső fa épületT 445</t>
  </si>
  <si>
    <t>Lentikápolna ivóvízkút gépház</t>
  </si>
  <si>
    <t>Lenti 23/4 hrsz szennyvíztisztító telep fúvógépház</t>
  </si>
  <si>
    <t>Lenti 23/4 hrsz szennyvíztisztító telep iszapcentrifuga gépház</t>
  </si>
  <si>
    <t>Lenti 23/4 hrsz szennyvíztisztító telep fertőtlenítő gépház</t>
  </si>
  <si>
    <t>Lenti 23/4 hrsz szennyvíztisztító telep szociális épület</t>
  </si>
  <si>
    <t>Lenti 23/4 hrsz szennyvíztisztító telep raktár</t>
  </si>
  <si>
    <t>Külsősárd kút KFH kerítés, kapu</t>
  </si>
  <si>
    <t>Lenti kút P3 kerítés, kapu</t>
  </si>
  <si>
    <t>Leenti kút 2/Akerítés, kapu</t>
  </si>
  <si>
    <t>Lenti kút3 kerítés, kapu</t>
  </si>
  <si>
    <t>Lenti kút 9 kerítés, kapu</t>
  </si>
  <si>
    <t>Lenti kút 10 kerítés, kapu</t>
  </si>
  <si>
    <t>Lenti előtároló gépház</t>
  </si>
  <si>
    <t>Lenti előtároló kertíés, kapu</t>
  </si>
  <si>
    <t>Lenti magaslati víztároló I. gépház</t>
  </si>
  <si>
    <t>Lenti magaslati víztároló I.kerítés, kapu</t>
  </si>
  <si>
    <t>Lenti magaslati víztároló II. kerítés, kapu</t>
  </si>
  <si>
    <t>Forgalomképtelen építmények</t>
  </si>
  <si>
    <t>Üdülőter. (1502/1)</t>
  </si>
  <si>
    <t>Nefelejcs úttól (2617/1)</t>
  </si>
  <si>
    <t>Nefelejcs út patak felé (2617/1)</t>
  </si>
  <si>
    <t>Bárszentmihályfától Kápolna felé (3173/1)</t>
  </si>
  <si>
    <t>Lenti-hegy homokbányával szemben (5943/1)</t>
  </si>
  <si>
    <t>Lenti-hegy Csiboda aljában (6604/2)</t>
  </si>
  <si>
    <t>Kishegytől északra (0520/8)</t>
  </si>
  <si>
    <t>Mihályfai patak mellett (0462/6)</t>
  </si>
  <si>
    <t>Járda Lenti (hrsz.:509)</t>
  </si>
  <si>
    <t>Bárhegyi temető (0424)</t>
  </si>
  <si>
    <t>Út Lenti (0462/2)</t>
  </si>
  <si>
    <t>Kerékpárút Mumor-Zajda L-M-Z I.II.III. ütem (ÉP/H/1409)</t>
  </si>
  <si>
    <t>Templom tér - sétány (hrsz.:187/2)</t>
  </si>
  <si>
    <t>Templom tér - zöldterület (hrsz.:187/2)</t>
  </si>
  <si>
    <t>Köztemetőben parkoló kialakítása 0219</t>
  </si>
  <si>
    <t>Laktanya termelő infrastruktúra kiépítés 046 hrsz</t>
  </si>
  <si>
    <t>Ligetköz-akácfa burkolat felújítás 495/1</t>
  </si>
  <si>
    <t>Lenti Máhomfa betonjárda felújítási munkák 3876</t>
  </si>
  <si>
    <t>Bottyán út 3. sz. alatti társasház aszfaltjárda felújítási munkái 1099/21 hrsz</t>
  </si>
  <si>
    <t>Kossuth út 1. társasház előtti aszfaltjárdák felújítási munkái 417/9</t>
  </si>
  <si>
    <t>Petőfi - Bánffy út kereszteződés aszfalt járda felújítási munkáki 1221</t>
  </si>
  <si>
    <t>Kossuth - Akácfa kereszteződéstől Kossuth 2. társasházig járda burkolási munkák 495/1</t>
  </si>
  <si>
    <t>Lenti Mumor-Lszhely-Creaton kerékpárút 2286/9</t>
  </si>
  <si>
    <t>TEKI-Templom téri gyalogjárda felújítás 187/2 hrsz</t>
  </si>
  <si>
    <t>Gyalogjárda felújítás Táncsics-Bánffy 969/3</t>
  </si>
  <si>
    <t>Gyalogjárda felújítás Kossuth út jobb oldalán 882 hrsz</t>
  </si>
  <si>
    <t>Mumori temetőhöz út és parkoló (059)</t>
  </si>
  <si>
    <t>Lentikápolna, Sport utca felújítás 2529 hrsz</t>
  </si>
  <si>
    <t>Bárszentmihályfa - kovácsoltvas temetőkerítés 0424</t>
  </si>
  <si>
    <t>Lentiszombathelyi temető bejárati kapu 3584 hrsz</t>
  </si>
  <si>
    <t>I. világháborús emlékmű felújítása
(Templom kert) 187/2 hrsz</t>
  </si>
  <si>
    <t>Kolping idősek otthona parkolójának aszfaltozása 1084/2</t>
  </si>
  <si>
    <t>Tüskeszeri zúzottkő b.út helyreállítása 6092</t>
  </si>
  <si>
    <t>Emlékmű felújítás Lentiszombathely 3582</t>
  </si>
  <si>
    <t>910/1 Hhrsz Lenti Lovarda u</t>
  </si>
  <si>
    <t>0156/18  hrsz Lenti Lovarda u</t>
  </si>
  <si>
    <t>526/4 hrsz kivett közterület</t>
  </si>
  <si>
    <t>Csörgő utca 270/15 hrsz</t>
  </si>
  <si>
    <t>Templom tér 9. kerítés</t>
  </si>
  <si>
    <t>Kölcsey u 3359 hrsz</t>
  </si>
  <si>
    <t>Kölcsey u haranglábbal szemben 3395 hrsz</t>
  </si>
  <si>
    <t>Kölcsey u 3403/2 hrsz</t>
  </si>
  <si>
    <t>Kölcsey u 3420hrsz</t>
  </si>
  <si>
    <t>Kölcsey u 3257 hrsz</t>
  </si>
  <si>
    <t>Kossuth u 440 hrsz</t>
  </si>
  <si>
    <t>Kossuth u 893 hrsz</t>
  </si>
  <si>
    <t>Kossuth u 970 hrsz</t>
  </si>
  <si>
    <t>Lentikápolna Temető u 0327 hrsz</t>
  </si>
  <si>
    <t>Út 272/2 hrsz</t>
  </si>
  <si>
    <t>Honvéd u 235/5 hrsz</t>
  </si>
  <si>
    <t>Árok rekonstrukció TOP-2.1.3-15ZA1-2016-00016 0252 hrsz</t>
  </si>
  <si>
    <t>Árok rekonstrukció TOP-2.1.3-15ZA1-2016-00016 0225/1</t>
  </si>
  <si>
    <t xml:space="preserve">Árok rekonstrukció TOP-2.1.3-15ZA1-2016-00016 </t>
  </si>
  <si>
    <t>ÁROK REKONSTRUKCIÓ TOP-2.1.3-15ZA1-2016-00016 0247/1</t>
  </si>
  <si>
    <t>Árok rekonstrukció TOP-2.1.3-15ZA1-2016-00016 0247/2</t>
  </si>
  <si>
    <t>Üdülőter. (hrsz.:949/11)</t>
  </si>
  <si>
    <t>Köztemetőben bejárati kapu 0219</t>
  </si>
  <si>
    <t>Települési foly.hull.befogadó műtár. 023/4</t>
  </si>
  <si>
    <t>Játszótér 417/9</t>
  </si>
  <si>
    <t>Közvilágítás - Átkötő u. 5. társasház parkolójához 1 db oszlop állítása 531/8</t>
  </si>
  <si>
    <t>Közvilágítás - Vörösmarty út 37-39. társasházak közti parkolü 1 db oszlop állítása 522</t>
  </si>
  <si>
    <t>Közvilágítás - Táncsics u. 4-6. gyógyfürdőhöz vezető út 1 db oszlop állítása 916</t>
  </si>
  <si>
    <t>Közvilágítás - lenti-hegyi út mellett 4 db oszlop állítása 6788</t>
  </si>
  <si>
    <t>Lentiszombathelyi sportpályán bejárati kapu 3616 hrsz</t>
  </si>
  <si>
    <t>Lentiszombathelyi Mű. Háznál bejárati járda felújítása 3576</t>
  </si>
  <si>
    <t>Vízműtelep kerítés 1265 hrsz</t>
  </si>
  <si>
    <t>Szennyvíztisztító átemelő. (LAKT/31)</t>
  </si>
  <si>
    <t>Vizműkút kerítés Lentikápolna-Bárfa között</t>
  </si>
  <si>
    <t>Út- szennyvíztelep útja laktanya</t>
  </si>
  <si>
    <t>Szennyvíztisztító laktanya</t>
  </si>
  <si>
    <t>Kerítés idősek otthona Bottyán u</t>
  </si>
  <si>
    <t>Laktanya belső elektromos vezeték átépítése</t>
  </si>
  <si>
    <t>Vörösmarty u Óvoda kerítés</t>
  </si>
  <si>
    <t>Vörösmarty u Bölcsőde kerítés</t>
  </si>
  <si>
    <t>Máhomfai u. 1-23 grav. szv.vezeték</t>
  </si>
  <si>
    <t>Máhomfai u. 58 (akna-átem.akna között) szv.vez.</t>
  </si>
  <si>
    <t>Máhomfai u. 58-111 grav. szv.vezeték</t>
  </si>
  <si>
    <t>Máhomfai u. 8-58 grav. szv.vezeték</t>
  </si>
  <si>
    <t>Máhomfai u. 1-23 nyom. szv.vezeték</t>
  </si>
  <si>
    <t>Máhomfai u. V/1 szv átemelő nyomóvezeték</t>
  </si>
  <si>
    <t>Máhomfai u. bekötővezeték</t>
  </si>
  <si>
    <t>Lenti Máhomfa V. szv átemelő akna</t>
  </si>
  <si>
    <t>Lenti Máhomfa V/1. szv átemelő akana</t>
  </si>
  <si>
    <t>Lenti Máhomfai u. hba akna</t>
  </si>
  <si>
    <t>Lentikápolna ivóvízkút kútszerkezet</t>
  </si>
  <si>
    <t>Lentikápolna ivóvízkút kútakna</t>
  </si>
  <si>
    <t>Lentikápolna ivóvízkút termelőcső</t>
  </si>
  <si>
    <t>Lentikápolna ivóvízkút kerítés, kapu</t>
  </si>
  <si>
    <t>Lentikápolna Dankó u vízvezeték</t>
  </si>
  <si>
    <t>Lentikápolna Kápolnai u vízvezeték</t>
  </si>
  <si>
    <t>Lentikápolna Nefelejcs u vízvezeték</t>
  </si>
  <si>
    <t>Lentikápolna Npetőfi tér vízvezeték</t>
  </si>
  <si>
    <t>Lentikápolna Petőfi tér vízvezeték</t>
  </si>
  <si>
    <t>Lentikápolna Petőfi tér csőhíd</t>
  </si>
  <si>
    <t>Lentikápolna Sport u vízvezeték</t>
  </si>
  <si>
    <t>Lentikápolna Temető u vízvezeték</t>
  </si>
  <si>
    <t>Lentikápolna Tulipán u vízvezeték</t>
  </si>
  <si>
    <t>Lenti Ady u szennyvíz gerincvezeték</t>
  </si>
  <si>
    <t>Lenti Akácfa u szennyvíz gerincvezeték</t>
  </si>
  <si>
    <t>Lenti Akácfa u óvoda szennyvíz gerincvezeték</t>
  </si>
  <si>
    <t>Lenti Alkotmány u szennyvíz gerincvezeték</t>
  </si>
  <si>
    <t>Lenti Alkotmány u 14-19. szennyvíz gerincvezeték</t>
  </si>
  <si>
    <t>Lenti Alkotmány u 16-23. szennyvíz gerincvezeték</t>
  </si>
  <si>
    <t>Lenti Alkotmány u 22. szennyvíz gerincvezeték</t>
  </si>
  <si>
    <t>Lenti Arany J u 20-Bem u gravitációs szennyvíz gerincvezeték</t>
  </si>
  <si>
    <t>Lenti Arany J u 20-34 gravitációs szennyvíz gerincvezeték</t>
  </si>
  <si>
    <t>Lenti Arany J u 20-62 gravitációs szennyvíz gerincvezeték</t>
  </si>
  <si>
    <t>Lenti Átkötő u szennyvíz gerincvezeték</t>
  </si>
  <si>
    <t>Lenti Bánffy u szennyvíz gerincvezeték</t>
  </si>
  <si>
    <t>Lenti Béke u szennyvíz gerincvezeték</t>
  </si>
  <si>
    <t>Lenti Bem u.3-37. gravitációs szennyvíz gerincvezeték</t>
  </si>
  <si>
    <t>Lenti Bem u.Arany J u VII. szvíz átemelő gravitációs szennyvíz gerincvezeték</t>
  </si>
  <si>
    <t>Lenti Bethlen u szennyvíz gerincvezeték</t>
  </si>
  <si>
    <t>Lenti Boglárka u szennyvíz gerincvezeték</t>
  </si>
  <si>
    <t>Lenti Bottyán J u 3.szennyvízcsatorna gerincvezeték</t>
  </si>
  <si>
    <t>Lenti Bottyán J u 4.szennyvízcsatorna gerincvezeték</t>
  </si>
  <si>
    <t>Lenti Bottyán J u 5.szennyvízcsatorna gerincvezeték</t>
  </si>
  <si>
    <t>Lenti Bottyán u szennyvíz gerincvezeték</t>
  </si>
  <si>
    <t>Lenti Bottyán J u 7.szennyvízcsatorna gerincvezeték</t>
  </si>
  <si>
    <t>Lenti Bottyán J u 8.szennyvízcsatorna gerincvezeték</t>
  </si>
  <si>
    <t>Lenti Bottyán J u 9.szennyvízcsatorna gerincvezeték</t>
  </si>
  <si>
    <t>Lenti Ciklámen u szennyvíz gerincvezeték</t>
  </si>
  <si>
    <t>Lenti Csalogány u szennyvíz gerincvezeték</t>
  </si>
  <si>
    <t>Lenti Csörgő u szennyvíz gerincvezeték</t>
  </si>
  <si>
    <t>Lenti Damjanich u 2-48. gravitációs szennyvíz gerincvezeték</t>
  </si>
  <si>
    <t>Lenti Dankó u 10-20.szennyvíz gerincvezeték</t>
  </si>
  <si>
    <t>Lenti Dankó u 10-4.szennyvíz gerincvezeték</t>
  </si>
  <si>
    <t>Lenti Dankó u Sport u szennyvíz gerincvezeték</t>
  </si>
  <si>
    <t>Lenti Deák u szennyvíz gerincvezeték</t>
  </si>
  <si>
    <t>Lenti Dózsa u szennyvíz gerincvezeték</t>
  </si>
  <si>
    <t>Lenti Fenyő u szennyvíz gerincvezeték</t>
  </si>
  <si>
    <t>Lenti Fűz u szennyvíz gerincvezeték</t>
  </si>
  <si>
    <t>Lenti Gát u szennyvíz gerincvezeték</t>
  </si>
  <si>
    <t>Lenti Gyár u szennyvíz gerincvezeték</t>
  </si>
  <si>
    <t>Lenti Gyöngyvirág u szennyvíz gerincvezeték</t>
  </si>
  <si>
    <t>Lenti Gyöngyvirág u Termál u szennyvíz gerincvezeték</t>
  </si>
  <si>
    <t>Lenti Hársfa u szennyvíz gerincvezeték</t>
  </si>
  <si>
    <t>Lenti Honvéd u szennyvíz gerincvezeték</t>
  </si>
  <si>
    <t>Lenti Hóvirág u szennyvíz gerincvezeték</t>
  </si>
  <si>
    <t>Lenti Hunyadi u szennyvíz gerincvezeték</t>
  </si>
  <si>
    <t>Lenti Ifjúság u szennyvíz gerincvezeték</t>
  </si>
  <si>
    <t>Lenti Jókai u szennyvíz gerincvezeték</t>
  </si>
  <si>
    <t>Lenti József A u szennybvízcsatorna és szennyvíztelep gerincvezeték</t>
  </si>
  <si>
    <t>Lenti József A  u 10-2. szennyvíz gerincvezeték</t>
  </si>
  <si>
    <t>Lenti József A  u 10-28. szennyvíz gerincvezeték</t>
  </si>
  <si>
    <t>Lenti Kankalin u. szennyvíz gerincvezeték</t>
  </si>
  <si>
    <t>Lenti Kápolnai u 39-1 szennyvíz gerincvezeték</t>
  </si>
  <si>
    <t>Lenti Kápolnai u 65-41 szennyvíz gerincvezeték</t>
  </si>
  <si>
    <t>Lenti Kápolnai u 66-58 szennyvíz gerincvezeték</t>
  </si>
  <si>
    <t>Lenti Kápolnai u 73-83 szennyvíz gerincvezeték</t>
  </si>
  <si>
    <t>Lenti Kápolnai u 74-66 szennyvíz gerincvezeték</t>
  </si>
  <si>
    <t>Lenti Kinizsi u. szennyvíz gerincvezeték</t>
  </si>
  <si>
    <t>Lenti Kinizsi u. 2-8 szennyvíz gerincvezeték</t>
  </si>
  <si>
    <t>Lenti Kisfaludy  u. (telek u Sugár u)szennyvíz gerincvezeték</t>
  </si>
  <si>
    <t>Lenti Kisfaludy uU  (telek u NY-i vez. ig)  Dózsa u szennyvíz gerincvezeték</t>
  </si>
  <si>
    <t xml:space="preserve">Lenti Kossuth u. szennyvízcsatorna </t>
  </si>
  <si>
    <t>Lenti Kossuth u. szennyvíz gerincvezeték</t>
  </si>
  <si>
    <t>Lenti Kossuth u. 2-4. szennyvíz gerincvezeték</t>
  </si>
  <si>
    <t>Lenti Kossuth u. 29-6. szennyvíz gerincvezeték</t>
  </si>
  <si>
    <t>Lenti Kossuth u. 4-6. szennyvíz gerincvezeték</t>
  </si>
  <si>
    <t>Lenti Kossuth u. 6/A. szennyvíz gerincvezeték</t>
  </si>
  <si>
    <t>Lenti Kossuth u. 6/B.6/C  szennyvíz gerincvezeték</t>
  </si>
  <si>
    <t>Lenti Kossuth u. 81-77szennyvíz gerincvezeték</t>
  </si>
  <si>
    <t>Lenti Kossuth u. 97-93 szennyvíz gerincvezeték</t>
  </si>
  <si>
    <t>Lenti Kossuth u.29 szennyvízcsatorna</t>
  </si>
  <si>
    <t>Lenti Kölcsey u 2-74. gravitációs szennyvíz gerincvezeték</t>
  </si>
  <si>
    <t>Lenti Kölcsey u 52-56. gravitációs szennyvíz gerincvezeték</t>
  </si>
  <si>
    <t>Lenti Iskola u. szennyvíz gerincvezeték</t>
  </si>
  <si>
    <t>Lenti Lehel u. szennyvíz gerincvezeték</t>
  </si>
  <si>
    <t>Lenti Liget köz szennyvíz gerincvezeték</t>
  </si>
  <si>
    <t>Lenti Mihályfai 116-128 gravitációs szennyvíz gerincvezeték</t>
  </si>
  <si>
    <t>Lenti Mihályfai 121-125 gravitációs szennyvíz gerincvezeték</t>
  </si>
  <si>
    <t>Lenti Mihályfai u 2-8 gravitációs szennyvíz gerincvezeték</t>
  </si>
  <si>
    <t>Lenti Mihályfai u 36-56 gravitációs szennyvíz gerincvezeték</t>
  </si>
  <si>
    <t>Lenti Mihályfai u 68-112 gravitációs szennyvíz gerincvezeték</t>
  </si>
  <si>
    <t>Lenti Mihályfai u 71-79 gravitációs szennyvíz gerincvezeték</t>
  </si>
  <si>
    <t>Lenti Mihályfai u 74-90 gravitációs szennyvíz gerincvezeték</t>
  </si>
  <si>
    <t>Lenti Mihályfai u 8-71 gravitációs szennyvíz gerincvezeték</t>
  </si>
  <si>
    <t>Lenti Mihályfai u 89-88 gravitációs szennyvíz gerincvezeték</t>
  </si>
  <si>
    <t>Lenti Nefelejcs u 10-2 gravitációs szennyvíz gerincvezeték</t>
  </si>
  <si>
    <t>Lenti Nefelejcs u 11-59 gravitációs szennyvíz gerincvezeték</t>
  </si>
  <si>
    <t>Lenti Nefelejcs u 11-7 gravitációs szennyvíz gerincvezeték</t>
  </si>
  <si>
    <t>Lenti Nefelejcs u 59-61 gravitációs szennyvíz gerincvezeték</t>
  </si>
  <si>
    <t>Lenti Nyár u 1-43 gravitációs szennyvíz gerincvezeték</t>
  </si>
  <si>
    <t>Lenti Nyírfa u szennyvíz gerincvezeték</t>
  </si>
  <si>
    <t>Lenti Pacsirta u szennyvíz gerincvezeték</t>
  </si>
  <si>
    <t>Lenti Petőfi tér 2-10 szennyvíz gerincvezeték</t>
  </si>
  <si>
    <t>Lenti Petőfi tér 21-31 szennyvíz gerincvezeték</t>
  </si>
  <si>
    <t>Lenti Petőfi tér 28-26 szennyvíz gerincvezeték</t>
  </si>
  <si>
    <t>Lenti Petőfi tér 28-34 szennyvíz gerincvezeték</t>
  </si>
  <si>
    <t>Lenti Petőfi tér 31-28 szennyvíz gerincvezeték</t>
  </si>
  <si>
    <t>Lenti Petőfi tér 31-43 szennyvíz gerincvezeték</t>
  </si>
  <si>
    <t>Lenti Petőfi tér 7-21 szennyvíz gerincvezeték</t>
  </si>
  <si>
    <t>Lenti Petőfi u szennyvíz gerincvezeték</t>
  </si>
  <si>
    <t>Lenti Petőfi u 15. szennyvíz gerincvezeték</t>
  </si>
  <si>
    <t>Lenti Petőfi u 15-3. Patyolat szennyvíz gerincvezeték</t>
  </si>
  <si>
    <t>Lenti Petőfi u Dózsa u szennyvíz gerincvezeték</t>
  </si>
  <si>
    <t>Lenti Rákóczi u szennyvíz gerincvezeték</t>
  </si>
  <si>
    <t>Lenti Rozmaring u szennyvíz gerincvezeték</t>
  </si>
  <si>
    <t>Lenti Sport u 11. szennyvíz gerincvezeték</t>
  </si>
  <si>
    <t>Lenti Sport u 11-1. szennyvíz gerincvezeték</t>
  </si>
  <si>
    <t>Lenti Sport u 15-11. szennyvíz gerincvezeték</t>
  </si>
  <si>
    <t>Lenti Sport u 15-35. szennyvíz gerincvezeték</t>
  </si>
  <si>
    <t>Lenti Sugár u szennyvíz gerincvezeték</t>
  </si>
  <si>
    <t>Lenti Szombathelyi u 104-110 gravitációs szennyvíz gerincvezeték</t>
  </si>
  <si>
    <t>Lenti Szombathelyi u 62-70 gravitációs szennyvíz gerincvezeték</t>
  </si>
  <si>
    <t>Lenti Szombathelyi u 68. II. átemelő gravitációs szennyvíz gerincvezeték</t>
  </si>
  <si>
    <t>Lenti Szombathelyi u szennyvíz gerincvezeték</t>
  </si>
  <si>
    <t>Lenti Szombathelyi u 74-110 szennyvíz gerincvezeték</t>
  </si>
  <si>
    <t>Lenti Szombathelyi u 93-95 szennyvíz gerincvezeték</t>
  </si>
  <si>
    <t>Lenti Szombathelyi u 92. Nyár u 23. szennyvíz gerincvezeték</t>
  </si>
  <si>
    <t>Lenti Szövetkezet u szennyvíz gerincvezeték</t>
  </si>
  <si>
    <t>Lenti Szövetkezet u 16-20 szennyvíz gerincvezeték</t>
  </si>
  <si>
    <t>Lenti Szövetkezet u 22-24 szennyvíz gerincvezeték</t>
  </si>
  <si>
    <t>Lenti Táncsics u szennyvíz gerincvezeték</t>
  </si>
  <si>
    <t>Lenti Táncsics u Fürdő szennyvíz gerincvezeték</t>
  </si>
  <si>
    <t>Lenti Táncsics u Vasútállomás szennyvíz gerincvezeték</t>
  </si>
  <si>
    <t>Lenti Tavasz u 2-20 szennyvíz gerincvezeték</t>
  </si>
  <si>
    <t>Lenti Telek u szennyvíz gerincvezeték</t>
  </si>
  <si>
    <t>Lenti Temető u szennyvíz gerincvezeték</t>
  </si>
  <si>
    <t>Lenti Temető u 1.szennyvíz gerincvezeték</t>
  </si>
  <si>
    <t>Lenti Temető u 4.szennyvíz gerincvezeték</t>
  </si>
  <si>
    <t>Lenti Temető u 4-16.szennyvíz gerincvezeték</t>
  </si>
  <si>
    <t>Lenti Templom tér szennyvíz gerincvezeték</t>
  </si>
  <si>
    <t>Lenti Thököly u szennyvíz gerincvezeték</t>
  </si>
  <si>
    <t>Lenti Tompa u szennyvíz gerincvezeték</t>
  </si>
  <si>
    <t>Lenti Tölgyfa u szennyvíz gerincvezeték</t>
  </si>
  <si>
    <t>Lenti Tőzike u szennyvíz gerincvezeték</t>
  </si>
  <si>
    <t>Lenti Tulipán u 1-18. szennyvíz gerincvezeték</t>
  </si>
  <si>
    <t>Lenti Tulipán u 8. szennyvíz gerincvezeték</t>
  </si>
  <si>
    <t>Lenti Tulipán u 8-14. szennyvíz gerincvezeték</t>
  </si>
  <si>
    <t>Lenti Vadvirág u szennyvíz gerincvezeték</t>
  </si>
  <si>
    <t>Lenti Vörösmarty u szennyvíz gerincvezeték</t>
  </si>
  <si>
    <t>Lenti Vörösmarty u 24. szennyvíz gerincvezeték</t>
  </si>
  <si>
    <t>Lenti Zöldmező u  szennyvíz gerincvezeték</t>
  </si>
  <si>
    <t>Lenti Zrínyi u  szennyvíz gerincvezeték</t>
  </si>
  <si>
    <t>Lenti Zrínyi u  10. szennyvíz gerincvezeték</t>
  </si>
  <si>
    <t>Lenti Zrínyi u  8. szennyvíz gerincvezeték</t>
  </si>
  <si>
    <t>Lenti Zrínyi u  8-10. szennyvíz gerincvezeték</t>
  </si>
  <si>
    <t>Lenti Zrínyi u  2. szennyvíz gerincvezeték</t>
  </si>
  <si>
    <t>Lenti Nyár u 1-43. szennyvíz gerincvezeték</t>
  </si>
  <si>
    <t>Lenti Akácfa u nyomott szennyvíz gerincvezeték</t>
  </si>
  <si>
    <t>Lenti Bárszentmihályfa- Mumor nyomott szennyvíz gerincvezeték</t>
  </si>
  <si>
    <t>Lenti Kápolnai u nyomott szennyvíz gerincvezeték</t>
  </si>
  <si>
    <t>Lenti Kossuth u nyomott szennyvíz gerincvezeték</t>
  </si>
  <si>
    <t>Lentikápolna- Kerkabarabás nyomott szennyvíz gerincvezeték</t>
  </si>
  <si>
    <t>Lentikápolna-Lenti nyomott szennyvíz gerincvezeték</t>
  </si>
  <si>
    <t>Lentiazombathely Iklódbördőcei nyomott szennyvíz gerincvezeték</t>
  </si>
  <si>
    <t>Lenti Mihályfai u 112-128 nyomott szennyvíz gerincvezeték</t>
  </si>
  <si>
    <t>Lenti Mihályfai u62-61 nyomott szennyvíz gerincvezeték</t>
  </si>
  <si>
    <t>Lenti Mihályfai 68-71 nyomott szennyvíz gerincvezeték</t>
  </si>
  <si>
    <t>Lenti Mihályfai 8 Kölcsey u 2. nyomott szennyvíz gerincvezeték</t>
  </si>
  <si>
    <t>Lenti Mumor Lentiszombathely nyomott szennyvíz gerincvezeték</t>
  </si>
  <si>
    <t>Lenti Mumor - szennyvíztelep nyomott szennyvíz gerincvezeték</t>
  </si>
  <si>
    <t>Lenti Nefelejcs u Tulipán u nyomott szennyvíz gerincvezeték</t>
  </si>
  <si>
    <t>Lenti Nyár u 1-43 nyomott szennyvíz gerincvezeték</t>
  </si>
  <si>
    <t>LentiPetőfi tér Temető u nyomott szennyvíz gerincvezeték</t>
  </si>
  <si>
    <t>LentiPetőfi  u nyomott szennyvíz gerincvezeték</t>
  </si>
  <si>
    <t>Lenti Sport u Petőfi tér nyomott szennyvíz gerincvezeték</t>
  </si>
  <si>
    <t>Lenti Szombathelyi u 104 II. átemelő nyomott szennyvíz gerincvezeték</t>
  </si>
  <si>
    <t>Lenti Zajdai átemelő, Arany J u 25. átemelő nyomott szennyvíz gerincvezeték</t>
  </si>
  <si>
    <t>Lenti Fűz u szennyvíz bekötővezeték</t>
  </si>
  <si>
    <t>Lenti Bocskay u szennyvíz bekötővezeték</t>
  </si>
  <si>
    <t>Lenti Jókai u szennyvíz bekötővezeték</t>
  </si>
  <si>
    <t>LentiBethlen u szennyvíz bekötővezeték</t>
  </si>
  <si>
    <t>Lenti Thököly u szennyvíz bekötővezeték</t>
  </si>
  <si>
    <t>Lenti Boglárka u szennyvíz bekötővezeték</t>
  </si>
  <si>
    <t>Lenti Hársfa u szennyvíz bekötővezeték</t>
  </si>
  <si>
    <t>Lenti Rákóczi u szennyvíz bekötővezeték</t>
  </si>
  <si>
    <t>Lenti Rozmaring u szennyvíz bekötővezeték</t>
  </si>
  <si>
    <t>Lenti Akácfa u szennyvíz bekötővezeték</t>
  </si>
  <si>
    <t>Lenti Béke u szennyvíz bekötővezeték</t>
  </si>
  <si>
    <t>Lenti Vörösmarty u szennyvíz bekötővezeték</t>
  </si>
  <si>
    <t>LentiSugár u szennyvíz bekötővezeték</t>
  </si>
  <si>
    <t>Lenti Hunyadi u szennyvíz bekötővezeték</t>
  </si>
  <si>
    <t>Lenti Nyírfa u szennyvíz bekötővezeték</t>
  </si>
  <si>
    <t>Lenti Tölgyfa u szennyvíz bekötővezeték</t>
  </si>
  <si>
    <t>Lenti Csalogány u szennyvíz bekötővezeték</t>
  </si>
  <si>
    <t>Lenti Fenyő u szennyvíz bekötővezeték</t>
  </si>
  <si>
    <t>Lenti Gyár u szennyvíz bekötővezeték</t>
  </si>
  <si>
    <t>Lenti Táncsics u szennyvíz bekötővezeték</t>
  </si>
  <si>
    <t>Lenti Pacsirta u szennyvíz bekötővezeték</t>
  </si>
  <si>
    <t>Lenti Hóvirág u szennyvíz bekötővezeték</t>
  </si>
  <si>
    <t>Lenti Tőzike u szennyvíz bekötővezeték</t>
  </si>
  <si>
    <t>Lenti Kankalin u szennyvíz bekötővezeték</t>
  </si>
  <si>
    <t>Lenti Ciklámen u szennyvíz bekötővezeték</t>
  </si>
  <si>
    <t>Lenti Bánffy u szennyvíz bekötővezeték</t>
  </si>
  <si>
    <t>Lenti Tompa u szennyvíz bekötővezeték</t>
  </si>
  <si>
    <t>Lenti Gyöngyvirág u szennyvíz bekötővezeték</t>
  </si>
  <si>
    <t>Lenti Ifjúság u szennyvíz bekötővezeték</t>
  </si>
  <si>
    <t>Lenti Ady u szennyvíz bekötővezeték</t>
  </si>
  <si>
    <t>Lenti Szövetkezet u szennyvíz bekötővezeték</t>
  </si>
  <si>
    <t>Lenti Bottyán u szennyvíz bekötővezeték</t>
  </si>
  <si>
    <t>Lenti Petőfi u szennyvíz bekötővezeték</t>
  </si>
  <si>
    <t>Lenti Honvéd u szennyvíz bekötővezeték</t>
  </si>
  <si>
    <t>Lenti Iskola u szennyvíz bekötővezeték</t>
  </si>
  <si>
    <t>Lenti Alkotmány u szennyvíz bekötővezeték</t>
  </si>
  <si>
    <t>Lenti Átkötő u szennyvíz bekötővezeték</t>
  </si>
  <si>
    <t>Lenti Deák u szennyvíz bekötővezeték</t>
  </si>
  <si>
    <t>Lenti Csörgő u szennyvíz bekötővezeték</t>
  </si>
  <si>
    <t>Lenti Dózsa u szennyvíz bekötővezeték</t>
  </si>
  <si>
    <t>Lenti Gát u szennyvíz bekötővezeték</t>
  </si>
  <si>
    <t>Lenti József A u szennyvíz bekötővezeték</t>
  </si>
  <si>
    <t>Lenti Kisfaludy u szennyvíz bekötővezeték</t>
  </si>
  <si>
    <t>Lenti Kossuth u szennyvíz bekötővezeték</t>
  </si>
  <si>
    <t>Lenti Lehel u szennyvíz bekötővezeték</t>
  </si>
  <si>
    <t>Lenti Liget köz szennyvíz bekötővezeték</t>
  </si>
  <si>
    <t>Lenti Telek u szennyvíz bekötővezeték</t>
  </si>
  <si>
    <t>Lenti Vadvirág u szennyvíz bekötővezeték</t>
  </si>
  <si>
    <t>Lenti Zöldmező u szennyvíz bekötővezeték</t>
  </si>
  <si>
    <t>Lenti Zrínyi u szennyvíz bekötővezeték</t>
  </si>
  <si>
    <t>Lenti Tavasz u szennyvíz bekötővezeték</t>
  </si>
  <si>
    <t>Lenti Nyár u szennyvíz bekötővezeték</t>
  </si>
  <si>
    <t>Lenti Szombathelyi u szennyvíz bekötővezeték</t>
  </si>
  <si>
    <t>Lenti Damjanich u szennyvíz bekötővezeték</t>
  </si>
  <si>
    <t>Lenti Bem u szennyvíz bekötővezeték</t>
  </si>
  <si>
    <t>Lenti Arany J u szennyvíz bekötővezeték</t>
  </si>
  <si>
    <t>Lenti Kölcsey u szennyvíz bekötővezeték</t>
  </si>
  <si>
    <t>Lenti Mihályfai u szennyvíz bekötővezeték</t>
  </si>
  <si>
    <t>Lenti Dankó u szennyvíz bekötővezeték</t>
  </si>
  <si>
    <t>Lenti Sport u szennyvíz bekötővezeték</t>
  </si>
  <si>
    <t>Lenti Petőfi tér szennyvíz bekötővezeték</t>
  </si>
  <si>
    <t>Lenti Temető u szennyvíz bekötővezeték</t>
  </si>
  <si>
    <t>Lenti Nefelejcs u szennyvíz bekötővezeték</t>
  </si>
  <si>
    <t>Lenti Kápolnai u szennyvíz bekötővezeték</t>
  </si>
  <si>
    <t>Lenti Akácfa u szennyvíz átemelő akna</t>
  </si>
  <si>
    <t>Lenti Gyár u szennyvíz átemelő akna</t>
  </si>
  <si>
    <t>Lenti Kisfaludy u kicsi szennyvíz átemelő akna</t>
  </si>
  <si>
    <t>Lenti Kisfaludy u nagy szennyvíz átemelő akna</t>
  </si>
  <si>
    <t>Lenti Petőfi u ÉDÁSZ szennyvíz átemelő akna</t>
  </si>
  <si>
    <t>Lenti Kölcsey u 41. szennyvíz átemelő akna</t>
  </si>
  <si>
    <t>Lenti Mihályfai u 128. III.  szennyvíz átemelő akna</t>
  </si>
  <si>
    <t>Lenti Mihályfai u 68. IV.  szennyvíz átemelő akna</t>
  </si>
  <si>
    <t>Lenti Mihályfai u 8. V.  szennyvíz átemelő akna</t>
  </si>
  <si>
    <t>Lenti Petőfi tér 13.  szennyvíz átemelő akna</t>
  </si>
  <si>
    <t>Lenti Sport u  szennyvíz átemelő akna</t>
  </si>
  <si>
    <t>Lenti Temető u 2. szennyvíz átemelő akna</t>
  </si>
  <si>
    <t>Lenti Tulipán u. szennyvíz átemelő akna</t>
  </si>
  <si>
    <t>Lenti Nyár u 41.. szennyvíz átemelő akna</t>
  </si>
  <si>
    <t>Lenti Szombathelyi u 2. II. szennyvíz átemelő akna</t>
  </si>
  <si>
    <t>Lenti Zajdai. szennyvíz átemelő akna</t>
  </si>
  <si>
    <t>Lenti Bem u szennyvíz átemelő akna</t>
  </si>
  <si>
    <t>LentiTáncsics u 5. házi szennyvíz átemelő akna</t>
  </si>
  <si>
    <t>Lenti Petőfi tér 46. házi szennyvíz átemelő akna</t>
  </si>
  <si>
    <t>Lenti Petőfi tér 44. szennyvíz átemelő akna</t>
  </si>
  <si>
    <t>Lenti Mihályfai u kis szennyvíz átemelő akna</t>
  </si>
  <si>
    <t>Lenti 23/4hrsz szennyvíztisztító telep recirk akna</t>
  </si>
  <si>
    <t>Lenti 23/4hrsz szennyvíztisztító telep tisztított szennyvíz elfolyó vezeték</t>
  </si>
  <si>
    <t>Lenti 23/4hrsz szennyvíztisztító telep telepi vezeték</t>
  </si>
  <si>
    <t>Lenti 23/4hrsz szennyvíztisztító telep ivóvízvezeték bekötés</t>
  </si>
  <si>
    <t>Lenti 23/4hrsz szennyvíztisztító telep kerítés, kapu</t>
  </si>
  <si>
    <t>Lenti 23/4hrsz szennyvíztisztító telep telepi út</t>
  </si>
  <si>
    <t>Külsősárd kút KFH2. kútszerkezet</t>
  </si>
  <si>
    <t>Külsősárd kút KFH2. kútakna</t>
  </si>
  <si>
    <t>Külsősárd kút KFH2. trrmelőcső</t>
  </si>
  <si>
    <t>Lenti kút P3 kútszerkezet</t>
  </si>
  <si>
    <t>Lenti kút P3 kútakna</t>
  </si>
  <si>
    <t>Lenti kút P3 termelőcső</t>
  </si>
  <si>
    <t>Lenti kút 2/A kútszerkezet</t>
  </si>
  <si>
    <t>Lenti kút 2/A kútakna</t>
  </si>
  <si>
    <t>Lenti kút 2/A termelőcső</t>
  </si>
  <si>
    <t>Lenti kút 3 kútszerkezet</t>
  </si>
  <si>
    <t>Lenti kút 3 kútakna</t>
  </si>
  <si>
    <t>Lenti kút 3 termelőcső</t>
  </si>
  <si>
    <t>Lenti kút 9 kútszerkezet</t>
  </si>
  <si>
    <t>Lenti kút 9 kútakna</t>
  </si>
  <si>
    <t>Lenti kút 9 termelőcső</t>
  </si>
  <si>
    <t>Lenti kút10 kútszerkezet</t>
  </si>
  <si>
    <t>Lenti kút 10 kútakna</t>
  </si>
  <si>
    <t>Lenti kút 10 termelőcső</t>
  </si>
  <si>
    <t>Lenti kút 11 kútszerkezet</t>
  </si>
  <si>
    <t>Lenti kút 11 kútakna</t>
  </si>
  <si>
    <t>Lenti kút 11 termelőcső</t>
  </si>
  <si>
    <t>Lenti előtároló víztároló</t>
  </si>
  <si>
    <t>Lenti magaslati víztároló I.</t>
  </si>
  <si>
    <t>Lenti magaslati víztároló II.</t>
  </si>
  <si>
    <t>Lenti Ady u vízvezeték</t>
  </si>
  <si>
    <t>Lenti Akácfa u vízvezeték</t>
  </si>
  <si>
    <t>Lenti Alkotmány u vízvezeték</t>
  </si>
  <si>
    <t>Lenti Arany J u vízvezeték</t>
  </si>
  <si>
    <t>Lenti Átkötő u vízvezeték</t>
  </si>
  <si>
    <t>Lenti Bánffy M u vízvezeték</t>
  </si>
  <si>
    <t>Lenti Bánffy M u Tompa M u vízvezeték</t>
  </si>
  <si>
    <t>Lenti Béke u vízvezeték</t>
  </si>
  <si>
    <t>Lenti Bem J u  Dózsa Gy u vízvezeték</t>
  </si>
  <si>
    <t>Lenti Bem J u  vízvezeték</t>
  </si>
  <si>
    <t>Lenti Bethlen G u  vízvezeték</t>
  </si>
  <si>
    <t>Lenti Bocskay u  vízvezeték</t>
  </si>
  <si>
    <t>Lenti Boglárka u  vízvezeték</t>
  </si>
  <si>
    <t>Lenti Boróka u  vízvezeték</t>
  </si>
  <si>
    <t>Lenti Bottyán J u  vízvezeték</t>
  </si>
  <si>
    <t>Lenti Ciklámen u  vízvezeték</t>
  </si>
  <si>
    <t>Lenti Csalogány u  vízvezeték</t>
  </si>
  <si>
    <t>Lenti Csiboda hegy  vízvezeték</t>
  </si>
  <si>
    <t>Lenti Csörgő u  vízvezeték</t>
  </si>
  <si>
    <t>Lenti Damjanich u  vízvezeték</t>
  </si>
  <si>
    <t>Lenti Damjanich u Szombathelyi u vízvezeték</t>
  </si>
  <si>
    <t>Lenti Damjanich u Szombathelyi u csőhíd</t>
  </si>
  <si>
    <t>Lenti Deák u  vízvezeték</t>
  </si>
  <si>
    <t>Lenti Dózsa Gy u  vízvezeték</t>
  </si>
  <si>
    <t>Lenti Dózsa Gy u  csőhíd</t>
  </si>
  <si>
    <t>Lenti Fenyő u  vízvezeték</t>
  </si>
  <si>
    <t>Lenti Fűz u  vízvezeték</t>
  </si>
  <si>
    <t>Lenti Gát u  vízvezeték</t>
  </si>
  <si>
    <t>Lenti Gosztola hegy  vízvezeték</t>
  </si>
  <si>
    <t>Lenti Gyár u  vízvezeték</t>
  </si>
  <si>
    <t>Lenti Gyöngyvirág u  vízvezeték</t>
  </si>
  <si>
    <t>Lenti Gyűjtő u  vízvezeték</t>
  </si>
  <si>
    <t>Lenti Harangláb u  vízvezeték</t>
  </si>
  <si>
    <t>Lenti Hársfa u  vízvezeték</t>
  </si>
  <si>
    <t>Lenti Hegyalja u  vízvezeték</t>
  </si>
  <si>
    <t>Lenti Honvéd u  vízvezeték</t>
  </si>
  <si>
    <t>Lenti Hóvirág u  vízvezeték</t>
  </si>
  <si>
    <t>Lenti Hunyadi u  vízvezeték</t>
  </si>
  <si>
    <t>Lenti Ifjúság u  vízvezeték</t>
  </si>
  <si>
    <t>Lenti Iskola u  vízvezeték</t>
  </si>
  <si>
    <t>Lenti Jókai u  vízvezeték</t>
  </si>
  <si>
    <t>Lenti József A u  vízvezeték</t>
  </si>
  <si>
    <t>Lenti Kankalin u  vízvezeték</t>
  </si>
  <si>
    <t>Lenti Kinizsi u  vízvezeték</t>
  </si>
  <si>
    <t>Lenti Kisfaludy u  vízvezeték</t>
  </si>
  <si>
    <t>Lenti Kossuth u  vízvezeték</t>
  </si>
  <si>
    <t>Lenti Kölcsey u  vízvezeték</t>
  </si>
  <si>
    <t>Lenti Kölcsey u Mihályfai u  vízvezeték</t>
  </si>
  <si>
    <t>Lenti Lehel u  vízvezeték</t>
  </si>
  <si>
    <t>Lenti Lentihegy  vízvezeték</t>
  </si>
  <si>
    <t>Lenti Lentihegy II.  vízvezeték</t>
  </si>
  <si>
    <t>Lenti Lentihegy II.  Túlfolyó</t>
  </si>
  <si>
    <t>Lenti Mumor, Bárszentmihályfa  vízvezeték</t>
  </si>
  <si>
    <t>Lenti Ligetköz  vízvezeték</t>
  </si>
  <si>
    <t>Lenti Lovarda u  vízvezeték</t>
  </si>
  <si>
    <t>Lenti Máhomfai u  vízvezeték</t>
  </si>
  <si>
    <t>Lenti Máhomfai u  Lovászi vízvezeték</t>
  </si>
  <si>
    <t>Lenti Máhomfai u Petőfi u vízvezeték</t>
  </si>
  <si>
    <t>Lenti Máhomfai u Petőfi u csőhíd</t>
  </si>
  <si>
    <t>Lenti Mihályfai u  vízvezeték</t>
  </si>
  <si>
    <t>Lenti Mihályfai u  csőhíd</t>
  </si>
  <si>
    <t>Lenti Nyár u  vízvezeték</t>
  </si>
  <si>
    <t>Lenti Nyírfa u  vízvezeték</t>
  </si>
  <si>
    <t>Lenti Pacsirta u  vízvezeték</t>
  </si>
  <si>
    <t>Lenti Petőfi S u  vízvezeték</t>
  </si>
  <si>
    <t>Lenti Petőfi S u  csőhíd</t>
  </si>
  <si>
    <t>Lenti Petőfi S u 3. kút vízvezeték</t>
  </si>
  <si>
    <t>Lenti Petőfi S u Máhomfai u vízvezeték</t>
  </si>
  <si>
    <t>Lenti Rákóczi u  vízvezeték</t>
  </si>
  <si>
    <t>Lenti Rozmaring u  vízvezeték</t>
  </si>
  <si>
    <t>Lenti Sugár u  vízvezeték</t>
  </si>
  <si>
    <t>Lenti Sugár u  csőhíd</t>
  </si>
  <si>
    <t>Lenti Sugár u iparterület vízvezeték</t>
  </si>
  <si>
    <t>Lenti Sugár u  átemelő kútgyűjtő vízvezeték</t>
  </si>
  <si>
    <t>Lenti Szombathelyi u  vízvezeték</t>
  </si>
  <si>
    <t>Lenti Szombathelyi u Creaton vízvezeték</t>
  </si>
  <si>
    <t>Lenti Szövetkezet u  vízvezeték</t>
  </si>
  <si>
    <t>Lenti Szunyogdomb u  vízvezeték</t>
  </si>
  <si>
    <t>Lenti Takarék köz  vízvezeték</t>
  </si>
  <si>
    <t>Lenti Táncsics u  vízvezeték</t>
  </si>
  <si>
    <t>Lenti Táncsics u  Petőfi u vízvezeték</t>
  </si>
  <si>
    <t>Lenti Tavasz u  vízvezeték</t>
  </si>
  <si>
    <t>Lenti Telek u  vízvezeték</t>
  </si>
  <si>
    <t>Lenti Templom tér  vízvezeték</t>
  </si>
  <si>
    <t>Lenti Termál u  vízvezeték</t>
  </si>
  <si>
    <t>Lenti Thököly u  vízvezeték</t>
  </si>
  <si>
    <t>Lenti Tompa M u  vízvezeték</t>
  </si>
  <si>
    <t>Lenti Tölgyfa u  vízvezeték</t>
  </si>
  <si>
    <t>Lenti Tőzike u  vízvezeték</t>
  </si>
  <si>
    <t>Lenti Vadvirág u  vízvezeték</t>
  </si>
  <si>
    <t>Lenti Vörösmarty u  vízvezeték</t>
  </si>
  <si>
    <t>Lenti Zajdai u  vízvezeték</t>
  </si>
  <si>
    <t>Lenti Zöldmező u  vízvezeték</t>
  </si>
  <si>
    <t>Lenti Zrínyi M u  vízvezeték</t>
  </si>
  <si>
    <t>Lenti- Rédics csőhíd</t>
  </si>
  <si>
    <t>Rédics Dózsa u vízvezeték</t>
  </si>
  <si>
    <t>Rédics Kossuth u vízvezeték</t>
  </si>
  <si>
    <t>Rédics Kossuth u Vasút u vízvezeték</t>
  </si>
  <si>
    <t>Rédics Külsősárd vízvezeték</t>
  </si>
  <si>
    <t>Rédics Lenti vízvezeték</t>
  </si>
  <si>
    <t>Rédics Lenti csőhíd</t>
  </si>
  <si>
    <t>Külsősárd Kossuth u vízvezeték</t>
  </si>
  <si>
    <t>Külsősárd - Belsősárd vízvezeték</t>
  </si>
  <si>
    <t>Külsősárd - Belsősárd csőhíd</t>
  </si>
  <si>
    <t>Külsősárd KFH2 kút túlfolyó vezeték</t>
  </si>
  <si>
    <t>Belsősárd Külsősárd vízvezeték</t>
  </si>
  <si>
    <t>Belsősárd Külsősárd csőhíd</t>
  </si>
  <si>
    <t>Belsősárd Zalaszombatfa vízvezeték</t>
  </si>
  <si>
    <t>Belsősárd Petőfi u  vízvezeték</t>
  </si>
  <si>
    <t>Resznek Béke tér  vízvezeték</t>
  </si>
  <si>
    <t>ResznekJózsef A u  vízvezeték</t>
  </si>
  <si>
    <t>Resznek Kossuth u  vízvezeték</t>
  </si>
  <si>
    <t>Resznek Petőfi u  vízvezeték</t>
  </si>
  <si>
    <t>Resznek Belsősárd  vízvezeték</t>
  </si>
  <si>
    <t>Resznek Lendvajakabfa  vízvezeték</t>
  </si>
  <si>
    <t>Resznek Lendvajakabfa csőhíd</t>
  </si>
  <si>
    <t>Resznek Baglad  vízvezeték</t>
  </si>
  <si>
    <t>Baglad Ady u  vízvezeték</t>
  </si>
  <si>
    <t>Baglad Resznek  vízvezeték</t>
  </si>
  <si>
    <t>Baglad Csillag krt.  vízvezeték</t>
  </si>
  <si>
    <t>Baglad Dózsa u.  vízvezeték</t>
  </si>
  <si>
    <t>Lendvajakabfa, Kossuth u.  vízvezeték</t>
  </si>
  <si>
    <t>Lendvajakabfa, Resznek.  vízvezeték</t>
  </si>
  <si>
    <t>Zalaszombatfa Kossuth u vízvezeték</t>
  </si>
  <si>
    <t>Zalaszombatfa Kossuth u csőhíd</t>
  </si>
  <si>
    <t>Zalaszombatfa Petőfi u vízvezeték</t>
  </si>
  <si>
    <t>Zalaszombatfa Petőfi ucsőhíd</t>
  </si>
  <si>
    <t>Zalaszombatfa Belsősárd vízvezeték</t>
  </si>
  <si>
    <t>Zalaszombatfa Belsősárd csőhíd</t>
  </si>
  <si>
    <t>Szijártóháza, Ady u vízvezeték</t>
  </si>
  <si>
    <t>Szijártóháza, Gáborjánháza vízvezeték</t>
  </si>
  <si>
    <t>Szijártóháza, Zalaszombatfa vízvezeték</t>
  </si>
  <si>
    <t>Gáborjánháza, Béke u vízvezeték</t>
  </si>
  <si>
    <t>Gáborjánháza, Bödeháza vízvezeték</t>
  </si>
  <si>
    <t>Gáborjánháza, Bödeháza csőhíd</t>
  </si>
  <si>
    <t>Gáborjánháza, Szijártóháza vízvezeték</t>
  </si>
  <si>
    <t>Gáborjánháza, Kossuth u vízvezeték</t>
  </si>
  <si>
    <t>Gáborjánháza, Rákóczi u vízvezeték</t>
  </si>
  <si>
    <t>Bödeháza Gáborjánháza vízvezeték</t>
  </si>
  <si>
    <t>Bödeháza Gáborjánháza csőhíd</t>
  </si>
  <si>
    <t>Bödeháza Kossuth u vízvezeték</t>
  </si>
  <si>
    <t>Bödeháza Kossuth u csőhíd</t>
  </si>
  <si>
    <t>Bödeháza Petőfi  u csőhíd</t>
  </si>
  <si>
    <t>Bödeháza Petőfi  u vízvezeték</t>
  </si>
  <si>
    <t>Lenti sporttelep műfűves pálya használati joga 23/1</t>
  </si>
  <si>
    <t>Multifunkciós nyomtató Develop</t>
  </si>
  <si>
    <t xml:space="preserve">Epson színes nyomtató </t>
  </si>
  <si>
    <t>HP M426DW lézernyomtató</t>
  </si>
  <si>
    <t>2 csatornás asus wifi erősítő</t>
  </si>
  <si>
    <t>2 csatornás asus wifi router</t>
  </si>
  <si>
    <t>Dell inspiron notebook</t>
  </si>
  <si>
    <t>Epson L6190 színes nyomtató</t>
  </si>
  <si>
    <t>Kyocera 2540 multifunkciós nyomtató</t>
  </si>
  <si>
    <t xml:space="preserve">Reiner SCT Basic kártyaolvasó </t>
  </si>
  <si>
    <t>Asus számítógép</t>
  </si>
  <si>
    <t>Epson L3050 nyomtató</t>
  </si>
  <si>
    <t>Overmax projektor</t>
  </si>
  <si>
    <t>Egyéb gépek berendezések felszerelések</t>
  </si>
  <si>
    <t>Óriás folyó egynsúlyozó</t>
  </si>
  <si>
    <t>Felicia tárgyalószék 30 db</t>
  </si>
  <si>
    <t>Acer projektor</t>
  </si>
  <si>
    <t>Hordozható vetítővászon</t>
  </si>
  <si>
    <t>Felowes lamináló</t>
  </si>
  <si>
    <t>GBC kézi spirálozó</t>
  </si>
  <si>
    <t>Nikon fényképezőgép</t>
  </si>
  <si>
    <t>Rexel iratmegsemmisítő</t>
  </si>
  <si>
    <t>Flipchart tábla szettel</t>
  </si>
  <si>
    <t>Projektor Optoma</t>
  </si>
  <si>
    <t>Vetítővászon viktória</t>
  </si>
  <si>
    <t>LCD televízió LG</t>
  </si>
  <si>
    <t>Flipchart tábla Viktoria</t>
  </si>
  <si>
    <t>Tárgyalószék LINEA 50 db</t>
  </si>
  <si>
    <t>Melegítőkonyha 5 elemes</t>
  </si>
  <si>
    <t>Holter Mortara</t>
  </si>
  <si>
    <t>Mortara EKG készülék</t>
  </si>
  <si>
    <t>Dopler Gima</t>
  </si>
  <si>
    <t>Defibrillátor Heart</t>
  </si>
  <si>
    <t>Sürgősségi táska felszereléssel</t>
  </si>
  <si>
    <t>Hőlég Titanox</t>
  </si>
  <si>
    <t>fellowes laminálógép</t>
  </si>
  <si>
    <t>fellowes spirálozógép</t>
  </si>
  <si>
    <t xml:space="preserve">Máhomfai u . szennyvízátemelő FLYGT 3057 </t>
  </si>
  <si>
    <t>Máhomfai u . szennyvízátemelő KC-04.250 2F</t>
  </si>
  <si>
    <t xml:space="preserve">Máhomfai u . szennyvízátemelő villamos kapcsolószekrény </t>
  </si>
  <si>
    <t>Máhomfai u . V/1 szennyvízátemelő KS 72 C</t>
  </si>
  <si>
    <t>Máhomfai u . V/1 szennyvízátemelő villamos kapvcsolószekrény</t>
  </si>
  <si>
    <t>Máhomfai u HBA pedrollo</t>
  </si>
  <si>
    <t>Lentikápolna ivóvízkút EMU K62-9 szivattyú</t>
  </si>
  <si>
    <t>Lentikápolna ivóvízkút technológiai vezetékek és szerelvények</t>
  </si>
  <si>
    <t>Lentikápolna ivóvízkút kompresszor</t>
  </si>
  <si>
    <t>Lentikápolna ivóvízkút hidrofortartály 2*3 m</t>
  </si>
  <si>
    <t>Lentikápolna ivóvízkút villamo fogyazstásmérő</t>
  </si>
  <si>
    <t>Lentikápolna ivóvízkút villamos kapcsolószekrény</t>
  </si>
  <si>
    <t>Lenti Akácfa u szennyvíz átemelő szivattyú FLYGT CP 3102/430</t>
  </si>
  <si>
    <t>Lenti Akácfa u szennyvíz átemelőtartalék szivattyú FLYGT CP 3102/430</t>
  </si>
  <si>
    <t>Lenti Akácfa u szennyvíz PLC vezérlő GPS jeles</t>
  </si>
  <si>
    <t>Lentri Akácfa u szennyvíz átemelő  villamos kapcsolószekrény</t>
  </si>
  <si>
    <t>Lenti Gyár u szennyvz átemelő I. szivattyú FLYGT CP 3085/460</t>
  </si>
  <si>
    <t>Lenti Gyár u szennyvz átemelő II. szivattyú FLYGT CP 3085/461</t>
  </si>
  <si>
    <t>Lenti gyár u PLC vezérlő Marker C</t>
  </si>
  <si>
    <t>Lentri Gyár u szennyvíz átemelő  villamos kapcsolószekrény</t>
  </si>
  <si>
    <t>Lenti Kisfaludy u kicsi átemelő villamos kapcsolószekrény</t>
  </si>
  <si>
    <t>Lenti Kisfaludy u nagy átemelő szivattyú FLYGT CP 3057 HT 250</t>
  </si>
  <si>
    <t>Lenti Kisfaludy u  vegyszeradagoló NUTRIOX</t>
  </si>
  <si>
    <t>Lenti Kisfaludy u nagy átemelő villamos kapcsolószekrény</t>
  </si>
  <si>
    <t>LentiI Petőfi u 32. szennyvízátemelő I. szivattyú FLYGT 3085</t>
  </si>
  <si>
    <t>LentiI Petőfi u 32. szennyvízátemelő I. szivattyú FLYGT CP 3085/182</t>
  </si>
  <si>
    <t>LentiI Petőfi u Édász szennyvízátemelő I. szivattyú villamos kapcsolószekrény</t>
  </si>
  <si>
    <t>Lenti Kölcsey u 41. VI. szennyvízátemelő II. szivattyú FLYGT NP 3085 182 MT 460</t>
  </si>
  <si>
    <t>Lenti Kölcsey u 41. VI. szennyvízátemelő I. szivattyú FLYGT NP 3085 182 MT 461</t>
  </si>
  <si>
    <t>Lenti Kölcsey u 41. VI. szennyvízátemelő villamos kapcsolószekrény</t>
  </si>
  <si>
    <t>Lenti Mihályfai 128. III.szennyvízátemelő I. szivattyú FLYGT CP 3057 HT 250</t>
  </si>
  <si>
    <t>Lenti Mihályfai 128. III.szennyvízátemelő II. szivattyú FLYGT CP 3057 HT 251</t>
  </si>
  <si>
    <t>Lenti Mihályfai 128. III.szennyvízátemelő tartalék szivattyú FLYGT CP 3057 HT 252</t>
  </si>
  <si>
    <t>Lenti Mihályfai 128. III.szennyvízátemelő PLC vezérlő Marker C</t>
  </si>
  <si>
    <t>Lenti Mihályfai 128. III.szennyvízátemelő villamos kapcsolószekrény</t>
  </si>
  <si>
    <t>Lenti Mihályfai 68. IV.szennyvízátemelő I. szivattyú FLYGT CP 3057 HT 250</t>
  </si>
  <si>
    <t>Lenti Mihályfai 68. IV.szennyvízátemelő II. szivattyú FLYGT CP 3057 HT 251</t>
  </si>
  <si>
    <t>Lenti Mihályfai 68. IV.szennyvízátemelőPLC Marker C</t>
  </si>
  <si>
    <t>Lenti Mihályfai 68. IV.szennyvízátemelő villamos kapcsolószekrény</t>
  </si>
  <si>
    <t>Lenti Mihályfai 8. szennyvízátemelő I. szivattyú FLYGT CP 3057 HT 250</t>
  </si>
  <si>
    <t>Lenti Mihályfai u 8. szennyvíz átemelő II. szivattyúFLYGT NP 3085-182 MT 461</t>
  </si>
  <si>
    <t>Lenti Mihályfai u 8. PLC vezérlő Marker C</t>
  </si>
  <si>
    <t>Lenti Mihályfai u 8. szennyvíz átemelő villamos kapcsolószekrény</t>
  </si>
  <si>
    <t>Lentikápolna Petőfi tér 13.szennyvíz átemelő I.szivattyú FLYGT CP 3085/250</t>
  </si>
  <si>
    <t>Lentikápolna Petőfi tér 13.szennyvíz átemelő II.szivattyú FLYGT CP 3085/251</t>
  </si>
  <si>
    <t>Lentikápolna Petőfi tér 13.vegyszeradagoló NUTRIOX</t>
  </si>
  <si>
    <t>Lentikápolna Petőfi tér 13.PLC vezérlő Marker C</t>
  </si>
  <si>
    <t>Lentikápolna Petőfi tér 13. szennyvíz átemelő villamos kapcsolószekrény</t>
  </si>
  <si>
    <t>Lentikápolna Sport u.szennyvíz átemelő I. szivattyú FLYGT CP 3085/434</t>
  </si>
  <si>
    <t>Lentikápolna Sport u.szennyvíz átemelő II. szivattyú FLYGT CP 3085/435</t>
  </si>
  <si>
    <t>Lentikápolna Sport u.szennyvíz átemelő tartalék szivattyú FLYGT CP 3085/436</t>
  </si>
  <si>
    <t>Lentikápolna Sport u.villamos kapcsolószekrény</t>
  </si>
  <si>
    <t>Lentikápolna Temető u 2..szennyvíz átemelő I.szivattyú FLYGT CP 3085/250</t>
  </si>
  <si>
    <t>Lentikápolna Temető u 2..szennyvíz átemelő II.szivattyú FLYGT CP 3085/251</t>
  </si>
  <si>
    <t>Lentikápolna Temető u 2.PLC vezérlő Marker C</t>
  </si>
  <si>
    <t>Lentikápolna Temető u 2.villamos kapcsolószekrény</t>
  </si>
  <si>
    <t>Lentikápolna Tulipán u..szennyvíz átemelő I.szivattyú FLYGT CP 3085/250</t>
  </si>
  <si>
    <t>Lentikápolna Tulipán u. villamos kapcsolószekrény</t>
  </si>
  <si>
    <t>Lenti Nyár u 41. I. szennyvíz átemelő I. szivattyú FLYGT MP 3085/259</t>
  </si>
  <si>
    <t>Lenti Nyár u 41. I. szennyvíz átemelő II. szivattyú FLYGT MP 3085/260</t>
  </si>
  <si>
    <t>Lenti Nyár u 41. I. szennyvíz átemelő tartalék szivattyú FLYGT MP 3085/261</t>
  </si>
  <si>
    <t>Lenti Nyár u 41.PLC vezérlő marker C</t>
  </si>
  <si>
    <t>Lenti Nyár u 41. I. szennyvíz átemelő villamos kapcsolószekrény</t>
  </si>
  <si>
    <t>Lenti Szombathelyi u 2.. II. szennyvíz átemelő I. szivattyú FLYGT NP 3085 182 MT 460</t>
  </si>
  <si>
    <t>Lenti Szombathelyi u 2.. II. szennyvíz átemelő II. szivattyú FLYGT NP 3085 182 MT 461</t>
  </si>
  <si>
    <t>Lenti Szombathelyi u 2.. II. PLC vezérlő Marker C</t>
  </si>
  <si>
    <t>Lenti Szombathelyi u 2.. II. szennyvíz átemelő villamos kapcsolószekrény</t>
  </si>
  <si>
    <t>Lenti Bem u 2.VII. szennyvíz átemelő I. szivattyú FLYGT NP 3085 182 MT 460</t>
  </si>
  <si>
    <t>Lenti Bem u 2.VII. szennyvíz átemelő II. szivattyú FLYGT NP 3085 182 MT 461</t>
  </si>
  <si>
    <t>Lenti Bem u 2.VII. PLC vezérlő Marker C</t>
  </si>
  <si>
    <t>Lenti Bem u 2.VII. szennyvíz átemelő villamos kapcsolószekrény</t>
  </si>
  <si>
    <t>Lenti Táncsics u I 5. házi átemelő PEDROLLO ZV xM I/B</t>
  </si>
  <si>
    <t>Lenti Táncsics u I 5. házi átemelő villamos kapcsolószekrény</t>
  </si>
  <si>
    <t>Lenti Petőfi tér  46. házi átemelő PEDROLLO ZV x</t>
  </si>
  <si>
    <t>Lenti Petőfi tér  46. házi átemelővillamos kapcsolószekrény</t>
  </si>
  <si>
    <t>Lenti Petőfi tér 44. szennyvíz átemelő villamos kapcsolószekrény</t>
  </si>
  <si>
    <t>Lenti Mihályfai u. kis szennyvíz átemelő szivattyú FLYGT DXM 35-5</t>
  </si>
  <si>
    <t>Lenti Mihályfai u. kis szennyvíz átemelő villamos kapcsolószekrény</t>
  </si>
  <si>
    <t>Lenti szennyvíztisztító telep mennyiség mérő akna</t>
  </si>
  <si>
    <t>Lenti szennyvíztisztító telep belső recirk szivattyú</t>
  </si>
  <si>
    <t>Lenti szennyvíztisztító telep belső recirk szivattyú tartalék</t>
  </si>
  <si>
    <t>Lenti szennyvíztisztító telep vegyszertartály kármentővel</t>
  </si>
  <si>
    <t>Lenti szennyvíztisztító telep II. vegyszertartály kármentővel</t>
  </si>
  <si>
    <t>Lenti szennyvíztisztító telep adagoló szivattyú</t>
  </si>
  <si>
    <t>Lenti szennyvíztisztító tele dorr utóülepítő</t>
  </si>
  <si>
    <t>Lenti szennyvíztisztító tele kotróhíd</t>
  </si>
  <si>
    <t>Lenti szennyvíztisztító telep  iszap recirk szivattyú I.</t>
  </si>
  <si>
    <t>Lenti szennyvíztisztító telep  iszap recirk szivattyú II.</t>
  </si>
  <si>
    <t>Lenti szennyvíztisztító telep  villamos kapcsolószekrény</t>
  </si>
  <si>
    <t>Lenti szennyvíztisztító telep hypo adagoló szivattyú</t>
  </si>
  <si>
    <t>Lenti szennyvíztisztító telep vegyszertartály kármetővel</t>
  </si>
  <si>
    <t>Lenti szennyvíztisztító telep vegyszertartály kármetővel IV.</t>
  </si>
  <si>
    <t>Lenti szennyvíztisztító telep telepi villamos hálózat</t>
  </si>
  <si>
    <t>Lenti szennyvíztisztító telep tartalék szivattyú 1</t>
  </si>
  <si>
    <t>Lenti szennyvíztisztító telep tartalék szivattyú 2</t>
  </si>
  <si>
    <t>Lenti szennyvíztisztító telep tartalék szivattyú 3</t>
  </si>
  <si>
    <t>Lenti szennyvíztisztító telep tartalék szivattyú 6</t>
  </si>
  <si>
    <t>Lenti szennyvíztisztító telep tartalék szivattyú 7 recirk tartalék</t>
  </si>
  <si>
    <t>Lenti szennyvíztisztító telep tartalék szivattyú 8 recirk tartalék</t>
  </si>
  <si>
    <t>Lenti szennyvíztisztító telep tartalék szivattyú 9</t>
  </si>
  <si>
    <t>Lenti szennyvíztisztító telep tartalék szivattyú 12</t>
  </si>
  <si>
    <t>Lenti szennyvíztisztító telep tartalék szivattyú 14</t>
  </si>
  <si>
    <t>Lenti Kisfaludy u III. szennyvíz átemelő PEDROLLO Zmx 1A/40 230 V szivattyú</t>
  </si>
  <si>
    <t>Külsősárd kút KFH2.tech vezetékek és szerelvények</t>
  </si>
  <si>
    <t>Külsősárd kút KFH2.transzformátor IE35/110</t>
  </si>
  <si>
    <t>Külsősárd kút KFH2 villamos hálózat 470 fm vezeték</t>
  </si>
  <si>
    <t>Külsősárd kút KFH2 villamos fogyasztásmérő</t>
  </si>
  <si>
    <t>Lenti kút P3 szivattyú GRUNDFOS SP 30/10</t>
  </si>
  <si>
    <t>Lenti kút P3 technológiai vezetékek és szerelvények</t>
  </si>
  <si>
    <t>Lenti kút P3 villamos hálózat 1043 fm</t>
  </si>
  <si>
    <t>Lenti kút P3 villamos fogyasztásmérő</t>
  </si>
  <si>
    <t>Lenti kút 2/A Sszivattyú GRUNDFOS SP 17/9</t>
  </si>
  <si>
    <t>Lenti kút 2/A technológiai vezetékek és szerelvények</t>
  </si>
  <si>
    <t>Lenti kút 2/A villamos fogyazstásmérő</t>
  </si>
  <si>
    <t>Lenti kút 2/A villamos kapcsolószekrény</t>
  </si>
  <si>
    <t>Lenti kút 2/A PLC Vvezérlő</t>
  </si>
  <si>
    <t>Lenti kút3 szivattyú PENTAX 4S24-26</t>
  </si>
  <si>
    <t>Lenti kút3 technológiai vezetékek és szerelvények</t>
  </si>
  <si>
    <t>Lenti kútT3 transzformátor NA 63/20</t>
  </si>
  <si>
    <t>Lenti kút3 villamos hálózat 13 fm</t>
  </si>
  <si>
    <t>Lenti kút3 villamos fogyasztásmérő</t>
  </si>
  <si>
    <t>Lenti kút 9 szivattyú GRUNDFOS SP 30/4</t>
  </si>
  <si>
    <t>Lenti kút 9 technológiaia vezetékek és szerelvények</t>
  </si>
  <si>
    <t>Lenti kút 9 transzformátor TSR50/22</t>
  </si>
  <si>
    <t>Lenti kút 9 fogyazstásmérő</t>
  </si>
  <si>
    <t>Lenti kút 10 szivattyú GRUNDFOS SP 30/4</t>
  </si>
  <si>
    <t>Lenti kút 10 Ttechnológiaia vezetékek és szerelvények</t>
  </si>
  <si>
    <t>Lenti kút 10 villamos hálózat 300 fm</t>
  </si>
  <si>
    <t>Lenti kú 11 szivattyú GRUNDFOS SP 30/3</t>
  </si>
  <si>
    <t>Lenti kút 11 technológiai vezetékek és szerelvények</t>
  </si>
  <si>
    <t>Lenti előtároló technológiai vezetékek és szerelvények</t>
  </si>
  <si>
    <t>Lenti magaslati víztároló I technológiai vezetékek és szerelvények</t>
  </si>
  <si>
    <t>Lenti Sugár u átemelő 1. szivattyú DRUNDFOS CRE 45-3</t>
  </si>
  <si>
    <t>Lenti Sugár u átemelő 2. szivattyú DRUNDFOS CRE 45-4</t>
  </si>
  <si>
    <t>Lenti Sugár u átemelő 3. szivattyú DRUNDFOS CRE 45-5</t>
  </si>
  <si>
    <t>Lenti Sugár u átemelő technológiai vezetékek és szerelvények</t>
  </si>
  <si>
    <t>Lenti Sugár u átemelő transzformátor</t>
  </si>
  <si>
    <t>Lenti Sugár u átemelő villamos hálózat 50 fm</t>
  </si>
  <si>
    <t>Lenti Sugár u átemelő villamos fogyasztásmérő</t>
  </si>
  <si>
    <t>Lenti Sugár u átemelő villamos kapcsolószekrény</t>
  </si>
  <si>
    <t>Lenti Sugár u átemelő  folyamatirányítás</t>
  </si>
  <si>
    <t>Lentihegy I. átemelő villamos fogyasztásmérő</t>
  </si>
  <si>
    <t>Lentihegy II. nyomásfokozó, 1. szivattyú VOGEL SV 409F 15T</t>
  </si>
  <si>
    <t>Lentihegy II. nyomásfokozó, 2. szivattyú VOGEL SV 409F 15T</t>
  </si>
  <si>
    <t>Lentihegy II. nyomásfokozó technológiaia vezetékek és szerelvények 3 m3 hidrofortartály, kompresszor</t>
  </si>
  <si>
    <t>Lentihegy II. nyomásfokozó, villamos fogyasztásmérő</t>
  </si>
  <si>
    <t>Zan kombinált hűtőgép</t>
  </si>
  <si>
    <t>Hulladékgyűjtő edény UP 7 17 db</t>
  </si>
  <si>
    <t>Gumiszalag 14 db</t>
  </si>
  <si>
    <t>Tornaszőnyeg 180</t>
  </si>
  <si>
    <t>Tornaszőnyeg PVC 140</t>
  </si>
  <si>
    <t>Lego kreatív építőkészlet</t>
  </si>
  <si>
    <t>Lego kreatív duplo kocka készlet</t>
  </si>
  <si>
    <t>Lego születésnapi zsúr</t>
  </si>
  <si>
    <t>Lego nehéz rakomány szállító</t>
  </si>
  <si>
    <t>Irattartó szekrény</t>
  </si>
  <si>
    <t>Ügyfél fogadó pult</t>
  </si>
  <si>
    <t>Teakonyha bútorzat</t>
  </si>
  <si>
    <t>Játékpolc</t>
  </si>
  <si>
    <t>Gyerekbútor</t>
  </si>
  <si>
    <t>Szőnyeg</t>
  </si>
  <si>
    <t>Kerti bútor garnitura</t>
  </si>
  <si>
    <t>Asztal AMA típusú</t>
  </si>
  <si>
    <t>Faliszekrény</t>
  </si>
  <si>
    <t>Alsó szekrény</t>
  </si>
  <si>
    <t>Várótermi pad 4 üléses</t>
  </si>
  <si>
    <t>Várótermi pad 3 üléses</t>
  </si>
  <si>
    <t>Várótermi pad 2 üléses</t>
  </si>
  <si>
    <t>Fogas álló</t>
  </si>
  <si>
    <t>Kartonszekrény 16 fiókos</t>
  </si>
  <si>
    <t>Vérnyomásmérő GIMA</t>
  </si>
  <si>
    <t>Vércukormérő Wellmed</t>
  </si>
  <si>
    <t>Fonendoszkóp Gima</t>
  </si>
  <si>
    <t>Otoscope Gima</t>
  </si>
  <si>
    <t>Látásélesség vizsgáló tábla</t>
  </si>
  <si>
    <t>Izolációs takaró</t>
  </si>
  <si>
    <t>Nővértáska Rextra Sporty</t>
  </si>
  <si>
    <t>Színlátást vizsgáló könyv</t>
  </si>
  <si>
    <t>Hűtőszekrény 80 l Zanussi</t>
  </si>
  <si>
    <t>Hűtőszekrény 180 l Zanussi</t>
  </si>
  <si>
    <t>Fóliázó Mel Aseal</t>
  </si>
  <si>
    <t>Telefon Panasonic</t>
  </si>
  <si>
    <t>Öltözőszekrény 3 ajtós</t>
  </si>
  <si>
    <t>Öltözőszekrény 2 ajtós</t>
  </si>
  <si>
    <t>Szőnyeg 8,8 m2 Terra</t>
  </si>
  <si>
    <t>Szalagfüggöny</t>
  </si>
  <si>
    <t>RCD 752 Opel Corsa személyautó</t>
  </si>
  <si>
    <t>HP LaserJet 3030 multifunkciós készülék</t>
  </si>
  <si>
    <t>Dell Latitude D531 notebook</t>
  </si>
  <si>
    <t>Asus A6L B005 notebook</t>
  </si>
  <si>
    <t>Optima SC 12 írógép</t>
  </si>
  <si>
    <t>HP Proliant szerver számítógép</t>
  </si>
  <si>
    <t>Informatikai hálózatfejlesztés</t>
  </si>
  <si>
    <t>Star TSP828 cimkenyomtató</t>
  </si>
  <si>
    <t>CIPHERLAP 8001C-4M adatgyűjtő</t>
  </si>
  <si>
    <t>Üzem.telj.(0-ig) leírt inf. gépek, berendezések, felszerelések</t>
  </si>
  <si>
    <t>Szekrénysor</t>
  </si>
  <si>
    <t>Konyhabúto garnitura</t>
  </si>
  <si>
    <t>Fa tárgyalóasztal</t>
  </si>
  <si>
    <t>Fa íróasztal</t>
  </si>
  <si>
    <t>Szekrénykombináció 4 és 5 elemes szekrénysor</t>
  </si>
  <si>
    <t>Asztalkombináció íróasztal 3 és4 fiókos konténer</t>
  </si>
  <si>
    <t>Erlebnis Boss kék vezetői forgószék</t>
  </si>
  <si>
    <t>Erlebnis Visitor tárgyalószék kék karfás</t>
  </si>
  <si>
    <t>Szekrény 2 ajtós</t>
  </si>
  <si>
    <t>2db teleajtós szekrényY (M-04 4R)</t>
  </si>
  <si>
    <t>Teleajtós szekrény (M-05 5R) - üveges</t>
  </si>
  <si>
    <t>Spirálozó (max. 500 lap)</t>
  </si>
  <si>
    <t>Íróasztal (80X160, cseresznye színű)</t>
  </si>
  <si>
    <t>Szekrény (4 rendezős, 80X176X40, cseresznye színű ajtókkalL)</t>
  </si>
  <si>
    <t>Szekrény (5 rendezős, 80X206X40, cseresznye színű ajtókkalL)</t>
  </si>
  <si>
    <t>Karfás tárgyalószék (fémvázas, fekete szövet borítású)</t>
  </si>
  <si>
    <t>Íróaszta (80X160, cseresznye színű)</t>
  </si>
  <si>
    <t>Szekrény (4 rendezős, 80X176X40, cseresznye színű ajtóvalL)</t>
  </si>
  <si>
    <t>Szekrény (5 rendezős, 80X206X40, cseresznye színű ajtóval</t>
  </si>
  <si>
    <t>Lenti városi zászló</t>
  </si>
  <si>
    <t>Riasztó</t>
  </si>
  <si>
    <t>Íróasztal</t>
  </si>
  <si>
    <t>Hangosítás (erősítő)</t>
  </si>
  <si>
    <t>Irodabútor íróasztal L alakú</t>
  </si>
  <si>
    <t>Szekrény (vadkörte színű) - 3 részes részben üveges</t>
  </si>
  <si>
    <t>Lemezszekrény</t>
  </si>
  <si>
    <t>LG tipusú VTS 80 SVHS videó</t>
  </si>
  <si>
    <t>Alközpont Voip lejátszó</t>
  </si>
  <si>
    <t>WDV Gold reciprok gyökértömő</t>
  </si>
  <si>
    <t>Boso ABI -100 PW boka- karindex mérő</t>
  </si>
  <si>
    <t>A / II / 2 Gépek, berendezések,felszerelések járművek:</t>
  </si>
  <si>
    <t>Toshiba Satellite C70 laptop (4db)</t>
  </si>
  <si>
    <t>Develop ineo ADF multifunkc.nyomtató</t>
  </si>
  <si>
    <t>HP 250 G6 Notebook + szoftver</t>
  </si>
  <si>
    <t>Flipchart kártya</t>
  </si>
  <si>
    <t>Mobiltelefon (2 db)</t>
  </si>
  <si>
    <t>Flipchart tábla (2db)</t>
  </si>
  <si>
    <t>Háztartási létra</t>
  </si>
  <si>
    <t>ALBA "Brio"  ruhafogas (3 db)</t>
  </si>
  <si>
    <t>FULL Nero szék 10 db</t>
  </si>
  <si>
    <t>Előtető 120*100 (2 db)</t>
  </si>
  <si>
    <t>Postaláda</t>
  </si>
  <si>
    <t>Porszívó ELETROLUX</t>
  </si>
  <si>
    <t>Függönykarnis (10 db)</t>
  </si>
  <si>
    <t>HP 24-e094nf All in Pone számítógép</t>
  </si>
  <si>
    <t>Beruházások összesen</t>
  </si>
  <si>
    <t xml:space="preserve">D/I./1 Költségvetési évben esedékes követelések működési célú támogatások bevételeire államháztartáson belülre </t>
  </si>
  <si>
    <t>E/II/2. Más fizetendő általános forgallmi adó</t>
  </si>
  <si>
    <t>Lenti Mesevár Óvoda</t>
  </si>
  <si>
    <t>Lenti Mesevár Óvoda Követelések összesen</t>
  </si>
  <si>
    <t>Lenti Mesevár Óvoda egyéb sajátos elszámolások összesen</t>
  </si>
  <si>
    <t>Garden</t>
  </si>
  <si>
    <t>Szennyvízhálózat felújítás és céltartalék</t>
  </si>
  <si>
    <t>Vízhálózat felújítása</t>
  </si>
  <si>
    <t>Szennyvízhálózat felújítása</t>
  </si>
  <si>
    <t>Elszámolásból származó bevételek (B116)</t>
  </si>
  <si>
    <t>21 Pénzügyi műveletek egyéb eredményszemléletű bevételei (&gt;=21a+21b)</t>
  </si>
  <si>
    <t>21b ebből: egyéb pénzeszközök és sajátos elszámolások mérlegfordulónapi értékelése során megállapított (nem realizált) árfolyamnyeresége</t>
  </si>
  <si>
    <t>25 Részesedések, értékpapírok, pénzeszközök értékvesztése</t>
  </si>
  <si>
    <t>26 Pénzügyi műveletek egyéb ráfordításai (&gt;=26a+26b)</t>
  </si>
  <si>
    <t>03 Tevékenységek egyéb nettó eredményszemléletű bevétele</t>
  </si>
  <si>
    <t xml:space="preserve">Kisértékű vagyon értékú jogok </t>
  </si>
  <si>
    <t>Szoftvercsomag Win 10 Home Office 2016 Home</t>
  </si>
  <si>
    <t>Kisértékű vagyon értékű jogok összesen:</t>
  </si>
  <si>
    <t>Szoftverintegráció</t>
  </si>
  <si>
    <t>Online kedvezménykártya megvalósíthatósági tanulmány CC II</t>
  </si>
  <si>
    <t>Lenti gyógyhely fejlesztésével kapcsolatos mérnöki szolgáltatások</t>
  </si>
  <si>
    <t>Megújuló energiaforrások kiaknázása műszaki koncepció</t>
  </si>
  <si>
    <t>Kisértékű szellemi termékek</t>
  </si>
  <si>
    <t>Viktória betegnyilvántartó program</t>
  </si>
  <si>
    <t>Kisértékű szellemi termékek összese:</t>
  </si>
  <si>
    <t>Nutricomp 5.0 Étrend szoftver frissités</t>
  </si>
  <si>
    <t>MS WINDOWS 10 Home 64 bit operációs rendszer</t>
  </si>
  <si>
    <t>MS OFFICE 2016 irodai programcsomag</t>
  </si>
  <si>
    <t>Konyhai raktár és tápa. kalk,program ( Lafisoft )</t>
  </si>
  <si>
    <t>Norton antivírus vírusírtó</t>
  </si>
  <si>
    <t>MS OFFICE 2013 irodai szoftver</t>
  </si>
  <si>
    <t>MS Windows 8.1 64 bit operációs rendszer</t>
  </si>
  <si>
    <t>Autolink program 10 felhasználós Textlibhez</t>
  </si>
  <si>
    <t>MS OFFICE 2016 HOME&amp;USINESS IR.CSOMAG-EFOP-3.3.2-16</t>
  </si>
  <si>
    <t>MS WINDOWS OP.RENDSZER-EFOP-3.3.2-16</t>
  </si>
  <si>
    <t>MS OFFICE 2016 HOME IRODAI PROGRAMCSOMAG</t>
  </si>
  <si>
    <t>MS Windows Server Essentials 2012 R2 64 bit OEM operációs rendszer</t>
  </si>
  <si>
    <t>Textlib Web szerverhez 10 felhasználós</t>
  </si>
  <si>
    <t>Z39.50 szerver pr. 10 felh. Textlibhez</t>
  </si>
  <si>
    <t>Kistérségi kiszolg.pr.10 felh.Textlibhez</t>
  </si>
  <si>
    <t>Win.alapu web szerv.pr.Textlib.áttér.DOS</t>
  </si>
  <si>
    <t>Win. alapu szerv.pr.10 felh.Textlibhez</t>
  </si>
  <si>
    <t>Standard képernyőolvasó szoftver JAWS</t>
  </si>
  <si>
    <t>Grafikai szoftver ADOBE PHOTOSHOP</t>
  </si>
  <si>
    <t>WEBLAP</t>
  </si>
  <si>
    <t>COREL DRAW Grafikai szoftver</t>
  </si>
  <si>
    <t>Select lic.OFFICE</t>
  </si>
  <si>
    <t>Gyümölcsös és gazdasági épület 5742/1 hrsz</t>
  </si>
  <si>
    <t>Rét 5740 hrsz</t>
  </si>
  <si>
    <t>Gyümölcsös és gazdasági épület 5742/3 hrsz</t>
  </si>
  <si>
    <t xml:space="preserve">Forgalomképes lakótelkek </t>
  </si>
  <si>
    <t>kivett parkoló 0218/2 hrsz</t>
  </si>
  <si>
    <t>Korlátozottan forgalomképes egyéb célú telkek</t>
  </si>
  <si>
    <t>Kivett vízmű területe 1265 hrsz</t>
  </si>
  <si>
    <t>Kivett szennyvízátemelő területe 0105/43 hrsz</t>
  </si>
  <si>
    <t>Járási Hivatal épülete (1084/3)</t>
  </si>
  <si>
    <t>Korlátozottan forgalomképes egyéb célú telkek összesen:</t>
  </si>
  <si>
    <t>Forgalomképes egyéb célú telkek</t>
  </si>
  <si>
    <t>Lakóház, udvar, gazdasági épület Lenti 1201 hrsz Bánffy u 12</t>
  </si>
  <si>
    <t>Zártkerti művelés alól kivett terület 5744/5 hrsz</t>
  </si>
  <si>
    <t>Zártkerti művelés alól kivett terület 5744/3 hrsz</t>
  </si>
  <si>
    <t>Zártkerti művelés alól kivett terület 5744/8 hrsz</t>
  </si>
  <si>
    <t>Zártkerti művelés alól kivett terület 5744/6 hrsz</t>
  </si>
  <si>
    <t>Művelés alól kivett terület 6001/1 hrsz</t>
  </si>
  <si>
    <t>Művelés alól kivett terület 5743/1 hrsz</t>
  </si>
  <si>
    <t>Művelés alól kivett terület 5741/3 hrsz</t>
  </si>
  <si>
    <t>Művelés alól kivett terület 5741/1 hrsz</t>
  </si>
  <si>
    <t>Erdő 0680/1 hrsz</t>
  </si>
  <si>
    <t>Kivett parkoló 0218 hrsz</t>
  </si>
  <si>
    <t>Forgalomképes egyéb célú telkek összesen:</t>
  </si>
  <si>
    <t>Forgalomképes lakóépületek</t>
  </si>
  <si>
    <t>Forgalomképes lakóépületek összesen</t>
  </si>
  <si>
    <t>Arany János Ált Iskola konyha légtechnika 1183/15 hrsz</t>
  </si>
  <si>
    <t>Forgalomképes egyéb épületek</t>
  </si>
  <si>
    <t>Forgalomképes egyéb épületek összesen:</t>
  </si>
  <si>
    <t>Üzemeltetésre átadott korlátozottan forgalomképes épületek</t>
  </si>
  <si>
    <t>Gönczi Gimnázium konyha légtechnika</t>
  </si>
  <si>
    <t>Lenti 23/4 hrsz szennyvíztisztító telep lakatos műhely</t>
  </si>
  <si>
    <t>Üzemeltetésre átadott korlátozottan forgalomképes épületek összesen:</t>
  </si>
  <si>
    <t>Üzemeltetésre átadott forgalomképes épületek</t>
  </si>
  <si>
    <t>Üzemeltetésre átadott forgalomképes épületek összesen:</t>
  </si>
  <si>
    <t>Települési környezetvédelmi infrastruktúra fejlesztés 36/4 hrsz</t>
  </si>
  <si>
    <t>Béke utcai kerékpárút 577 hrsz</t>
  </si>
  <si>
    <t>Külterületi helyi közutak fejlesztése 0457 hrsz</t>
  </si>
  <si>
    <t>D típusú sportpark 417/9 hrsz</t>
  </si>
  <si>
    <t>Külterületi közút 0569 HRSZ</t>
  </si>
  <si>
    <t>Lentiszombathelyi műemlék harangláb 3584 hrsz</t>
  </si>
  <si>
    <t>közvilágítás hálózat bővítése 524/4 hrsz Móricz Iskola</t>
  </si>
  <si>
    <t>Települési környezetvédelmi infrastruktúra fejlesztés 2680/2 hrsz</t>
  </si>
  <si>
    <t>Települési környezetvédelmi infrastruktúra fejlesztés 2509/4 hrsz</t>
  </si>
  <si>
    <t>Települési környezetvédelmi infrastruktúra fejlesztés 3150 hrsz</t>
  </si>
  <si>
    <t>Települési környezetvédelmi infrastruktúra fejlesztés 3149/1 hrsz</t>
  </si>
  <si>
    <t>Települési környezetvédelmi infrastruktúra fejlesztés 3145/7 hrsz</t>
  </si>
  <si>
    <t>Települési környezetvédelmi infrastruktúra fejlesztés 3153 hrsz</t>
  </si>
  <si>
    <t>Települési környezetvédelmi infrastruktúra fejlesztés 3155 hrsz</t>
  </si>
  <si>
    <t>Települési környezetvédelmi infrastruktúra fejlesztés 3156 hrsz</t>
  </si>
  <si>
    <t>Települési környezetvédelmi infrastruktúra fejlesztés 3145/6 hrsz</t>
  </si>
  <si>
    <t>Települési környezetvédelmi infrastruktúra fejlesztés 3145/5 hrsz</t>
  </si>
  <si>
    <t>Települési környezetvédelmi infrastruktúra fejlesztés 0461/3 hrsz</t>
  </si>
  <si>
    <t>Települési környezetvédelmi infrastruktúra fejlesztés 3145/1 hrsz</t>
  </si>
  <si>
    <t>Települési környezetvédelmi infrastruktúra fejlesztés 0574 hrsz</t>
  </si>
  <si>
    <t>Települési környezetvédelmi infrastruktúra fejlesztés 0570/6 hrsz</t>
  </si>
  <si>
    <t>Települési környezetvédelmi infrastruktúra fejlesztés 0191/17 hrsz</t>
  </si>
  <si>
    <t>Települési környezetvédelmi infrastruktúra fejlesztés 0187/8 hrsz</t>
  </si>
  <si>
    <t>Települési környezetvédelmi infrastruktúra fejlesztés 0187/7 hrsz</t>
  </si>
  <si>
    <t>Települési környezetvédelmi infrastruktúra fejlesztés 0266/7 hrsz</t>
  </si>
  <si>
    <t>Települési környezetvédelmi infrastruktúra fejlesztés 0266/8 hrsz</t>
  </si>
  <si>
    <t>Települési környezetvédelmi infrastruktúra fejlesztés 0266/9 hrsz</t>
  </si>
  <si>
    <t>Települési környezetvédelmi infrastruktúra fejlesztés 0266/10 hrsz</t>
  </si>
  <si>
    <t>Települési környezetvédelmi infrastruktúra fejlesztés 0266/11 hrsz</t>
  </si>
  <si>
    <t>Települési környezetvédelmi infrastruktúra fejlesztés 0265 hrsz</t>
  </si>
  <si>
    <t>Települési környezetvédelmi infrastruktúra fejlesztés 0264/5 hrsz</t>
  </si>
  <si>
    <t>Települési környezetvédelmi infrastruktúra fejlesztés 0264/6 hrsz</t>
  </si>
  <si>
    <t>Települési környezetvédelmi infrastruktúra fejlesztés 0264/37 hrsz</t>
  </si>
  <si>
    <t>Települési környezetvédelmi infrastruktúra fejlesztés 1225/3 hrsz</t>
  </si>
  <si>
    <t>Települési környezetvédelmi infrastruktúra fejlesztés 949/9 hrsz</t>
  </si>
  <si>
    <t>Települési környezetvédelmi infrastruktúra fejlesztés 0174/1 hrsz</t>
  </si>
  <si>
    <t>Települési környezetvédelmi infrastruktúra fejlesztés 23/7 hrsz</t>
  </si>
  <si>
    <t>Települési környezetvédelmi infrastruktúra fejlesztés 06/2 hrsz</t>
  </si>
  <si>
    <t>Települési környezetvédelmi infrastruktúra fejlesztés 23/6 hrsz</t>
  </si>
  <si>
    <t>Települési környezetvédelmi infrastruktúra fejlesztés 23/3 hrsz</t>
  </si>
  <si>
    <t>Települési környezetvédelmi infrastruktúra fejlesztés 06/3 hrsz</t>
  </si>
  <si>
    <t>Települési környezetvédelmi infrastruktúra fejlesztés 06/5 hrsz</t>
  </si>
  <si>
    <t>Települési környezetvédelmi infrastruktúra fejlesztés 012 hrsz</t>
  </si>
  <si>
    <t>Települési környezetvédelmi infrastruktúra fejlesztés 06/7hrsz</t>
  </si>
  <si>
    <t>Települési környezetvédelmi infrastruktúra fejlesztés 09/2 hrsz</t>
  </si>
  <si>
    <t>Települési környezetvédelmi infrastruktúra fejlesztés 09/1 hrsz</t>
  </si>
  <si>
    <t>Lenti piac megújítása TOP-1.1.3.</t>
  </si>
  <si>
    <t>Buszváró Pavilon (Kölcsey u./ÉP/B/1400)</t>
  </si>
  <si>
    <t>Velence típ.utasváró 3 hátfalas-Kossuth út</t>
  </si>
  <si>
    <t>Települési környezetvédelmi infrastruktúra fejlesztés 23/1 hrsz</t>
  </si>
  <si>
    <t>Települési környezetvédelmi infrastruktúra fejlesztés 23/4 hrsz</t>
  </si>
  <si>
    <t>Monitoring kutak Lenti körzeti vízbázis</t>
  </si>
  <si>
    <t>Üzemeltetésre átadott korlátozottan forgalomképes építmények</t>
  </si>
  <si>
    <t>Kerítés Járási Hivatal Lenti</t>
  </si>
  <si>
    <t>Kerítés Lentikápolna iskola óvoda</t>
  </si>
  <si>
    <t>0-ra írt korlátozottan forgalomképes épületek</t>
  </si>
  <si>
    <t>0-ra írt korlátozottan forgalomképes épületek összesen:</t>
  </si>
  <si>
    <t>0-ra írt korlátozottan forgalomképes építmények</t>
  </si>
  <si>
    <t>0-ra írt korlátozottan forgalomképes építmények összesen:</t>
  </si>
  <si>
    <t>0-ra írt forgalomképes építmények</t>
  </si>
  <si>
    <t>0-ra írt forgalomképes építmények összesen:</t>
  </si>
  <si>
    <t>Forgalomképes informatikai eszközök</t>
  </si>
  <si>
    <t>Asus számítógép és oprációs rendszerek</t>
  </si>
  <si>
    <t>HP Laptop operációs rendszerrel</t>
  </si>
  <si>
    <t>Forgalomképes informatikai eszközök összesen:</t>
  </si>
  <si>
    <t>Kültérii LED fal rendszer és kapcsolódó technológia</t>
  </si>
  <si>
    <t>Közterületi kamerarendszer kiépítése</t>
  </si>
  <si>
    <t>defibrillátor</t>
  </si>
  <si>
    <t>Okospad CC II.</t>
  </si>
  <si>
    <t>Egyoldalas kültéri információs torony CC II.</t>
  </si>
  <si>
    <t>Mobil színpad és színpadfedés</t>
  </si>
  <si>
    <t>6XGN 1/1 vízfürdős melegentartó</t>
  </si>
  <si>
    <t>Kenyérszeletelő gép</t>
  </si>
  <si>
    <t>Háromsebességes motorikus alapgép RM paszírozó, szeletelő, kockázó segédgép</t>
  </si>
  <si>
    <t>Gázüzemű üst kerek csészével 300 l.-es</t>
  </si>
  <si>
    <t>Gázüzemű üst kerek csészével 200 l-es</t>
  </si>
  <si>
    <t>Háromsebességes motorikus alapgép RM paszirozó, szeletelő, kockázó segédgéppel</t>
  </si>
  <si>
    <t>Tolmácsrendszer</t>
  </si>
  <si>
    <t>Torony hintával II. SWING Vörösmarty u játszótér</t>
  </si>
  <si>
    <t>Kolumbárium városi köztemetőben</t>
  </si>
  <si>
    <t xml:space="preserve">Üzemeltetésre átadott egyéb gépek berendezések, felszerelések forgalomképes </t>
  </si>
  <si>
    <t>Üzemeltetésre átadott egyéb gépek berendezések, felszerelések forgalomképes összesen:</t>
  </si>
  <si>
    <t>Üzemeltetésre átadott egyéb gépek berendezések, felszerelések korlátozottan forgalomképes</t>
  </si>
  <si>
    <t>P 3-as kút transzformátor</t>
  </si>
  <si>
    <t>Üzem.átad. Egyéb gépek, berendezések, felszerelések korlátozottan forgalomképes összesen</t>
  </si>
  <si>
    <t>Pavilon piac</t>
  </si>
  <si>
    <t>Utcai szemetes piac</t>
  </si>
  <si>
    <t>Köztéri pad piac</t>
  </si>
  <si>
    <t>Kerékpártároló piac</t>
  </si>
  <si>
    <t>Rozsdamentes zsámoly 600*600*500 mm</t>
  </si>
  <si>
    <t>Rozsdamentes zsámoly 500*500*500 mm</t>
  </si>
  <si>
    <t>Rozsdamentes munkaasztal 800*700*700 mm</t>
  </si>
  <si>
    <t>Rozsdamentes munkaasztal 2000*700*850 mm</t>
  </si>
  <si>
    <t>Rozsdamentes munkaasztal 1400*700*850 mm</t>
  </si>
  <si>
    <t>Rozsdamentes munkaasztal 1200*700*850 mm</t>
  </si>
  <si>
    <t>Vízlágyító manuális 12 l</t>
  </si>
  <si>
    <t>Húsdaráló segédgép</t>
  </si>
  <si>
    <t>Alu állvány 4 polccal 1300*500*2000 mm</t>
  </si>
  <si>
    <t>Alu állvány 4 polccal 1100*500*2000 mm</t>
  </si>
  <si>
    <t>Alu állvány 4 polccal 1700*500*1800 mm</t>
  </si>
  <si>
    <t>Alu állvány 4 polccal 1300*500*1500 mm</t>
  </si>
  <si>
    <t>Melegentartó edényzet rozsdamentes konténer GN1/1 200 mm</t>
  </si>
  <si>
    <t>Alu állvány 4 polccal 1400*500*2000 mm</t>
  </si>
  <si>
    <t>Alu állvány 4 polccal 2000*500*1600 mm</t>
  </si>
  <si>
    <t>Melegentartó konténer GN1/1 rozsdamentes 200 mm</t>
  </si>
  <si>
    <t>Fényképezőgép Canon EOS EPS 18-55+32 GB SD kártya</t>
  </si>
  <si>
    <t>Fém fogas</t>
  </si>
  <si>
    <t>Sörpad garnitúra helyi termékek árusítására</t>
  </si>
  <si>
    <t>Sátor helyi termék árusítására</t>
  </si>
  <si>
    <t>Zanussi Zrt18100 felülfagyasztós hűtőszekrény</t>
  </si>
  <si>
    <t>GN 1/1-200 rozsdamentes konténer</t>
  </si>
  <si>
    <t>Mákőrlő segédgép</t>
  </si>
  <si>
    <t>Állvány egyetemes konyhagéphez</t>
  </si>
  <si>
    <t>RM gázüzemű főzőzsámoly 14 kw</t>
  </si>
  <si>
    <t>Égéstermék elvezető gázüzemű üsthöz</t>
  </si>
  <si>
    <t>Alu állvány 2000*500*2000 mm</t>
  </si>
  <si>
    <t>Alu állvány 1700*500*1800 mm</t>
  </si>
  <si>
    <t>Alu állvány 800*400*1600 mm</t>
  </si>
  <si>
    <t>Tepsitartó állvány GN2/1 méretben</t>
  </si>
  <si>
    <t>Zanussi ZRT18100 felülfagyasztós hűtőszekrény</t>
  </si>
  <si>
    <t>Zanussi ZFC51400WA fagyasztóláda</t>
  </si>
  <si>
    <t>RM serpenyő átmérő 40 cm</t>
  </si>
  <si>
    <t>RM fazék fedővel 95 l-es</t>
  </si>
  <si>
    <t>RM fazék fedővel 69 l-es</t>
  </si>
  <si>
    <t>RM fazék fedővel 49 l-es</t>
  </si>
  <si>
    <t>RM magas lábas fedővel 43 l-es</t>
  </si>
  <si>
    <t>RM magas lábas fedővel 21 l-es</t>
  </si>
  <si>
    <t>RM magas lábas fedővel 16 l-es</t>
  </si>
  <si>
    <t>RM magas lábas fedővel 10 l-es</t>
  </si>
  <si>
    <t>RM alacsony lábas fedővel 38 l-es</t>
  </si>
  <si>
    <t>RM alacsony lábas fedővel 24 l-es</t>
  </si>
  <si>
    <t>RM alacsony lábas fedővel 17 l-es</t>
  </si>
  <si>
    <t>Botmixer aprítószárral FAMA VV 400</t>
  </si>
  <si>
    <t>Hitelesített mérleg 30 kg digitális</t>
  </si>
  <si>
    <t>Vízfürdős melegentartó AXGN 1/1 méretben</t>
  </si>
  <si>
    <t>RM amagas lábas fedővel 43 l-es</t>
  </si>
  <si>
    <t>RM zsámoly 600*600*500 mm</t>
  </si>
  <si>
    <t>RM zsámoly 500*500*500 mm</t>
  </si>
  <si>
    <t>RM munkaasztal alacsony 800*700*700 mm</t>
  </si>
  <si>
    <t>RM munkaasztal alsó polc 2000*700*850 mm</t>
  </si>
  <si>
    <t>RM munkaasztal alsó polc 1400*700*850 mm</t>
  </si>
  <si>
    <t>RM munkaasztal alsó polc 1000*700*850 mm</t>
  </si>
  <si>
    <t>RM munkaasztal alsó polc 1000*700*850 mmN</t>
  </si>
  <si>
    <t>Vízfürdős melegentartó 4XGN</t>
  </si>
  <si>
    <t>RM munkaasztal alacsony  800*700*700 mm</t>
  </si>
  <si>
    <t>RM munkaasztal alsó polc 1200*700*850 mm</t>
  </si>
  <si>
    <t>RM munkaasztal alsó polc 800*700*850 mm</t>
  </si>
  <si>
    <t>Homokozó ,250*250 cm Vörösmarty u játszótér</t>
  </si>
  <si>
    <t>Karnis K580 cm-es 7 db</t>
  </si>
  <si>
    <t>Karnis Kendo aluminium fehér 260 cm-es 4 db</t>
  </si>
  <si>
    <t>Függöny nagyterem Boston tüll fényáteresztő ecrű 28,8 fm</t>
  </si>
  <si>
    <t>Függöny nagyterem szatén sötétítő barna 195 cm magas  28,8 fm</t>
  </si>
  <si>
    <t>Függöny folyosói szaténkockás Volle narancs 175 cm</t>
  </si>
  <si>
    <t>Hajdu Z 200 boyler</t>
  </si>
  <si>
    <t>Bükkfaszék 14 db</t>
  </si>
  <si>
    <t>Yoga Mat 4 db</t>
  </si>
  <si>
    <t>pilates foam 20 db</t>
  </si>
  <si>
    <t>Kézi súlyzó 13 dsb</t>
  </si>
  <si>
    <t>Tornaszőnyeg 179</t>
  </si>
  <si>
    <t xml:space="preserve">Tornaszőnyeg PVC 200 </t>
  </si>
  <si>
    <t>Tornaszőnyeg PVC 201</t>
  </si>
  <si>
    <t>Lego zöld alaplap 2 db</t>
  </si>
  <si>
    <t>Kerékpár Budapest 3 db</t>
  </si>
  <si>
    <t>Irattartó szekrény 3 db</t>
  </si>
  <si>
    <t>Iróasztal 5 db</t>
  </si>
  <si>
    <t>Tárgyalószék 15 db</t>
  </si>
  <si>
    <t>Konferencia asztal 5 db</t>
  </si>
  <si>
    <t>Kandalló gasztroudvar</t>
  </si>
  <si>
    <t>Vizsgáló ágy Titanox 2 db</t>
  </si>
  <si>
    <t>Vizsgáló ágyhoz fellépő Titanox 2 db</t>
  </si>
  <si>
    <t>Vizsgáló pamlag 2 db</t>
  </si>
  <si>
    <t>Gyógyszer és műszerszekrény 6 db</t>
  </si>
  <si>
    <t>Méregszekrény 2 db</t>
  </si>
  <si>
    <t>Műszerasztal 2 db</t>
  </si>
  <si>
    <t>Műszerkocsi 4 db</t>
  </si>
  <si>
    <t>Iróasztal 4 fiókos 5 db</t>
  </si>
  <si>
    <t>Forgószék szövet huzattal 5 db</t>
  </si>
  <si>
    <t>Támlás szék műanyag 17 db</t>
  </si>
  <si>
    <t>0-ra írt informatikai eszközök eszközök</t>
  </si>
  <si>
    <t>Kisértékű informatikai eszközök</t>
  </si>
  <si>
    <t>Reiner cyberJack RFID basic kártyaolvasó</t>
  </si>
  <si>
    <t>HP Color LaserJet Pro M254dw nyomtató</t>
  </si>
  <si>
    <t>Huawei mate mobiltelefon</t>
  </si>
  <si>
    <t xml:space="preserve">Lenovo Led monitor </t>
  </si>
  <si>
    <t xml:space="preserve">Dell inspiron laptop </t>
  </si>
  <si>
    <t>Kisértékű informatikai eszközök összesen:</t>
  </si>
  <si>
    <t>Üzemeltetésre átadott kisértékű informatikai eszközök</t>
  </si>
  <si>
    <t>Számítógép 2 db monitorral</t>
  </si>
  <si>
    <t>Samsung SL-M2675 nyomtató</t>
  </si>
  <si>
    <t>Üzemeltetésre átadott kisértékű informatikai eszközök összesen:</t>
  </si>
  <si>
    <t>5 db konferencia asztal</t>
  </si>
  <si>
    <t>9 db karfás tárgyalószék (szürke-fekete textilborítás)</t>
  </si>
  <si>
    <t>Üzemeltetésre kezelésre adott kisértékű egyéb gép berendezés</t>
  </si>
  <si>
    <t>Személymérleg digitális üveg 5873 MOMERT</t>
  </si>
  <si>
    <t>Kettesy látásvizsgáló tábla egy oszlopos + plexilap egy oszlopos</t>
  </si>
  <si>
    <t>Infuziós szerelék IX</t>
  </si>
  <si>
    <t>Izolációs takaró 140*220 cm</t>
  </si>
  <si>
    <t>Reagens csík Cybow II tesztcsík</t>
  </si>
  <si>
    <t>Vérnyomásmérőhöz mandzsetta 1 csöves felnőtt</t>
  </si>
  <si>
    <t>Vérnyomásmérő Riester Babyphone</t>
  </si>
  <si>
    <t>Otoszkóp KaWePiccolight C</t>
  </si>
  <si>
    <t>EH fecskendő 5 ml</t>
  </si>
  <si>
    <t>EH fecskendő 7 ml</t>
  </si>
  <si>
    <t>EH Tű vénakanül kék</t>
  </si>
  <si>
    <t>EH Tű vénakanül 240 sárga</t>
  </si>
  <si>
    <t>EH Tű szárnyas sárga</t>
  </si>
  <si>
    <t>EH Tű</t>
  </si>
  <si>
    <t>Trend vércukorszintmérő</t>
  </si>
  <si>
    <t>Fém vesetál 28 cm fedővel</t>
  </si>
  <si>
    <t>Fa polc görgőkkel</t>
  </si>
  <si>
    <t>Fém fogászati szekrény és kezelőasztal</t>
  </si>
  <si>
    <t>Hűtőszekrény 80 l min-max hőmérővel</t>
  </si>
  <si>
    <t>3 fiókos konténer 2 db</t>
  </si>
  <si>
    <t>Pioneer mini hifi 2 db</t>
  </si>
  <si>
    <t>Beépített zagyvíz szívattyú 2 db</t>
  </si>
  <si>
    <t>Rozsdamentes szájjég gyártó 2 db</t>
  </si>
  <si>
    <t>Rozsdamentes tálcaszállító kocsi 3 db</t>
  </si>
  <si>
    <t>TF1 konferencia szék 311 db</t>
  </si>
  <si>
    <t>Székszállító kocsi 2 db</t>
  </si>
  <si>
    <t>Fogasok, padok 6 db</t>
  </si>
  <si>
    <t>Dolgozói öltözőszekrények 15 db</t>
  </si>
  <si>
    <t>Fogasok, padok 2 db</t>
  </si>
  <si>
    <t>Dolgozói öltözőszekrények 6 db</t>
  </si>
  <si>
    <t>Fajansz kézmosó csapteleppel 5 db</t>
  </si>
  <si>
    <t>Karfa operatív szék 4 db</t>
  </si>
  <si>
    <t>TF5 fotel 8 db</t>
  </si>
  <si>
    <t>TF3 fotel 22 db</t>
  </si>
  <si>
    <t>TF8 kávéfőző kisasztalka 6 db</t>
  </si>
  <si>
    <t>TF7 kisasztal 12 db</t>
  </si>
  <si>
    <t>TF 16 kaspó 2 db</t>
  </si>
  <si>
    <t>Clertex szennyfogó szőnyeg 2 db</t>
  </si>
  <si>
    <t>Csomagmozgató eszközök, böröndkulik 2 db</t>
  </si>
  <si>
    <t>TF12 éttermi asztal 28 db</t>
  </si>
  <si>
    <t>TF13 éttermi asztal 68 db</t>
  </si>
  <si>
    <t>TF9, 10, 11 éttermi szék 240 db</t>
  </si>
  <si>
    <t>TSZL16 kerek dohányzóasztal 6 db</t>
  </si>
  <si>
    <t>Festmény 2 db</t>
  </si>
  <si>
    <t>Minibár Dometic MB20-60 RH 449 LD 2 db</t>
  </si>
  <si>
    <t>Digitprint 4 db</t>
  </si>
  <si>
    <t>Állólámpa 8 db</t>
  </si>
  <si>
    <t>TW8 kaspó 4 db</t>
  </si>
  <si>
    <t>TSZL 21 napernyő 2 db</t>
  </si>
  <si>
    <t>Fix magasságú masszázságy 3 db</t>
  </si>
  <si>
    <t>TF2 bárszék 8 db</t>
  </si>
  <si>
    <t>TF9 éttermi szék 12 db</t>
  </si>
  <si>
    <t>TB1 kültéri éttermi asztal 3 db</t>
  </si>
  <si>
    <t>TB2 kültéri éttermi szék 12 db</t>
  </si>
  <si>
    <t>Kaspó 2 db</t>
  </si>
  <si>
    <t>Szállodai billenő napozóágy 22 db</t>
  </si>
  <si>
    <t>Kaspó 7 db</t>
  </si>
  <si>
    <t>TW2 napozóágy 10 db</t>
  </si>
  <si>
    <t>Kaspó 10db</t>
  </si>
  <si>
    <t>Dolgozói öltözőszekrény Metalobox 2 db</t>
  </si>
  <si>
    <t>Emeleti raktár polcrendszer 6 db</t>
  </si>
  <si>
    <t>Szobaasszonyi szoba polcrendszer 4 db</t>
  </si>
  <si>
    <t>Porszívók Nilfisk GD930 10 db</t>
  </si>
  <si>
    <t>TSZL1 ágy 4 db</t>
  </si>
  <si>
    <t>TSZL3 ágy 2 db</t>
  </si>
  <si>
    <t>TSZL2 laptopszéf 2 db</t>
  </si>
  <si>
    <t>TSZL4 szék 12 db</t>
  </si>
  <si>
    <t>TSZL4/A karszék 6 db</t>
  </si>
  <si>
    <t>Minibár Dometic MB20-60 RH 449 LD 92 db</t>
  </si>
  <si>
    <t>Laptop széf Technomax 92 db</t>
  </si>
  <si>
    <t>Állólámpa 92 db</t>
  </si>
  <si>
    <t>Asztali lámpa 92 db</t>
  </si>
  <si>
    <t>1100 l gyűjtőedény 2 db</t>
  </si>
  <si>
    <t>Szobai szemetes edény 94 db</t>
  </si>
  <si>
    <t>Fürdőszobai szemetes edény 93 db</t>
  </si>
  <si>
    <t>TSZ5 karfád kisfotel 83 db</t>
  </si>
  <si>
    <t>TSZ8 kültéri kisasztal 86 db</t>
  </si>
  <si>
    <t>TSZ9 kultéri műanyag karfás szék 172 db</t>
  </si>
  <si>
    <t>Babakocsi KS-604  10 db</t>
  </si>
  <si>
    <t>Babyfon bébiőr 10 db</t>
  </si>
  <si>
    <t>Etetőszék Pierre Cardin 10 db</t>
  </si>
  <si>
    <t>Összecsukható járóka Fillkid 10 db</t>
  </si>
  <si>
    <t>BSZ8 tükör 92 db</t>
  </si>
  <si>
    <t>BSZ5 asztalka 92 db</t>
  </si>
  <si>
    <t>Tisztaruha raktár acél polcrendszer 3 db</t>
  </si>
  <si>
    <t>TSZ4 Kárpítozott szék 92 db</t>
  </si>
  <si>
    <t>Üzemeltetésre kezelésre adott kisértékű egyéb gép berendezés összesen:</t>
  </si>
  <si>
    <t>INTEL Core i5-8400 komplett számítógép</t>
  </si>
  <si>
    <t>HP LaserjetP 1102 W wireless lézernyomtató</t>
  </si>
  <si>
    <t>Pentium dual Core G2030 komplett számítógép 2014/3</t>
  </si>
  <si>
    <t>Pentium dual Core G2030 komplett számítógép 2014/2</t>
  </si>
  <si>
    <t>Pentium dual Core G2030 komplett számítógép 2014/1</t>
  </si>
  <si>
    <t>LG 21,5" Led monitor 2014/3</t>
  </si>
  <si>
    <t>LG 21,5" Led monitor 2014/2</t>
  </si>
  <si>
    <t>LG 21,5" Led monitor 2014/1</t>
  </si>
  <si>
    <t>Nyomtató Laserjet 1015</t>
  </si>
  <si>
    <t>200 L -es gázüzemű főzőüst ,égéstermék elvezetővel</t>
  </si>
  <si>
    <t>Develop Ineo 226 DN másológép</t>
  </si>
  <si>
    <t>burgonyakoptató gépKG-501 500 kg / óra Magic 821004400</t>
  </si>
  <si>
    <t>HütőszekrényLiebherr 663 L GKv 6460 / 2</t>
  </si>
  <si>
    <t>HütőszekrényLiebherr 663 L GKv 6460/1</t>
  </si>
  <si>
    <t>3 aknás elektromos sütőkemence 6 db GN 2/1 edénnyel</t>
  </si>
  <si>
    <t>nagykonyhai dagasztógép RM 40 L</t>
  </si>
  <si>
    <t>Zölségszeletelő -sajtreszelőgép rm.</t>
  </si>
  <si>
    <t>fözöüst gázfütésü GLF 201 200 Literes indirekt</t>
  </si>
  <si>
    <t>Irodai tároló rendszer szürke és cseresznye szinben</t>
  </si>
  <si>
    <t xml:space="preserve">Kisértékü és leirt tárgyi eszközök </t>
  </si>
  <si>
    <t>Xerox Altalink B8055 fénymásoló</t>
  </si>
  <si>
    <t>DELL Inspiron 3793 17,3\" notebook</t>
  </si>
  <si>
    <t>ASUS AIO V222UAK WA136T számítógép</t>
  </si>
  <si>
    <t>ASUS AIO V222UBK BA009D komplett számítógép</t>
  </si>
  <si>
    <t>ASUS AIO V222UBK BA009D számítógép</t>
  </si>
  <si>
    <t>ASUS V222UBK-BA009D ALF IN ONE számítógép</t>
  </si>
  <si>
    <t>ASUS IAO A6421 KKLEWCGG3D számítógép</t>
  </si>
  <si>
    <t>ASIS AIO A6421UKH számítógép</t>
  </si>
  <si>
    <t>ASUS AIO A621UKB számítógép II. emelet</t>
  </si>
  <si>
    <t>XEROX WORKCENTRE 5955 DIG. RENDSZER. OFFICE FINISHER</t>
  </si>
  <si>
    <t>HP PRO 400 ALL.IN-ONE PC-CZC4491Y3F</t>
  </si>
  <si>
    <t>EPSON LX 1170 mátrixmtató</t>
  </si>
  <si>
    <t>XEROX WORKCENTRE Multifunkciós gép</t>
  </si>
  <si>
    <t>HP pavilon laptop</t>
  </si>
  <si>
    <t>HP PRO 3520 ALL-IN-ONEüzleti számítógép</t>
  </si>
  <si>
    <t>Samsung Gal A40 DS 64 GB fehér</t>
  </si>
  <si>
    <t>Samsung Galaxi A70 DS 128 GB</t>
  </si>
  <si>
    <t>Reiner CyberJack RFID basis kártyaolvasó</t>
  </si>
  <si>
    <t>PowerWalker VI1200VA interactive UPS</t>
  </si>
  <si>
    <t>HP LaserJet Pro M203dw lézernyomtató</t>
  </si>
  <si>
    <t>HP LaserJet Pro M15w lézernyomtató</t>
  </si>
  <si>
    <t>ASUS Lyra Tric AC1750 3 db wifi rendszer</t>
  </si>
  <si>
    <t>Reiner SCT RFID BASIS kártyaolvasó</t>
  </si>
  <si>
    <t>HP LaserJet Pro M12W lézernyomtató</t>
  </si>
  <si>
    <t>Reiner RFID kártyaolvasó</t>
  </si>
  <si>
    <t>Mobil készülék Asus ZenFone Max Pro ZB602KL 4gb/64GB Dual SIM Silver Android</t>
  </si>
  <si>
    <t>HP LaserJet PRO M12A lézernyomtató</t>
  </si>
  <si>
    <t>Reiner cyber jack rfid basis kártyaolvasó</t>
  </si>
  <si>
    <t>HUAWEI P-SMART DS FEKETE mobiltelefon</t>
  </si>
  <si>
    <t>HUA P10 LITE 2017 telefon fehér</t>
  </si>
  <si>
    <t>HP LaserJet Pro M lézernyomtató</t>
  </si>
  <si>
    <t>CISCO SPA303 VOIP telefon</t>
  </si>
  <si>
    <t>SAM GAL A3 2017 telefon arany</t>
  </si>
  <si>
    <t>Forgószék</t>
  </si>
  <si>
    <t>SZV 612 kávéfőző</t>
  </si>
  <si>
    <t>Olajradiátor</t>
  </si>
  <si>
    <t>HP PRO 3500 MT asztali PC MS Win.,MS Office</t>
  </si>
  <si>
    <t>HP LaserJet P1102 lézernyomtató és kábel</t>
  </si>
  <si>
    <t>TANTO ERGO irodai karfás forgószék fekete</t>
  </si>
  <si>
    <t>6 rendezős zárható iratszekrény fekete korpusz cseresznye fedlap</t>
  </si>
  <si>
    <t>SONYXP MDRZX fekete telefon</t>
  </si>
  <si>
    <t>LEICA JOGGER 28 optikai szintezőcsomag állvánnyal</t>
  </si>
  <si>
    <t>NIKON COOLPIX A10 fekete fényképezőgép</t>
  </si>
  <si>
    <t>Bojler 5 literes</t>
  </si>
  <si>
    <t>Kerekes távolságmérő</t>
  </si>
  <si>
    <t>2 rendezős irodai iratszekrény</t>
  </si>
  <si>
    <t>2 rendezős, 4 oszt.irodai falipolc</t>
  </si>
  <si>
    <t>3 rendezős, 4 oszt.irodai falipolc</t>
  </si>
  <si>
    <t>Hajdú vízmelegítő</t>
  </si>
  <si>
    <t>Zaanussi hűtőgépP</t>
  </si>
  <si>
    <t>Állófogas</t>
  </si>
  <si>
    <t>3 rendezős íves sarokelem fekete/cseresznye</t>
  </si>
  <si>
    <t>3 rend. Irodai iratszekrény ajtóval fekete/cseresznye</t>
  </si>
  <si>
    <t>4 fiókos iróasztal zárható fekete/cseresznye</t>
  </si>
  <si>
    <t>6 rend. Irodai iratszekrémy zárható fekete/cseresznye</t>
  </si>
  <si>
    <t>7 rend. Irodai iratszekrémy zárható fekete/cseresznye</t>
  </si>
  <si>
    <t>8 rend. Irodai iratszekrémy zárható fekete/cseresznye</t>
  </si>
  <si>
    <t>9 rend. Irodai iratszekrémy zárható fekete/cseresznye</t>
  </si>
  <si>
    <t>10 rend. Irodai iratszekrémy zárható fekete/cseresznye</t>
  </si>
  <si>
    <t>11 rend. Irodai iratszekrémy zárható fekete/cseresznye</t>
  </si>
  <si>
    <t>12 rend. Irodai iratszekrémy zárható fekete/cseresznye</t>
  </si>
  <si>
    <t>13 rend. Irodai iratszekrémy zárható fekete/cseresznye</t>
  </si>
  <si>
    <t>14 rend. Irodai iratszekrémy zárható fekete/cseresznye</t>
  </si>
  <si>
    <t>15 rend. Irodai iratszekrémy zárható fekete/cseresznye</t>
  </si>
  <si>
    <t>16 rend. Irodai iratszekrémy zárható fekete/cseresznye</t>
  </si>
  <si>
    <t>17 rend. Irodai iratszekrémy zárható fekete/cseresznye</t>
  </si>
  <si>
    <t>18 rend. Irodai iratszekrémy zárható fekete/cseresznye</t>
  </si>
  <si>
    <t>19 rend. Irodai iratszekrémy zárható fekete/cseresznye</t>
  </si>
  <si>
    <t>20 rend. Irodai iratszekrémy zárható fekete/cseresznye</t>
  </si>
  <si>
    <t>2 rend. 4.oszt. Irodai polc fedlappal fekete/cseresznye</t>
  </si>
  <si>
    <t>3 rend. 4.oszt. Irodai polc fedlappal fekete/cseresznye</t>
  </si>
  <si>
    <t>4 rend. 4.oszt. Irodai polc fedlappal fekete/cseresznye</t>
  </si>
  <si>
    <t>3 fiókos guruló konténer fekete/cseresznye</t>
  </si>
  <si>
    <t>4 fiókos guruló konténer fekete/cseresznye</t>
  </si>
  <si>
    <t>5 fiókos guruló konténer fekete/cseresznye</t>
  </si>
  <si>
    <t>L alakú iróasztal, félkörív toldással fekete/cseresznye</t>
  </si>
  <si>
    <t>Samsung SL-M2026 lézernyomtató és kábel</t>
  </si>
  <si>
    <t>STYLEAM karfás tárgyalószék fekete</t>
  </si>
  <si>
    <t>Kerékpár Budapest \"A\"282</t>
  </si>
  <si>
    <t>Kerékpár Budapest \"A\"283</t>
  </si>
  <si>
    <t>Yamahadigitális rögzító PR7</t>
  </si>
  <si>
    <t>HP LasetJet PRO CP1025-1.emelet</t>
  </si>
  <si>
    <t>HP laserJet P1102-2.emelet</t>
  </si>
  <si>
    <t>Olympus E-PL6 KIT fekete digitális fényképezőgép</t>
  </si>
  <si>
    <t>XEROX PHASER 3325 Földszint</t>
  </si>
  <si>
    <t>WAYTEQ X880 GPS navigátor polgármester</t>
  </si>
  <si>
    <t>Husqvarna TS138 fűnyíró traktor</t>
  </si>
  <si>
    <t>Egyéb gép, berendezés, jármű összesen</t>
  </si>
  <si>
    <t>Kisértékű tárgyi eszközök</t>
  </si>
  <si>
    <t>Intel Core C3-8100 Komplett PC+Win 10 Pro</t>
  </si>
  <si>
    <t>Dell Vostro 3584 Notebook +Win 10 prog</t>
  </si>
  <si>
    <t>Iratmegsemmisítő</t>
  </si>
  <si>
    <t>LG 24MK430H_B monitor</t>
  </si>
  <si>
    <t>Bis Black is green felmosókocsi</t>
  </si>
  <si>
    <t>Aljnövényzet tisztitó FS 91</t>
  </si>
  <si>
    <t>Lombszívó benzines SH 86</t>
  </si>
  <si>
    <t>Sövénnyíró HSA56</t>
  </si>
  <si>
    <t>BOF 0951 Homloktükör Murphy</t>
  </si>
  <si>
    <t>Kézszárító Ecoflow Plus EJB 102</t>
  </si>
  <si>
    <t>Hármastükör Godmann</t>
  </si>
  <si>
    <t>Neoprén egykezes súlyzó fogantyúval 10 db</t>
  </si>
  <si>
    <t>Konferencia asztal 3 db</t>
  </si>
  <si>
    <t>Coxim egyensúly párna 10 db</t>
  </si>
  <si>
    <t>Nordic walking bot párban 15 pár</t>
  </si>
  <si>
    <t>Balance Trainer egyensúly labda 2 db</t>
  </si>
  <si>
    <t>Stepper</t>
  </si>
  <si>
    <t>Soft ball. Fitball labdák</t>
  </si>
  <si>
    <t>Ventilátor</t>
  </si>
  <si>
    <t>OMRON E4 tens</t>
  </si>
  <si>
    <t>Vitrinszekrény</t>
  </si>
  <si>
    <t>Takarítókocsi 2 db</t>
  </si>
  <si>
    <t>Guttapercha vágó</t>
  </si>
  <si>
    <t>Álló ventilátor 3 db</t>
  </si>
  <si>
    <t>Koordinációs félgömb 6 db</t>
  </si>
  <si>
    <t>Vezetői szék 4 db</t>
  </si>
  <si>
    <t>Tárgyaló szék 30 db</t>
  </si>
  <si>
    <t>Vérnyomásmérő óraműves deluxe</t>
  </si>
  <si>
    <t>Kisértékü tárgyi eszközök összesen</t>
  </si>
  <si>
    <t>Kis értékű és leirt tárgyi eszközök</t>
  </si>
  <si>
    <t>Kenyérszeletelőgép rm. félautomata rezgőkéses 200db/ ó</t>
  </si>
  <si>
    <t>habverő segédgép Unirobot alapgéphez</t>
  </si>
  <si>
    <t>Paszírozó szeletelő kockázó segédgép Unirobotgéphez</t>
  </si>
  <si>
    <t>Alapgép Unirobotgéphez</t>
  </si>
  <si>
    <t>Teleajtós tárolóhűtő 260 l</t>
  </si>
  <si>
    <t>Teleajtós tárolóhűtő</t>
  </si>
  <si>
    <t>Fagyasztószekrény 239 l</t>
  </si>
  <si>
    <t>Fagyassztószekrény 239 l</t>
  </si>
  <si>
    <t>Rm. csepegtető állvány</t>
  </si>
  <si>
    <t>Rozsdamentes tárolóasztal</t>
  </si>
  <si>
    <t>Rozsdamentes tárolóasztal 180x60x85</t>
  </si>
  <si>
    <t>Rozsdamentes tárolóasztal 170x60x85</t>
  </si>
  <si>
    <t>Rozsdamentes tárolóasztal 120x60x85</t>
  </si>
  <si>
    <t>Gáztüzhely elektromos sütővel</t>
  </si>
  <si>
    <t>Elektromos kombi sütő-pároló</t>
  </si>
  <si>
    <t>Elektromos olajsütő 20 l</t>
  </si>
  <si>
    <t>Tányérmosogató gép</t>
  </si>
  <si>
    <t>Pohár mosogatógép</t>
  </si>
  <si>
    <t>GázfőzőüstKONYHAI GÉPEK</t>
  </si>
  <si>
    <t>Elektromos gőzfürdős étel melegentartó</t>
  </si>
  <si>
    <t>JÁTÉKAlapkészlet</t>
  </si>
  <si>
    <t>Medence kosárjátékkalJÁTÉK</t>
  </si>
  <si>
    <t>Dell NB Insp. N5110 Notebook</t>
  </si>
  <si>
    <t>EPSON EB-S9 projektor</t>
  </si>
  <si>
    <t>CANON IR2018 digitális fénymásoló</t>
  </si>
  <si>
    <t>ASUS K70IJ Notebook</t>
  </si>
  <si>
    <t>Képfelfüggesztő rendszer</t>
  </si>
  <si>
    <t>konyhabútor</t>
  </si>
  <si>
    <t>motoros vetítővászon Screenlnt Major Electric 450x340</t>
  </si>
  <si>
    <t>balettszőnyeg prémium kategóriás 100 m2</t>
  </si>
  <si>
    <t>GUIL színpadrendszer</t>
  </si>
  <si>
    <t>Mobil10 darabos kordonoszlop rendszer XL szalagos</t>
  </si>
  <si>
    <t>Ipari porszívó</t>
  </si>
  <si>
    <t>Létra tribilo sokcélu3 x 14</t>
  </si>
  <si>
    <t>Tiger csocsó asztal (140*76*85 cm)</t>
  </si>
  <si>
    <t>Berwick BCE 7' biliárdasztal - golyógyűjtős (213*122*79 cm)</t>
  </si>
  <si>
    <t>Iratrendező guruló állvány</t>
  </si>
  <si>
    <t>SAMSUNG LCD Televízió</t>
  </si>
  <si>
    <t>Projektor SONY VPL EX7</t>
  </si>
  <si>
    <t>Keverő "FLITE CASE "</t>
  </si>
  <si>
    <t>HangfalDYNACORD</t>
  </si>
  <si>
    <t>CD Lejátszó HD 710</t>
  </si>
  <si>
    <t>STAGE BOX16/15</t>
  </si>
  <si>
    <t>Hangfal JBL TR 225</t>
  </si>
  <si>
    <t>U Állvány + T Rúd</t>
  </si>
  <si>
    <t>Intel Core I 7-6700 szerverszámítógép</t>
  </si>
  <si>
    <t>HP Pro All In One 400 számítógép +Windows 8.1 64 bit op.rendszer</t>
  </si>
  <si>
    <t>Komplett számítógép, munkaállomás</t>
  </si>
  <si>
    <t>Fujitsu Siemens torony szerver Tx100 S1</t>
  </si>
  <si>
    <t>DEVELOP ineo +227 másológép</t>
  </si>
  <si>
    <t>DELL INSPIRON 3576 LAPTOP 2 DB-EFOP-3.3.2-16</t>
  </si>
  <si>
    <t>Dekorációs virtrin 72x36x115</t>
  </si>
  <si>
    <t>Dekorációs vitrin 72x36x150</t>
  </si>
  <si>
    <t>TOKIO 3 személyes kanapé230x95x90</t>
  </si>
  <si>
    <t>Babzsák ülőke 150x120x90 műbőr</t>
  </si>
  <si>
    <t>Interaktív tábla SMARTBOARD SB 680</t>
  </si>
  <si>
    <t>ACER P1270 XGA projektor</t>
  </si>
  <si>
    <t>SAMSUNGTelevizió</t>
  </si>
  <si>
    <t>Könyvtári kölcsönzőpult rendszer</t>
  </si>
  <si>
    <t>PANASONIC HC-VX 1EP VIDEOKAMERA-EFOP-3.3.2-16</t>
  </si>
  <si>
    <t>Kisértékü és teljesen leírt tárgyi eszközök</t>
  </si>
  <si>
    <t>Interjúszoba berendezése</t>
  </si>
  <si>
    <t>Monitor</t>
  </si>
  <si>
    <t>főzőlap</t>
  </si>
  <si>
    <t>Kenyérpirító</t>
  </si>
  <si>
    <t>Varrógép</t>
  </si>
  <si>
    <t>Samsung MS23K3513AW mikorsütő</t>
  </si>
  <si>
    <t>HUAWEI P30 LITE DUAL SIM mobiltelefon</t>
  </si>
  <si>
    <t>HP Laserjet M15A Nyomtató</t>
  </si>
  <si>
    <t xml:space="preserve">Függönykarnis </t>
  </si>
  <si>
    <t>Kerti sörpad (3 garnitúra)</t>
  </si>
  <si>
    <t xml:space="preserve">Befejezetlen építmény beruházás </t>
  </si>
  <si>
    <t>Befejezetlen építmény beruházás összesen:</t>
  </si>
  <si>
    <t>Befejezetlen építmény felújítás</t>
  </si>
  <si>
    <t>Petőfi u nyugati oldalán kerékpárút felújítása</t>
  </si>
  <si>
    <t>A/III.2. Tartós hitelviszonyt megtestesítő értékpapírok</t>
  </si>
  <si>
    <t>Belföldi kibocsátású forint alapú tartós államkötvény</t>
  </si>
  <si>
    <t>Tartós hitelviszonyt megtestesítő értékpapír összesen</t>
  </si>
  <si>
    <t>Környezetvédelmi alap</t>
  </si>
  <si>
    <t>Cross Cultural Tool KIT pályázat</t>
  </si>
  <si>
    <t>Ingatlanok beszerzése, létesítése (&gt;=193) (K62)</t>
  </si>
  <si>
    <t>„Zala Kétkeréken-Kerékpárút fejlesztés Lentiben” című pályázat (kerékpárútfelújítás)</t>
  </si>
  <si>
    <t>Laptop beszerzés</t>
  </si>
  <si>
    <t>Települési önkormányzatok egyes szociális és  gyermekjóléti  feladatainak támogatása (B1131)</t>
  </si>
  <si>
    <t>Települési önkormányzatok gyermekétkeztetési feladatainak támogatása (B1132)</t>
  </si>
  <si>
    <t>Települési önkormányzatok szociális, gyermekjóléti és gyermekétkeztetési feladatainka támogatása (03+04) (B113)</t>
  </si>
  <si>
    <t>Önkormányzatok működési támogatásai (=01+02+05+06+07+08) (B11)</t>
  </si>
  <si>
    <t>Egyéb működési célú támogatások bevételei államháztartáson belülről (=35+…+44) (B16)</t>
  </si>
  <si>
    <t>Működési célú támogatások államháztartáson belülről (=09+...+12+23+34) (B1)</t>
  </si>
  <si>
    <t>Egyéb felhalmozási célú támogatások bevételei államháztartáson belülről (=71+…+80) (B25)</t>
  </si>
  <si>
    <t>Felhalmozási célú támogatások államháztartáson belülről (=46+47+48+59+70) (B2)</t>
  </si>
  <si>
    <t>ebből: önkormányzat által beszedett talajterhelési díj (B36)</t>
  </si>
  <si>
    <t>ebből: államháztartáson belül (B4081)</t>
  </si>
  <si>
    <t>ebből: egyéb civil szervezetek (B64)</t>
  </si>
  <si>
    <t>19 Befektett pénzügyi eszközökből származó eredményszemléletű bevételek, árfolyamnyereségek</t>
  </si>
  <si>
    <t>Lentikozosseg.hu honlap és socialis media létrehozása</t>
  </si>
  <si>
    <t>Szerver adatbáziskezelő szoftver licence 6 magos</t>
  </si>
  <si>
    <t>Dr. Hetés Ferenc Szakorvosi Rendelőinzézet</t>
  </si>
  <si>
    <t xml:space="preserve">Lenti Város Önkormányzata </t>
  </si>
  <si>
    <t>Microsoft Office 2016 magyar irodai szoftver 2015/4</t>
  </si>
  <si>
    <t>Microsoft Office 2016 magyar irodai szoftver 2015/3</t>
  </si>
  <si>
    <t>Microsoft Office 2016 magyar irodai szoftver 2015/2</t>
  </si>
  <si>
    <t>Microsoft Office 2016 magyar irodai szoftver 2015/1</t>
  </si>
  <si>
    <t>Microsoft Windows 8.1 operációs rendszer magyar 2015/4</t>
  </si>
  <si>
    <t>Microsoft Windows 8.1 operációs rendszer magyar 2015/3</t>
  </si>
  <si>
    <t>Microsoft Windows 8.1 operációs rendszer magyar 2015/2</t>
  </si>
  <si>
    <t>Microsoft Windows 8.1 operációs rendszer magyar 2015/1</t>
  </si>
  <si>
    <t>Konyhai raktár és tápa. kalk .program ( Lafisoft )</t>
  </si>
  <si>
    <t>Microsoft Officev2013 Home és Business magyar irodai szoftver</t>
  </si>
  <si>
    <t>Microsoft Windows 7 Professional operációs rendszer</t>
  </si>
  <si>
    <t>Gazdasági Ellátó Szervezet</t>
  </si>
  <si>
    <t>Bölcsőde Lenti</t>
  </si>
  <si>
    <t>Honlapfejlesztés, átépítés</t>
  </si>
  <si>
    <t xml:space="preserve">"Napsugár" Család és Gyermekjóléti Központ és Szolgálat Lenti </t>
  </si>
  <si>
    <t>Forgalomképes lakótelkek összesen:</t>
  </si>
  <si>
    <t>Kivett helyi közút 3061/2 hrsz</t>
  </si>
  <si>
    <t>Kivett helyi közút 190 hrsz</t>
  </si>
  <si>
    <t>Lenti Honvéd u 2 16/B/8 hrsz</t>
  </si>
  <si>
    <t>Bárszentmihályfa temető bejárat térkövezése</t>
  </si>
  <si>
    <t>Lenti, Kápolnai u 44. szám alatti járda építése 2568 hrsz</t>
  </si>
  <si>
    <t>KIvett helyi közút 3061/2 hrsz</t>
  </si>
  <si>
    <t>KIvett helyi közút 190 hrsz</t>
  </si>
  <si>
    <t>Lenti inkubátorház megújítása II. részajánlati kör Deák F u 4. ingatlanon parkoló építése</t>
  </si>
  <si>
    <t>Zala két keréken Lenti Csömödér kerékpárút TOP-1.2.1.</t>
  </si>
  <si>
    <t>Lenti Átkötő u 526/3 hrsz-ú ingatlan csapadékvíz  elvezetés kiépítése</t>
  </si>
  <si>
    <t>C típusú sportpark Arany J Általános Iskola 1183/15 hrsz</t>
  </si>
  <si>
    <t>Sportpark járda 1183/15 hrsz</t>
  </si>
  <si>
    <t>Lenti Átkötő u 526/3 hrsz-ú ingatlan szennyvíz közmű kiépítése</t>
  </si>
  <si>
    <t>Lenti Átkötő u 526/3 hrsz-ú ingatlan ivóvíz közmű kiépítése</t>
  </si>
  <si>
    <t>Lenti Kápolnai u 27. tűzcsap csere</t>
  </si>
  <si>
    <t>Lenti 9. kút gerincvezeték</t>
  </si>
  <si>
    <t>Gépészeti akna építése Lenti külterület Iklódbördőcei nyomóvezetékre</t>
  </si>
  <si>
    <t>A/II.1. Ingatlanok és kapcsolódó vagyon értékű jogok</t>
  </si>
  <si>
    <t>Intel Core 15-9400 komplett számítógép Win 10 Office 2019</t>
  </si>
  <si>
    <t>Craftbot Flow XL 3D nyomtató</t>
  </si>
  <si>
    <t>Kyocera Taskalfa 3252CI Color A3 MFP</t>
  </si>
  <si>
    <t>Canon TM-300 Plotter T36 MFP</t>
  </si>
  <si>
    <t>Hp Pavilon 15-BC512NH notebook win 10 pro, office 2019 home&amp;Business egér, táska</t>
  </si>
  <si>
    <t>Benq MU706WUXGAprojektor, mennyezeti konzol, 15m HDML kábel</t>
  </si>
  <si>
    <t>Átmenő rendszerű pohár és tányérmosogató gép</t>
  </si>
  <si>
    <t>Spirálkaros dagasztógép</t>
  </si>
  <si>
    <t>Szelektív hulladékgyűjtő készlet</t>
  </si>
  <si>
    <t>Zöldségfeldolgozó gép</t>
  </si>
  <si>
    <t>Gázfűtésű főzőüst 100 literes</t>
  </si>
  <si>
    <t>Burgonyakoptató 500 kg/óra</t>
  </si>
  <si>
    <t>Lenti köztemetőben kolümbárium építése</t>
  </si>
  <si>
    <t>Elektromos A típusú gyorstöltő 2*22 KW teljesítménnyel 2 autó egyidejű töltéséhez</t>
  </si>
  <si>
    <t>Pop Up fal</t>
  </si>
  <si>
    <t>Lenti 8-11 kútcsoport ESZI szekrény csere</t>
  </si>
  <si>
    <t>Lenti Sugár u átemelő ESZI szekrény csere</t>
  </si>
  <si>
    <t>Lentihegy 1. tároló nyomásfokozó villamos mérőhely csere</t>
  </si>
  <si>
    <t>Elektromos mérőhely kialakítás Gyár u szennyvízátemelő</t>
  </si>
  <si>
    <t>Lenti Petőfi tér 44. HBA szivattyú csere Pedrollo Zxm 1A</t>
  </si>
  <si>
    <t>Lenti Szombathelyi u I/5 átemelő marker</t>
  </si>
  <si>
    <t>Lentihegy II nyomásfokozó szivattyú</t>
  </si>
  <si>
    <t>Lentihegy II. nyomásfokozó szivattyú</t>
  </si>
  <si>
    <t>Lenti Kisfaludy u 3 szennyvíz átemelő folyamatfelügyelet és vill felújítás</t>
  </si>
  <si>
    <t>Lenti Temető u II/2 szennyvíz átemelő folyamatfelügyelet és vill felújítás</t>
  </si>
  <si>
    <t>Lenti Gyár ü szennyvízátemelő földkábel csere</t>
  </si>
  <si>
    <t>Transzformátor állomás szennyvíztelep</t>
  </si>
  <si>
    <t>Szennyvíz karbantartó szivattyú Pedrollo Zxm 1A/40 230V</t>
  </si>
  <si>
    <t>ütő 16 mm</t>
  </si>
  <si>
    <t>skandínáv körszilofon</t>
  </si>
  <si>
    <t>Színes metalofon</t>
  </si>
  <si>
    <t>színes trubafon</t>
  </si>
  <si>
    <t>Rm. faliszekrény közbenső polccal tolóajtóval 1800*360*600 mm</t>
  </si>
  <si>
    <t>Rm. faliszekrény közbenső polccal tolóajtóval 1700*360*600 mm</t>
  </si>
  <si>
    <t>Állvány dagasztógéphez</t>
  </si>
  <si>
    <t>Rm. faliszekrény közbenső polccal nyitóajtóval 1150*360*600 mm</t>
  </si>
  <si>
    <t>Rm. tárlóasztal közbenső polccal nyitóajtóval 1150*600*850 mm</t>
  </si>
  <si>
    <t>4 szintes tárolóállvány perforált polccal 1500*600*1800 mm</t>
  </si>
  <si>
    <t>Rm. munkaasztal perforált alsó polccal 1400*700*850 mm</t>
  </si>
  <si>
    <t>Rm. munkaasztal perforált alsó polccal 1200*700*850 mm</t>
  </si>
  <si>
    <t>Tepsi készlet</t>
  </si>
  <si>
    <t>Vákumos fóliahegesztő</t>
  </si>
  <si>
    <t>Konzervbontó ipari kivitel</t>
  </si>
  <si>
    <t>Áruátvevő mérleg 150 kg</t>
  </si>
  <si>
    <t>Rm. áruszállító kocsi</t>
  </si>
  <si>
    <t>Fagyasztóláda 410 l</t>
  </si>
  <si>
    <t>Teleajtós tárolóhűtő 374 liter</t>
  </si>
  <si>
    <t>Rm. falipolc perforált 1000*300 m</t>
  </si>
  <si>
    <t>Rm. falipolc perforált 1400*300 m</t>
  </si>
  <si>
    <t>Krómozott rácspolcos állvány 1220*460*1830 mm</t>
  </si>
  <si>
    <t>RM zsámolylehúzó 500*500*500 mm</t>
  </si>
  <si>
    <t>RM munkaasztal lábösszekötővel 800*800*850 mm</t>
  </si>
  <si>
    <t>RM munkaasztal lábösszekötővel középen 1300*700*850 mm</t>
  </si>
  <si>
    <t>Asztali tömegellenőrző mérleg 15 kg</t>
  </si>
  <si>
    <t>Gáz főzőzsámoly 14 KW</t>
  </si>
  <si>
    <t>RM munkaasztal 2 db alsó polccal erősített 1800*700*850 mm</t>
  </si>
  <si>
    <t>Fiók munkaasztalhoz</t>
  </si>
  <si>
    <t>RM munkaasztal alsó polccal 100*500*850 mm</t>
  </si>
  <si>
    <t>RM munkaasztal alsó polccal 1600*600*850 mm</t>
  </si>
  <si>
    <t>Rm 4 szintes állvány 1100*500*1800 mm</t>
  </si>
  <si>
    <t>Fogas</t>
  </si>
  <si>
    <t>Fém vázas tárgyalószék</t>
  </si>
  <si>
    <t>Konferencia szék</t>
  </si>
  <si>
    <t>Asztal</t>
  </si>
  <si>
    <t>Denon Pro Lechtern Active szószék beépített erősítővel és hangszórókkal</t>
  </si>
  <si>
    <t>Logitech Z313 2.1 hangfal</t>
  </si>
  <si>
    <t>Brother MFC-L2732DW lézernyomtató</t>
  </si>
  <si>
    <t>Sharkoon Rush ER2 mikrofonos fejhallgató</t>
  </si>
  <si>
    <t>15,6\"Dell Inspiron 3584 laptop, Windows 10 Home, Office 2016</t>
  </si>
  <si>
    <t>2,5\" WD 2TB USB külső HDD</t>
  </si>
  <si>
    <t>Benq MH606W1080P 3500L DLP projektor</t>
  </si>
  <si>
    <t>Liebherr GKV6460 ipari hűtőszekrény</t>
  </si>
  <si>
    <t>G200 Főzőüst gázüzemű 200 L 31,5 kW</t>
  </si>
  <si>
    <t>Polar X 3,5 kW klíma berendezés</t>
  </si>
  <si>
    <t>ASUS VivoBook S172FB-AU370 17,3\" notebook</t>
  </si>
  <si>
    <t>HP AIO 22-df0006nn számítógép</t>
  </si>
  <si>
    <t>LG-22MK400 22\" LED monitor</t>
  </si>
  <si>
    <t>Cisco PA 100 tápegység</t>
  </si>
  <si>
    <t>Cisco SPA-502G VOIP telefon</t>
  </si>
  <si>
    <t>GRANDSTREAM VOIP ANALOG GATEWAY (GXW4224)</t>
  </si>
  <si>
    <t>Dell Inspiron 3584 laptop Windows 10 Home Office 2016</t>
  </si>
  <si>
    <t>HP LaserJet M15a nyomtató</t>
  </si>
  <si>
    <t>HP LaserJet M280 nw nyomtató</t>
  </si>
  <si>
    <t>Mérőkerék Bosch GWM 32</t>
  </si>
  <si>
    <t>Tüdőgyógyászati leletező  munkaállaomás BPC-rad 1</t>
  </si>
  <si>
    <t>Radiológiai leletező munkaállomás BPC-rad 2 Duo</t>
  </si>
  <si>
    <t>48 portos switch ECS 4510-52P</t>
  </si>
  <si>
    <t xml:space="preserve">Szemészeti réslámpa HS-5000 </t>
  </si>
  <si>
    <t>Digitális applanációs tonométer HT-5000</t>
  </si>
  <si>
    <t>Skiaszkóp készlet Heine Beta200 LED</t>
  </si>
  <si>
    <t>Szemtükör Heine Beta200 S LED</t>
  </si>
  <si>
    <t>Gyermek video refraktométer Plus Optix A16</t>
  </si>
  <si>
    <t>Fogászati panoráma röntgen CB-CT funkcióval</t>
  </si>
  <si>
    <t>Access2 Inmunkémiai autómata</t>
  </si>
  <si>
    <t>Sysmex XN1000 Hematológiai autómata</t>
  </si>
  <si>
    <t>90D diagnosztikai lencse</t>
  </si>
  <si>
    <t>Roletta</t>
  </si>
  <si>
    <t>Asztali telefonkészülék 3 db</t>
  </si>
  <si>
    <t>Samsung Galaxy S10E mobiltelefon</t>
  </si>
  <si>
    <t>Dr. Hetés Ferenc Szakorvosi Rendelőintézet gépek, berendezések, felszerelések, járművek összesen</t>
  </si>
  <si>
    <t>DELL Inspiron 15 3593 laptop +Win10+Office 2019</t>
  </si>
  <si>
    <t>Intel Core i5-10400Fszámítógép Win10+Office 2019</t>
  </si>
  <si>
    <t>DEVELOP ineo226 set A/3 fénymásoló</t>
  </si>
  <si>
    <t>lézernyomtató XEROX 3025</t>
  </si>
  <si>
    <t>MonitorLGM22M38A-3</t>
  </si>
  <si>
    <t>Kártya olvasó REINER RFID BASIS</t>
  </si>
  <si>
    <t>Billentyűzet vezeték nélküli és egér</t>
  </si>
  <si>
    <t>Számítógép komplett INTEL core i3-7100</t>
  </si>
  <si>
    <t>Monitor 22" LG 22M38A</t>
  </si>
  <si>
    <t>Intel G3220 komplett számítógép</t>
  </si>
  <si>
    <t>Telefonos rendszer /Közp.4 analóg</t>
  </si>
  <si>
    <t>Zsir-és pára elszívó ernyő fali kiv.</t>
  </si>
  <si>
    <t>Gáztűzhely 4 lángos</t>
  </si>
  <si>
    <t>Lenti Város Önkormányzata immateriális javak összesen</t>
  </si>
  <si>
    <t>Lenti Polgármesteri Hivatal immateriális javak összesen</t>
  </si>
  <si>
    <t>Dr. Hetés Ferenc Szakorvosi Rendelőintézet immateriális javak összesen</t>
  </si>
  <si>
    <r>
      <t>Gazdasági Ellátó Szervezet i</t>
    </r>
    <r>
      <rPr>
        <b/>
        <sz val="12"/>
        <rFont val="Times New Roman"/>
        <family val="1"/>
        <charset val="238"/>
      </rPr>
      <t>mmateriális javak összesen</t>
    </r>
  </si>
  <si>
    <r>
      <t>Lenti Mesevár Óvoda i</t>
    </r>
    <r>
      <rPr>
        <b/>
        <sz val="12"/>
        <rFont val="Times New Roman"/>
        <family val="1"/>
        <charset val="238"/>
      </rPr>
      <t>mmateriális javak összesen</t>
    </r>
  </si>
  <si>
    <r>
      <t>Bölcsőde Lenti i</t>
    </r>
    <r>
      <rPr>
        <b/>
        <sz val="12"/>
        <rFont val="Times New Roman"/>
        <family val="1"/>
        <charset val="238"/>
      </rPr>
      <t>mmateriális javak összesen</t>
    </r>
  </si>
  <si>
    <r>
      <t>Városi Művelődési Központ Lenti i</t>
    </r>
    <r>
      <rPr>
        <b/>
        <sz val="12"/>
        <rFont val="Times New Roman"/>
        <family val="1"/>
        <charset val="238"/>
      </rPr>
      <t>mmateriális javak összesen</t>
    </r>
  </si>
  <si>
    <t xml:space="preserve">Városi Könyvtár Lenti </t>
  </si>
  <si>
    <r>
      <t xml:space="preserve">Városi Könyvtár Lenti </t>
    </r>
    <r>
      <rPr>
        <b/>
        <sz val="12"/>
        <rFont val="Times New Roman"/>
        <family val="1"/>
        <charset val="238"/>
      </rPr>
      <t>immateriális javak összesen</t>
    </r>
  </si>
  <si>
    <r>
      <t>"Napsugár" Család és Gyermekjóléti Központ és Szolgálat Lenti i</t>
    </r>
    <r>
      <rPr>
        <b/>
        <sz val="12"/>
        <rFont val="Times New Roman"/>
        <family val="1"/>
        <charset val="238"/>
      </rPr>
      <t>mmateriális javak összesen</t>
    </r>
  </si>
  <si>
    <t>Lenti Város Önkormányzata gépek, berendezések, felszerelések, járművek összesen</t>
  </si>
  <si>
    <t>Lenti Polgármesteri Hivatal gépek, berendezések, felszerelések, járművek összesen</t>
  </si>
  <si>
    <t>Bölcsőde Lenti gépek, berendezések, felszerelések, járművek összesen</t>
  </si>
  <si>
    <t>Develop ineo +258 MFP másológép</t>
  </si>
  <si>
    <t>Városi Művelődési Központ Lenti gépek, berendezések, felszerelések, járművek összesen</t>
  </si>
  <si>
    <t>Városi Könyvtár Lenti gépek, berendezések, felszerelések, járművek összesen</t>
  </si>
  <si>
    <t xml:space="preserve">"Napsugár" Család és gyermekjóléti Központ és Szolgálat Lenti </t>
  </si>
  <si>
    <t>iratmegsemmisítő</t>
  </si>
  <si>
    <t>szőnyeg 2 db</t>
  </si>
  <si>
    <t xml:space="preserve">Projektor </t>
  </si>
  <si>
    <t>vasaló</t>
  </si>
  <si>
    <t>készszárító</t>
  </si>
  <si>
    <t>konténer</t>
  </si>
  <si>
    <t>ergonomikus szék</t>
  </si>
  <si>
    <t>Develop Ineo 226 A+fénymásoló</t>
  </si>
  <si>
    <t>Lenti Város Önkormányzata beruházások, felújítások összesen</t>
  </si>
  <si>
    <t>Lenti Polgármesteri Hivatal beruházások, felújítások összesen</t>
  </si>
  <si>
    <t>Dr. Hetés Ferenc Szakorvosi Rendelőintézet beruházások, felújítások összesen</t>
  </si>
  <si>
    <t>Lenti Mesevár Óvoda beruházások, felújítások összesen</t>
  </si>
  <si>
    <t>Bölcsőde Lenti beruházások, felújítások összesen</t>
  </si>
  <si>
    <t>Városi Művelődési Központ Lenti beruházások, felújítások összesen</t>
  </si>
  <si>
    <t>Városi Könyvtár Lenti beruházások, felújítások összesen</t>
  </si>
  <si>
    <t>"Napsugár" Család és Gyermekjóléti Központ és Szolgálat Lenti beruházások, felújítások összesen</t>
  </si>
  <si>
    <t>B. Nemzeti vagyonba tartozó forgóeszközök</t>
  </si>
  <si>
    <t>Lenti Polgármesteri Hivatal Nemzeti vagyonba tartozó forgóeszközök összesen</t>
  </si>
  <si>
    <t>Dr. Hetés Ferenc Szakorvosi Rendelőintézet Nemzeti vagyonba tartozó forgóeszközök összesen</t>
  </si>
  <si>
    <t>Gazdasági Ellátó Szervezet Nemzeti vagyonba tartozó forgóeszközök összesen</t>
  </si>
  <si>
    <t>Lenti Mesevár Óvoda Nemzeti vagyonba tartozó forgóeszközök összesen</t>
  </si>
  <si>
    <t>Bölcsőde Lenti Nemzeti vagyonba tartozó forgóeszközök összesen</t>
  </si>
  <si>
    <t>Városi Művelődési Központ Lenti Nemzeti vagyonba tartozó forgóeszközök összesen</t>
  </si>
  <si>
    <t>Könyvtár Lenti Nemzeti vagyonba tartozó forgóeszközök összesen</t>
  </si>
  <si>
    <t>Lenti Város Önkormányzata követelések összesen</t>
  </si>
  <si>
    <t>Lenti Polgármesteri Hivatal követelések összesen</t>
  </si>
  <si>
    <t>Dr. Hetés Ferenc Szakorvosi Rendelőintézet követelések összesen</t>
  </si>
  <si>
    <t>Gazdasági Ellátó Szervezet követelések összesen</t>
  </si>
  <si>
    <t>Bölcsőde Lenti követelések összesen</t>
  </si>
  <si>
    <t>Városi Művelődési Központ Lenti követelések összesen</t>
  </si>
  <si>
    <t xml:space="preserve">Városi Művelődési Központ Lenti </t>
  </si>
  <si>
    <t>Városi Könyvtár Lenti követelések összesen</t>
  </si>
  <si>
    <t>Dr. Hetés Ferenc Szakorvosi Rendelőintézet egyéb sajátos elszámolások összesen</t>
  </si>
  <si>
    <t>Gazdasági Ellátó Szervezet egyéb sajátos elszámolások összesen</t>
  </si>
  <si>
    <t>Bölcsöde Lenti egyéb sajátos elszámolások összesen</t>
  </si>
  <si>
    <t>Városi Könyvtár Lenti egyéb sajátos elszámolások összesen</t>
  </si>
  <si>
    <t>"Napsugár Család és Gyermekjóléti Központ és Szolgálat Lenti  egyéb sajátos elszámolások összesen</t>
  </si>
  <si>
    <t>4.</t>
  </si>
  <si>
    <t>A/I.1 Vagyoni értékű jogok</t>
  </si>
  <si>
    <t>A/I/2 Szellemi termékek</t>
  </si>
  <si>
    <t>C/IVDevizaszámlák</t>
  </si>
  <si>
    <t>"Napsugár" Család és Gyermekjóléti Központ és Szolgálat Lenti gépek, berendezések, felszerelések, járművek összesen</t>
  </si>
  <si>
    <t>Belterületi csapadékvíz elvezetés és vízrendezés Lentiben TOP-2.1.3-ZA1-2021-00028</t>
  </si>
  <si>
    <t>Belterületi csapadékvíz elvezetés és vízrendezés Lentiben TOP-2.1.3-ZA1-2019-00024</t>
  </si>
  <si>
    <t>C/III/1 Kincstáron kívüli forintszámlák</t>
  </si>
  <si>
    <t>C/III/2 Kincstárban vezetett forintszámlák</t>
  </si>
  <si>
    <t xml:space="preserve">C/III Forintszámlák </t>
  </si>
  <si>
    <t>D/III/4 Forgótőke elszámolása</t>
  </si>
  <si>
    <t>D/III/7. Folyósított, megelőlegezett társadalombiztosítási és családtámogatási ellátások elszámolása</t>
  </si>
  <si>
    <t>D/I/4a ebből: költségvetési évben esedékes követelések készletértékesítés ellenértékére, szolgáltatások ellenértékére, közvetített szolgáltatások ellenértékére</t>
  </si>
  <si>
    <t>E/I Előzetesen felszámított általános forgalmi adó elszámolása</t>
  </si>
  <si>
    <t>E/II. Fizetendő általános forgalmi adó elszámolása</t>
  </si>
  <si>
    <t>C/II/1 Forintpénztár</t>
  </si>
  <si>
    <t>D/III/1 Adott előlegek</t>
  </si>
  <si>
    <t>D/III/1f ebből: túlfizetések, téves és visszajáró kifizetések</t>
  </si>
  <si>
    <t>D/III/1e ebből_ foglalkoztatottaknak adott előlegek</t>
  </si>
  <si>
    <t>A/III/1e ebből: egyéb tartós részesedések (kivéve befektetési jegyek)</t>
  </si>
  <si>
    <t>A/III/2a ebből: államkötvények</t>
  </si>
  <si>
    <t>D/I/3e ebből: költségvetési évben esedékes követetelések termékek és szolgáltatások adóira</t>
  </si>
  <si>
    <t>D/I/4c ebből: költségvetési évben esedékes követelések ellátási díjakra</t>
  </si>
  <si>
    <t>D/I/3f ebből: ebből költségvetési évben esedékes követelések egyéb közhatalmi bevételekre</t>
  </si>
  <si>
    <t>D/I/3d ebből: költségvetési évben esedékes követelések vagyoni tipusú adókra</t>
  </si>
  <si>
    <t>D/I/4b ebből: költségvetési évben esedékes követelések tulajdonosi bevételekre</t>
  </si>
  <si>
    <t>D/I/4d ebből: költségvetési évben esedékes követelések kiszámlázott általános forgalmi adóra</t>
  </si>
  <si>
    <t>D/I/4i ebből: költségvetési évben esedékes követelések egyéb működési bevételekre</t>
  </si>
  <si>
    <t>D/I/5b ebből: költségvetési évben esedékes követelések ingatlanok értékesítésére</t>
  </si>
  <si>
    <t>D/II/3 Költségvetési évet követően esedékes követelések közhatalmi bevételre</t>
  </si>
  <si>
    <t>D/II/3d ebből: Költségvetési évet követően esedékes követelések vagyoni tipusú adókra</t>
  </si>
  <si>
    <t>D/II/3e Költségvetési évet követően esedékes követelések termékek és szolgáltatások edóira</t>
  </si>
  <si>
    <t>D/II/4a ebből: Költségvetési évet követően esedékes követelések készletértékesítés ellenértékére, szolgáltatások ellenértékére, közvetített szolgáltatások ellenértékére</t>
  </si>
  <si>
    <t>D/II/4d ebből: Költségvetési évet követően esedékes követelések kiszámlázott általános forgalmi adóra</t>
  </si>
  <si>
    <t>D/II/5b ebből: Költségvetési évet követően esedékes követelések ingatlanok értékesítésére</t>
  </si>
  <si>
    <t>D/II/6c ebből: Költségvetési évet követően esedékes követelések működési célú visszatérítendő támogatások, kölcsönök visszatérülésére államháztartáson kívülről</t>
  </si>
  <si>
    <t>D/II/7c ebből: Költségvetési évet követően esedékes követelésekfelhalmozási célú visszatérítendő támogatások, kölcsönök visszatérülésére államháztartáson kívülről</t>
  </si>
  <si>
    <t>D/III/1b ebből: beruházásokra, felújításokra adott előlegek</t>
  </si>
  <si>
    <t>D/III/9 Letétre, megőrzésre, fedezetkezelésre átadott pénzeszközök, biztosítékok</t>
  </si>
  <si>
    <t>H/II/1 Költségvetési évet követően esedékes kötelezettségek személyi juttatásokra</t>
  </si>
  <si>
    <t>H/II/8a ebből: Költségvetési évet követően esedékes kötelezettségek felhalmozási célú visszatérítendő támogatások, kölcsönök törlesztésére állmháztartáson belülre</t>
  </si>
  <si>
    <t>D/II/4c ebből: Költségvetési évet követően esedékes követelések ellátási díjakra</t>
  </si>
  <si>
    <t>A helyi önkormányzatok törvényi előíráson alapuló befizetései (K5022)</t>
  </si>
  <si>
    <t>ebből: központi vagy fejezeti kezelésű előirányzatok EU-s programokra és azok hazai társfinanszírozása (K506)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</si>
  <si>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</si>
  <si>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(B25)</t>
  </si>
  <si>
    <t>Belföldi finanszírozás kiadásai (=06+17+…+23+26) (K91)</t>
  </si>
  <si>
    <t>Finanszírozási kiadások (=27+35+36+37) (K9)</t>
  </si>
  <si>
    <t>Maradvány igénybevétele (=11+12) (B813)</t>
  </si>
  <si>
    <t>Belföldi finanszírozás bevételei (=04+10+13+…+18+21) (B81)</t>
  </si>
  <si>
    <t>Finanszírozási bevételek (=22+28+29+30) (B8)</t>
  </si>
  <si>
    <t>Kölcsönszerződés célhitel igénybevételéhez a Lenti Vörösmarty Mihály Általános Iskola konyha és étterem felújítására</t>
  </si>
  <si>
    <t>OTP Bank Nyrt.</t>
  </si>
  <si>
    <t>2021.12.17.</t>
  </si>
  <si>
    <t>Rendezési terv módosítása</t>
  </si>
  <si>
    <t>„Zala Kétkeréken-Kerékpárút fejlesztés Lentiben” c. pályázat (kerékpárút építés, terület előkészítés, területvásárlás)</t>
  </si>
  <si>
    <t>Belterületi csapadékvíz elvezetés és vízrendezés Lentiben c. pályázat</t>
  </si>
  <si>
    <t>ENERGY TOUR c. pályázat eszközbeszerzés</t>
  </si>
  <si>
    <t>Weblap készítés infokommunikációs akadálymentesítéssel Cross Cultural Tool kit projekt</t>
  </si>
  <si>
    <t>Integrált Teleplésfejlesztési Stratégia</t>
  </si>
  <si>
    <t>Szerver operációs rendszer szoftver licence 35 felhasználó</t>
  </si>
  <si>
    <t>DIVAS Modality Extension licence</t>
  </si>
  <si>
    <t>Főnix pro laborautomata integráció licence</t>
  </si>
  <si>
    <t>Főnix SpeechMagic licence</t>
  </si>
  <si>
    <t>Főnix Web szoftver licence</t>
  </si>
  <si>
    <t>Főnix pro emelt szintű EESZT Gateway szoftver licence</t>
  </si>
  <si>
    <t>A/I/1 Vagyon értékű jog</t>
  </si>
  <si>
    <t>A/I/2 Szellemi termék összesen</t>
  </si>
  <si>
    <t>MS OFFICE 2003 HU OEM</t>
  </si>
  <si>
    <t>MSOFFICE 2019 irodai csomag</t>
  </si>
  <si>
    <t>Kivett beépítetlen terület 1502/10 hrsz</t>
  </si>
  <si>
    <t>Kivett beépítetlen terület 1502/12 hrsz</t>
  </si>
  <si>
    <t>Szociális épület szennyvíztelep</t>
  </si>
  <si>
    <t>Garázs szennyvíztelep</t>
  </si>
  <si>
    <t>Technológiai épület vasbeton vasbeton szennyvíztelep</t>
  </si>
  <si>
    <t>Nefelejcs és Temető út kereszteződésében elhelyezkedő nagy kereszt 2622 hrsz</t>
  </si>
  <si>
    <t>Ifjúság utca járda felújítás 1016 hrsz</t>
  </si>
  <si>
    <t>Lenti Bottyán uti parkoló 1099/21 hrsz</t>
  </si>
  <si>
    <t>Mumor Lentikápolna közötti 7422 jelű összekötő út buszmegállóhely építése</t>
  </si>
  <si>
    <t>Kortárs közpark kialakítása Lenti zöld város kialakítása TOP-2.1.2.-15</t>
  </si>
  <si>
    <t>Kerítésépítés 188/8 hrsz</t>
  </si>
  <si>
    <t>Kerítésépítés 402 hrsz</t>
  </si>
  <si>
    <t>Kerítésépítés 401/2 hrsz</t>
  </si>
  <si>
    <t>Sárrázó kiépítése 0676/11 hrsz út területen</t>
  </si>
  <si>
    <t>Gravitációs gerincvezeték Bánffy Miklós utca</t>
  </si>
  <si>
    <t>Gravitációs gerincvezeték Szövetkezet utca</t>
  </si>
  <si>
    <t>Gravitációs gerincvezeték Gyár út</t>
  </si>
  <si>
    <t>Gravitációs gerincvezeték Kossuth Lajos út</t>
  </si>
  <si>
    <t>Nyomó gerincvezeték Bánffy Miklós utca</t>
  </si>
  <si>
    <t>Nyomó gerincvezeték Béke utca</t>
  </si>
  <si>
    <t>Nyomó gerincvezeték Petőfi Sándor tér</t>
  </si>
  <si>
    <t>Gravitációs bekötővezeték Bánffy Miklós utca</t>
  </si>
  <si>
    <t>Gravitációs bekötővezeték Gyár út</t>
  </si>
  <si>
    <t>Gravitációs bekötővezeték Szövetkezet utca</t>
  </si>
  <si>
    <t>Átemelő akna vasbeton Lenti LR 1 átemelő</t>
  </si>
  <si>
    <t>Gépészeti akna vasbeton Lenti LR 1 átemelő</t>
  </si>
  <si>
    <t>Kerítés drótfonat Lenti LR 1 átemelő</t>
  </si>
  <si>
    <t>Nyers szennyvíz átemelő akna vasbeton szennyvíztelep</t>
  </si>
  <si>
    <t>Szippantott szennyvíz fogadóakna vasbeton szennyvíztelep</t>
  </si>
  <si>
    <t>Szippantott szennyvíz fogadó kármentő vasbeton szennyvíztelep</t>
  </si>
  <si>
    <t>Tömbösített biológiai műtárgy Cyclaton vasbeton szennyvíztelep</t>
  </si>
  <si>
    <t>Udvartéri vezetékek szennyvíztelep</t>
  </si>
  <si>
    <t>Térburkolat szennyvíztelep</t>
  </si>
  <si>
    <t>Biológiai műtárgy rézsű kiépítés növényzettel szennyvíztelep</t>
  </si>
  <si>
    <t>Nyomó gerincvezeték Sugár út</t>
  </si>
  <si>
    <t>Nyomó gerincvezeték Sugár út átemelő</t>
  </si>
  <si>
    <t>Nyomó gerincvezeték Nefelejcs utca</t>
  </si>
  <si>
    <t>Lenti szennyvíztelep alkonykapcsoló kiépítése</t>
  </si>
  <si>
    <t>Fedettszín</t>
  </si>
  <si>
    <t>Ingatlan összesen:</t>
  </si>
  <si>
    <t>Dell Vostro 3500 15,6\" notebook</t>
  </si>
  <si>
    <t>Zsindelytetős kerti pad 8 személyes Lenti Máhomfa kerékpáros pihenő</t>
  </si>
  <si>
    <t>2 oldalas információs tábla kerettel és tartórendszerrel 120*85 cm</t>
  </si>
  <si>
    <t>Zenekuckó biztonságos kialakítása kisgyermekek részére</t>
  </si>
  <si>
    <t>Szivattyú csere Külsősárd KFH3kút DAR buvárszivattyú Wilo TWI6-30-08-C</t>
  </si>
  <si>
    <t>Kamerarendszer szennyvíztelep</t>
  </si>
  <si>
    <t>Térvilágítás szennyvíztelep</t>
  </si>
  <si>
    <t>Folyamatfelügyeleti számítógép szünetmentes tápegység szennyvíztelep</t>
  </si>
  <si>
    <t>Folyamatfelügyeleti számítógép monitor szennyvíztelep</t>
  </si>
  <si>
    <t>Folyamatfelügyeleti számítógép szennyvíztelep</t>
  </si>
  <si>
    <t>Magasnyomású mosó Comet KA2800 szennyvíztelep</t>
  </si>
  <si>
    <t>Polimer adagoló villamos vezérlő kapcsolószekrény szennyvíztelep</t>
  </si>
  <si>
    <t>Polimer reaktor iszapedény szennyvíztelep</t>
  </si>
  <si>
    <t>Folyékony Polimer adagoló szennyvíztelep</t>
  </si>
  <si>
    <t>Polimer adagoló szivattyú frekvenciaváltó Danfoss szennyvíztelep</t>
  </si>
  <si>
    <t>Polimer adagoló szivattyú Mono C23KC11RMA szennyvíztelep</t>
  </si>
  <si>
    <t>Polielektrolit bekeverő berendezés Prominent ULFA2000NA szennyvíztelep</t>
  </si>
  <si>
    <t>Víztelenített iszap konténer szennyvíztelep</t>
  </si>
  <si>
    <t>Sűrített iszap mennyiségmérő Endress+Hauser Promag W400 szennyvíztelep</t>
  </si>
  <si>
    <t>Iszapvíztelenítő csigaprés kompresszor Nuair FC 2,5/50 szennyvíztelep</t>
  </si>
  <si>
    <t>Iszapvíztelenítő csigaprés Pódium szennyvíztelep</t>
  </si>
  <si>
    <t>Iszapvíztelenítő csigaprés frekvenciaváltó Danfoss szennyvíztelep</t>
  </si>
  <si>
    <t>Iszapvíztelenítő csigaprés Huber Q620.2 szennyvíztelep</t>
  </si>
  <si>
    <t>Sűrített iszapfeladó szivattyú II. frekvenciaváltó Danfoss FC-301P2K214 szennyvíztelep</t>
  </si>
  <si>
    <t>Sűrített iszapfeladó szivattyú I. frekvenciaváltó Danfoss FC-301P2K214 szennyvíztelep</t>
  </si>
  <si>
    <t>Villamos kapcsoló helyiség hűtés klimatizáló berendezés szennyvíztelep</t>
  </si>
  <si>
    <t>Villamos kapcsolószekrénysor PLC vezérlő szekrénysor szennyvíztelep</t>
  </si>
  <si>
    <t>Vész zuhany, szemmosó szennyvíztelep</t>
  </si>
  <si>
    <t>Mosóvíz tartály légüst szennyvíztelep</t>
  </si>
  <si>
    <t>Mosóvíz tartály szintkapcsoló II. Baumer LBFS011110szennyvíztelep</t>
  </si>
  <si>
    <t>Mosóvíz tartály szintkapcsoló I. Baumer LBFS011110szennyvíztelep</t>
  </si>
  <si>
    <t>Mosóvíz tartály szennyvíztelep</t>
  </si>
  <si>
    <t>Vegyszer átfejtő berendezés külső falsikon  szennyvíztelep</t>
  </si>
  <si>
    <t>Hypó adagoló szivattyú tartalék Prominent DLTA0730PPT  szennyvíztelep</t>
  </si>
  <si>
    <t>Hypó adagoló szivattyú Prominent DLTA0730PPT  szennyvíztelep</t>
  </si>
  <si>
    <t>Hypó adagoló berendezés tartály kármentővel  szennyvíztelep</t>
  </si>
  <si>
    <t>Vas - só adagoló szivattyú II. Prominent GMXA0424PPT  szennyvíztelep</t>
  </si>
  <si>
    <t>Vas - só adagoló szivattyú I. Prominent GMXA0424PPT  szennyvíztelep</t>
  </si>
  <si>
    <t>Vas - só adagoló berendezés kármentővel  szennyvíztelep</t>
  </si>
  <si>
    <t>Cyclator medence Fúvó frekvenciaváltó III. Danfoss FC202P55KT4455H3 szennyvíztelep</t>
  </si>
  <si>
    <t>Cyclator medence Fúvó frekvenciaváltó II. Danfoss FC202P55KT4455H3 szennyvíztelep</t>
  </si>
  <si>
    <t>Cyclator medence Fúvó frekvenciaváltó I. Danfoss FC202P55KT4455H3 szennyvíztelep</t>
  </si>
  <si>
    <t>Cyclator medence Fúvó III. tartalék AERZEN GM30L szennyvíztelep</t>
  </si>
  <si>
    <t>Cyclator medence Fúvó II. AERZEN GM30L szennyvíztelep</t>
  </si>
  <si>
    <t>Cyclator medence Fúvó I. AERZEN GM30L szennyvíztelep</t>
  </si>
  <si>
    <t>Fúvó gépészeti szerelvény szennyvíztelep</t>
  </si>
  <si>
    <t>Cyclator medencék gépészeti szerelvény szennyvíztelep</t>
  </si>
  <si>
    <t>II. Cyclator medence szint távadó Endress+Hauser Waterpilot FMX21 szennyvíztelep</t>
  </si>
  <si>
    <t>II. Cyclator medence szintkapcsoló Endress+Hauser FTS20 szennyvíztelep</t>
  </si>
  <si>
    <t>II. Cyclator medence dekanter II. vezérlődoboz szennyvíztelep</t>
  </si>
  <si>
    <t>II. Cyclator medence dekanter I. vezérlődoboz szennyvíztelep</t>
  </si>
  <si>
    <t>II. Cyclator medence dekanter II. BIODEC-P szennyvíztelep</t>
  </si>
  <si>
    <t>II. Cyclator medence dekanter I. BIODEC-P szennyvíztelep</t>
  </si>
  <si>
    <t>II. Cyclator medence Fölös iszap szivattyú kiemelő talp szennyvíztelep</t>
  </si>
  <si>
    <t>II. Cyclator medence FF recirk szivattyú kiemelő talp szennyvíztelep</t>
  </si>
  <si>
    <t>II. Cyclator medence keverő kiemelő szerkezet szennyvíztelep</t>
  </si>
  <si>
    <t>II. Cyclator medence oldott oxigén mérő Hach-Lange LDO2 szennyvíztelep</t>
  </si>
  <si>
    <t>II. Cyclator medence levegőztető rendszer Xylem 9 szennyvíztelep</t>
  </si>
  <si>
    <t>I. Cyclator medence szint távadó Endress+Hauser Waterpilot FMX21FTS20 szennyvíztelep</t>
  </si>
  <si>
    <t>I. Cyclator medence szintkapcsoló Endress+Hauser FTS20 szennyvíztelep</t>
  </si>
  <si>
    <t>I. Cyclator medence dekanter II. BIODEC P szennyvíztelep</t>
  </si>
  <si>
    <t>I. Cyclator medence dekanter II. vezérlődoboz szennyvíztelep</t>
  </si>
  <si>
    <t>I. Cyclator medence dekanter I. vezérlődoboz szennyvíztelep</t>
  </si>
  <si>
    <t>I. Cyclator medence dekanter I. BIODEC P szennyvíztelep</t>
  </si>
  <si>
    <t>I. Cyclator medence hideg tartalék szivattyú Flygt NP 3085 160 MT 463 szennyvíztelep</t>
  </si>
  <si>
    <t>I. Cyclator medence Fölös iszap szivattyú kiemelő talp szennyvíztelep</t>
  </si>
  <si>
    <t>I. Cyclator medence FF recirk szivattyú kiemelő talp szennyvíztelep</t>
  </si>
  <si>
    <t>I. Cyclator medence oxigén mérő Hach-Lange LDO2 szennyvíztelep</t>
  </si>
  <si>
    <t>I. Cyclator medence keverő kiemelő szerkezet szennyvíztelep</t>
  </si>
  <si>
    <t>I. Cyclator medence keverő Flygt SR4410.011 410 szennyvíztelep</t>
  </si>
  <si>
    <t>I. Cyclator medence levegőztető rendszer Xylem 9 szennyvíztelep</t>
  </si>
  <si>
    <t>Osztómű zsilip II. szennyvíztelep</t>
  </si>
  <si>
    <t>Osztómű zsilip I. szennyvíztelep</t>
  </si>
  <si>
    <t>Gépi rács rácsszemét konténer szennyvíztelep</t>
  </si>
  <si>
    <t>Gépi rács homokfogó konténer szennyvíztelep</t>
  </si>
  <si>
    <t>Gépi rács lefölöző szennyvíztelep</t>
  </si>
  <si>
    <t>Gépi rács homok továbbító csiga szennyvíztelep</t>
  </si>
  <si>
    <t>Gépi rács homok kihordó csiga szennyvíztelep</t>
  </si>
  <si>
    <t>Gépi rács rácsszemét kihordó csiga szennyvíztelep</t>
  </si>
  <si>
    <t>Gépi rács homokfogó fúvó HUBER szennyvíztelep</t>
  </si>
  <si>
    <t>Gépi rács Pódium szennyvíztelep</t>
  </si>
  <si>
    <t>Gépi rács /Megkerülő kézi rács, gépi rács zsír és homokfogó HUBER ADV 60 l/sszennyvíztelep</t>
  </si>
  <si>
    <t>Nyers szennyvízátemelő szint kapcsoló Endress+Hauser FTS20 szennyvíztelep</t>
  </si>
  <si>
    <t>Nyers szennyvízátemelő szint távadó Endress+Hauser Micropilot FMR20 szennyvíztelep</t>
  </si>
  <si>
    <t>Szippantott szennyvízfogadó feladó szivattyú frekvenciváltó I. Danfoss FC301P4Kotoe 20H szennyvíztelep</t>
  </si>
  <si>
    <t>Szippantott szennyvízfogadó kiemelő szerkezet szennyvíztelep</t>
  </si>
  <si>
    <t>Szippantott szennyvízfogadó nyerrs szennyvíz mennyiségmérő Endress+Hauser Promag L400 szennyvíztelep</t>
  </si>
  <si>
    <t>Szippantott szennyvízfogadó gépi rács Rácszemét konténer szennyvíztelep</t>
  </si>
  <si>
    <t>Szippantott szennyvízfogadó gépi rács Huber Rotamat Ro 3.2szennyvíztelep</t>
  </si>
  <si>
    <t>Szippantott szennyvízfogadó gépészeti szerelvények szennyvíztelep</t>
  </si>
  <si>
    <t>Nyers szennyvíz átemelő villamos kapcsolószekrény szennyvíztelep</t>
  </si>
  <si>
    <t>Nyers szennyvíz átemelő szint kapcsoló Endress+Hauser FTS20 szennyvíztelep</t>
  </si>
  <si>
    <t>Nyers szennyvíz átemelő szint távadó Endress+Hauser Micropilot FMR 20 szennyvíztelep</t>
  </si>
  <si>
    <t>Nyers szennyvíz feladószivattyú frekvenciaváltó II. Danfoss FC-202P11 szennyvíztelep</t>
  </si>
  <si>
    <t>Nyers szennyvíz feladószivattyú frekvenciaváltó I. Danfoss FC-202P11 szennyvíztelep</t>
  </si>
  <si>
    <t>Nyers szennyvíz mennyiségmérő Endress+Hauser Promag L400 szennyvíztelep</t>
  </si>
  <si>
    <t>Nyers szennyvíz átemelő akna kiemelő szerkezet szennyvíztelep</t>
  </si>
  <si>
    <t>Villamos fogyasztásmérő Lenti LR1 átemelő</t>
  </si>
  <si>
    <t>PLC vezérlő Lenti LR1 átemelő</t>
  </si>
  <si>
    <t>Villamos kapcsolószekrény Lenti LR1 átemelő</t>
  </si>
  <si>
    <t>Gépészeti szerelvények Lenti LR1 átemelő KO36</t>
  </si>
  <si>
    <t>Hordozható szivattyú Flygt NX 3069.160 szennyvíztelep</t>
  </si>
  <si>
    <t>Sűrített iszap feladó szivattyú II. Mono C15KC11RMA szennyvíztelep</t>
  </si>
  <si>
    <t>Sűrített iszap feladó szivattyú I. Mono C15KC11RMA szennyvíztelep</t>
  </si>
  <si>
    <t>Mosóvíz szivattyú tartalék Lowara 10SV06F022 szennyvíztelep</t>
  </si>
  <si>
    <t>Mosóvíz szivattyú Lowara 10SV06F022 szennyvíztelep</t>
  </si>
  <si>
    <t>II. Cyclator medence hideg tartalék szivattyú Flygt NP3085.160 szennyvíztelep</t>
  </si>
  <si>
    <t>II. Cyclator medence Fölös iszap szivattyú Flygt NP3085.160 szennyvíztelep</t>
  </si>
  <si>
    <t>II. Cyclator medence keverő FF recirk szivattyú Flygt NP3085.160 szennyvíztelep</t>
  </si>
  <si>
    <t>II. Cyclator medence keverő I. Flygt SR 4410.011 szennyvíztelep</t>
  </si>
  <si>
    <t>I. Cyclator medence Fölös iszap szivattyú Flygt NP 3085.160 szennyvíztelep</t>
  </si>
  <si>
    <t>I. Cyclator medence FF recirk szivattyú Flygt NP 3085.160 szennyvíztelep</t>
  </si>
  <si>
    <t>Szippantott szennyvízfogadó keverő tartalék Flygt SR 4610.410 szennyvíztelep</t>
  </si>
  <si>
    <t>Szippantott szennyvízfogadó keverő Flygt SR 4610.410 szennyvíztelep</t>
  </si>
  <si>
    <t>Szippantott szennyvízfogadó feladó szivattyú II. Flygt NP 3085.060 szennyvíztelep</t>
  </si>
  <si>
    <t>Szippantott szennyvízfogadó feladó szivattyú I. Flygt NP 3085.060 szennyvíztelep</t>
  </si>
  <si>
    <t>Nyers szennyvíz feladó szivattyú II. Flygt NP 3153.181 szennyvíztelep</t>
  </si>
  <si>
    <t>Nyers szennyvíz feladó szivattyú I. Flygt NP 3153.181 szennyvíztelep</t>
  </si>
  <si>
    <t>Szivattyú Grundfos Lenti LR1 átemelő</t>
  </si>
  <si>
    <t>Frekvenciaváltó 3. Lentihegy átemelő</t>
  </si>
  <si>
    <t>Frekvenciaváltó 2. Lentihegy átemelő</t>
  </si>
  <si>
    <t>Frekvenciaváltó 1. Lentihegy átemelő</t>
  </si>
  <si>
    <t>Technológiai vezetékek szerelvények Lentihegy átemelő</t>
  </si>
  <si>
    <t>Szivattyú 3. Lentihegy átemelő WILO MVIL-505-16/E/3 400-50-2</t>
  </si>
  <si>
    <t>Szivattyú 2. Lentihegy átemelő WILO MVIL-505-16/E/3 400-50-2</t>
  </si>
  <si>
    <t>Szivattyú 1. Lentihegy átemelő WILO MVIL-505-16/E/3 400-50-2</t>
  </si>
  <si>
    <t>Kerti hulladékgyűjtő Máhomfa kerékpáros pihenőhely</t>
  </si>
  <si>
    <t>Kerékpártámasz Lenti Máhomfa kerékpáros pihenőhelyen</t>
  </si>
  <si>
    <t>Habosított pvc tábla 3 mm vastag, függesztő elemekkel</t>
  </si>
  <si>
    <t>Roll-up kétoldalas látható grafika 85*2000 cm</t>
  </si>
  <si>
    <t>Roll-up látható grafika 85*2000 cm</t>
  </si>
  <si>
    <t>Játéktároló kosár</t>
  </si>
  <si>
    <t>Gyermek biztonsági lámpa</t>
  </si>
  <si>
    <t>Gyermek játék</t>
  </si>
  <si>
    <t>Gyermek szőnyeg</t>
  </si>
  <si>
    <t>Gyermek babzsák ülőpárna</t>
  </si>
  <si>
    <t>Állólámpa</t>
  </si>
  <si>
    <t>Szék</t>
  </si>
  <si>
    <t>Társalgó asztal</t>
  </si>
  <si>
    <t>Fotel</t>
  </si>
  <si>
    <t>Számítógép asztal</t>
  </si>
  <si>
    <t>Üzleti forgalomképes járművek, aktiv.bruttó értéke</t>
  </si>
  <si>
    <t>Nissan ME0BNV200 40kwh EVALIA Acenta</t>
  </si>
  <si>
    <t>Nissan ZE1A- Nissan LEAF ACENTA gépjármű SNZ-537</t>
  </si>
  <si>
    <t>Üzleti forgalomképes járművek, aktiv.bruttó értéke összesen</t>
  </si>
  <si>
    <t>1TB 2,5\" USB merevlemez</t>
  </si>
  <si>
    <t>INTEL Core i5 10400 komplett számítógép +op.rendszer+Office program+LG monitor 24ˇ</t>
  </si>
  <si>
    <t>ASUS AIO V241EAK számítógép szoftverekkel</t>
  </si>
  <si>
    <t>ASUS AIOV241EAK-WA038T számítógép szoftverekkel</t>
  </si>
  <si>
    <t>Samsung Gal A52S DS 6+128 mobiltelefon</t>
  </si>
  <si>
    <t>Szék forgó irodai CINQUE ASYN LX</t>
  </si>
  <si>
    <t>Epson L15150 A/3 multifunkciós nyomtató</t>
  </si>
  <si>
    <t>SW22 autókláv (Stern weber)</t>
  </si>
  <si>
    <t>M900 WL fogászati turbina</t>
  </si>
  <si>
    <t>Prophy Mate NEO fogászati homokfúvó</t>
  </si>
  <si>
    <t>Highea 3 ultrahangos mosó tisztitó</t>
  </si>
  <si>
    <t xml:space="preserve">Varios 970 Lux UH fogkőeltávolító </t>
  </si>
  <si>
    <t>ENDO-Mate TC2 endo készülék</t>
  </si>
  <si>
    <t>Boso ABI  Sistem-100 PW boka- karindex mérő</t>
  </si>
  <si>
    <t>Kardiotokográf T12</t>
  </si>
  <si>
    <t xml:space="preserve">Dermatoscop Derm Lite DL3N </t>
  </si>
  <si>
    <t>Krio terápiás készülék CRYO Pro Mini</t>
  </si>
  <si>
    <t>Fül- orr- gégészeti páciens szék</t>
  </si>
  <si>
    <t>fül- orr- gégészeti kezelő egység OTO plus</t>
  </si>
  <si>
    <t>Mono- és bipoláris elektrocauter és kolagulátor SURTRON 80</t>
  </si>
  <si>
    <t>Hallásvizsgáló SA-52</t>
  </si>
  <si>
    <t>Rádifrekvenciás kés- és kolagulátor FIT4 Surgery</t>
  </si>
  <si>
    <t>300 W elektrokauter  SURTRON 300 HP</t>
  </si>
  <si>
    <t>Csontsűrűség mérő</t>
  </si>
  <si>
    <t>Fizikóterápiás multitorony BTL 4825 SL Prémium</t>
  </si>
  <si>
    <t>Redkord professzionális munkaállomás + kezelőágy</t>
  </si>
  <si>
    <t>InSportline IN kondi UB45 szobakerékpár</t>
  </si>
  <si>
    <t>StimaWELL 120 MRTRS elektroterápiás matrac vizs. Asztallal</t>
  </si>
  <si>
    <t>BTL 4920 Prémium 2 csatornás mágnesterápiás készülék</t>
  </si>
  <si>
    <t>Artromot S3 Standard vállmozgató készülék</t>
  </si>
  <si>
    <t>THROMBOTIME 4 koagulométer</t>
  </si>
  <si>
    <t>Vizeletcsík leolvasó autómata URIT-180</t>
  </si>
  <si>
    <t>HumaRoll laboratóriumi asztali kémcsőkeverő</t>
  </si>
  <si>
    <t>Asztali centrifúga MPW260</t>
  </si>
  <si>
    <t>Centrifúga A99467 Allegra X30</t>
  </si>
  <si>
    <t xml:space="preserve">Allergia vizsgáló készülék ImprovioC </t>
  </si>
  <si>
    <t xml:space="preserve">Humaroll csőforgató </t>
  </si>
  <si>
    <t>Humarock rázó keverőgép</t>
  </si>
  <si>
    <t>HITACHI ARIETTA 850 SE multifunkcionális ultrahang készülék</t>
  </si>
  <si>
    <t>Acél tartószerkezet</t>
  </si>
  <si>
    <t>VISIOMED D200 EVO Mobil anyajegyszűrő állomás</t>
  </si>
  <si>
    <t>Luminos dRF Max digitális felvételi átvilágitó röntgenkészülék</t>
  </si>
  <si>
    <t>Sterilizáló doboz filterrel</t>
  </si>
  <si>
    <t>Fitness szőnyeg 10*14500</t>
  </si>
  <si>
    <t>Egyensúlyozó félgomb togu jumper 2*89000</t>
  </si>
  <si>
    <t>Skeleton lépcsőzőgép stepper</t>
  </si>
  <si>
    <t>Baby DOPPY szívhang hallgató készülék</t>
  </si>
  <si>
    <t>Emlő önvizsgálati modell</t>
  </si>
  <si>
    <t>Sonotrax BAZIS doppler 2MHZ fejjel</t>
  </si>
  <si>
    <t>Bőrvizsgálati nagyító eszköz SIGMA SD2</t>
  </si>
  <si>
    <t>Finom preparáló olló hajlíatott egyenes 4*6500</t>
  </si>
  <si>
    <t>Érfogó Halstead-Mosquito 95 mm finom egyenes pofával 2*8000</t>
  </si>
  <si>
    <t>érfogó Halstead-Mosquito 125 mm finom hajlított pofával 2*8000</t>
  </si>
  <si>
    <t>érfogó Halstead-Mosquito 125 mm finom egyenes  pofával 2*8100</t>
  </si>
  <si>
    <t>érfogó LAWRANCE féle 150 mm finom pofával 3*8000</t>
  </si>
  <si>
    <t>Tűfogó Baumgartner féle 140 mm 2*7500</t>
  </si>
  <si>
    <t>Tűfogó 3*7500</t>
  </si>
  <si>
    <t>No4 Műtőkésnyél 3*5200</t>
  </si>
  <si>
    <t>Lister féle No3 műtőkésnyél 3*5200</t>
  </si>
  <si>
    <t>Kötszerolló lapos hegyes hegyes hajlított 3*9500</t>
  </si>
  <si>
    <t>Standard sebolló egyenes hegyes hegyes lapos 5*6500</t>
  </si>
  <si>
    <t>Standar sebolló egyenes hegyes hegyes 5*6500</t>
  </si>
  <si>
    <t>Finom preparáló olló tompa tompa 2*6500</t>
  </si>
  <si>
    <t>Finom preparáló olló  4*6400</t>
  </si>
  <si>
    <t>Finom sebészeti csipesz 3*5500</t>
  </si>
  <si>
    <t>Csipesz 120mm Micro-Adson féle  5*4600</t>
  </si>
  <si>
    <t>Finom anatómiai csipesz 5*5300</t>
  </si>
  <si>
    <t xml:space="preserve">Fellépő zsámoly </t>
  </si>
  <si>
    <t>Sterilizáló doboz filterrel 100ml</t>
  </si>
  <si>
    <t>QC 6016 KW kuplung 2*56263</t>
  </si>
  <si>
    <t>QC 6016 KW kuplung 2*56264</t>
  </si>
  <si>
    <t>Millseal Plus manuális fóliázó készülék</t>
  </si>
  <si>
    <t>Samsung Galaxy S21 mobiltelefon</t>
  </si>
  <si>
    <t>Intel Core 13-10105 Komplett  számítógép</t>
  </si>
  <si>
    <t>Katena K2-4900 idegentest eltávolító fúró</t>
  </si>
  <si>
    <t>NAVON C13 A++ hűtőgép</t>
  </si>
  <si>
    <t>BEKO WUE86333 XST mosógép</t>
  </si>
  <si>
    <t>LIEBHER GN-2723-24 No-frost fagyasztószekrény</t>
  </si>
  <si>
    <t>DELL Vostro 3500 15,6 \" notebook szoftverekkel</t>
  </si>
  <si>
    <t>Hűtőszekrény Gorenje RB492PW</t>
  </si>
  <si>
    <t>Reluxa (15 db)</t>
  </si>
  <si>
    <t>Előtető</t>
  </si>
  <si>
    <t>Korlát</t>
  </si>
  <si>
    <t>Polcrendszer</t>
  </si>
  <si>
    <t>Gorenje MO20E1S Mikrohullámú sütő</t>
  </si>
  <si>
    <t>Szarvasi kávéfőző SZV-624</t>
  </si>
  <si>
    <t>Concept RK3130 Vízforraló</t>
  </si>
  <si>
    <t>Fotel vezetői multiblock szrk.fekete (2 db)</t>
  </si>
  <si>
    <t>DELL Vostro 3500 15,6 notebook szoftverekkel</t>
  </si>
  <si>
    <t>ASUS AIO V241EAK-BA032 T számítógép szoftverekkel</t>
  </si>
  <si>
    <t>SynolohY DSZ18 NAS +2*2TB HDD</t>
  </si>
  <si>
    <t>Alcatel 2003 DUAL mobiltelefon (6 db)</t>
  </si>
  <si>
    <t>TV tartó</t>
  </si>
  <si>
    <t>Áram hálózati csatlakozás kiépítése Átkötő u 526/3 hrsz</t>
  </si>
  <si>
    <t>Külterületi helyi közutak fejlesztése pályázat 2021</t>
  </si>
  <si>
    <t>Átkötő u 526/3 hrsz gázhálózati csatlakozás</t>
  </si>
  <si>
    <t>Belterületi csapadékvíz elvezetés Lentiben TOP-2.1.3-15-2019-ZA1-00024</t>
  </si>
  <si>
    <t>Befejezetlen épület felújítás</t>
  </si>
  <si>
    <t>Lenti katolikus harangtorony felújítása</t>
  </si>
  <si>
    <t>Lenti Vörösmarty Mihály Általános Iskola épületében lévő melegkonyha és étterem fejlesztése</t>
  </si>
  <si>
    <t>Befejezetlen épület felújítás összesen:</t>
  </si>
  <si>
    <t>D/1/5 Költségvetési évben esedékes követelések felhalmozási bevételre</t>
  </si>
  <si>
    <t>D/II/3. Költségvetési évet követően esedékes követelések közhatalmi bevételre</t>
  </si>
  <si>
    <t>E&amp;C Tool Box pályázat</t>
  </si>
  <si>
    <t>Lenti Város Önkormányzata ingatlanok és kapcsolódó vagyoni értékű jogok összesen</t>
  </si>
  <si>
    <t>Lenti Polgármesteri Hivatal ingatlanok és kapcsolódó vagyoni értékű jogok összesen</t>
  </si>
  <si>
    <t>Dr. Hetés Ferenc Szakorvosi Rendelőintézet ingatlanok és kapcsolódó vagyoni értékű jogok összesen</t>
  </si>
  <si>
    <t>Gazdasági Ellátó Szervezet Ingatlanok és kapcsolódó vagyoni értékű jogok összesen</t>
  </si>
  <si>
    <t>Lenti Mesevár Óvoda Ingatlanok és kapcsolódó vagyoni értékű jogok összesen</t>
  </si>
  <si>
    <t>Bölcsőde Lenti ingatlanok és kapcsolódó  vagyoni értékű jogok összesen</t>
  </si>
  <si>
    <t>Városi Művelődési Központ Lenti ingatlanok és kapcsolódó vagyoni értékű jogok összesen</t>
  </si>
  <si>
    <t>Városi Könyvtár Lenti ingatlanok és kapcsolódó  vagyoni értékű jogok összesen</t>
  </si>
  <si>
    <t>"Napsugár" Család és Gyermekjóléti Központ és Szolgálat Lenti Ingatlanok és kapcsolódó vagyoni értékű jogok összesen</t>
  </si>
  <si>
    <t>A/II/1. Ingatlanok és kapcsolódó vagyoni értékű jogok összesen</t>
  </si>
  <si>
    <t>Bérlakás felújítás</t>
  </si>
  <si>
    <t>Zártkerti program</t>
  </si>
  <si>
    <t>„Zala Kétkeréken-Kerékpárút fejlesztés Lenti és Rédics között" c. pályázat kerékpárút felújítás</t>
  </si>
  <si>
    <t>Csapadékvíz elvezetés fejlesztése Lentiben c.pályázat</t>
  </si>
  <si>
    <t>Külterületi helyi közutak fejlesztése Lentiben c. pályázat útfelújítás</t>
  </si>
  <si>
    <t xml:space="preserve">Lenti Polgármesteri Hivatal mobiltelefon </t>
  </si>
  <si>
    <t xml:space="preserve">Energy Tour </t>
  </si>
  <si>
    <t>Zala két keréken-Kerékpárút fejlesztés Lenti- Hernyék</t>
  </si>
  <si>
    <t>Fenntartható Városfejlesztés Lentiben pályázat</t>
  </si>
  <si>
    <t>2022. december 31-én</t>
  </si>
  <si>
    <t>C/IV/1 Kincstáron kívüli devizaszámlák</t>
  </si>
  <si>
    <t>D/I/1 Költségvetési évben esedékes követelések működési célú támogatások bevételeire államháztartáson belülről</t>
  </si>
  <si>
    <t>D/I/4 Költségvetési évben esedékes követelések működési bevételekre</t>
  </si>
  <si>
    <t>D/I/6 Költségvetési évben esedékes követelések működési célú átvett pénzeszközökre</t>
  </si>
  <si>
    <t>D/III/1d ebből:igénybe vett szolgáltatásokra adott előlegek</t>
  </si>
  <si>
    <t>H/I/4 Költségvetési évben esedékes kötelezettségek ellátottak pénzbeli juttatásaira</t>
  </si>
  <si>
    <t>D/I/7c ebből: költségvetési évben esedékes követelések felhalmozási célú visszatérítendő támogatások, kölcsönök visszatéríülésére államháztartáson kívülről</t>
  </si>
  <si>
    <t>ebből: nonprofit gazdasági társaságok (K512)</t>
  </si>
  <si>
    <t>ebből: helyi önkormányzatok és költségvetési szerveik (K83)</t>
  </si>
  <si>
    <t>ebből: központi vagy fejezeti kezelésű előirányzatok EU-s programokra és azok hazai társfinanszírozása (K84)</t>
  </si>
  <si>
    <t>Munkaadókat terhelő járulékok és szociális hozzájárulási adó (=22+…+27) (K2)</t>
  </si>
  <si>
    <t>ebből: valuta és deviza eszközök realizált árfolyamnyeresége (B4092)</t>
  </si>
  <si>
    <t>ebből: termőföld eladás bevételei (B52)</t>
  </si>
  <si>
    <t>Egyéb tárgyi eszközök értékesítése (B53)</t>
  </si>
  <si>
    <t>ebből: egyéb civil szervezetek (B65)</t>
  </si>
  <si>
    <t>Költségvetési bevételek (=45+81+184+221+232+258+284) (B1-B7)</t>
  </si>
  <si>
    <t>Befektetési célú belföldi értékpapírok vásárlása (K9122)</t>
  </si>
  <si>
    <t>Belföldi értékpapírok kiadásai (07+09+10+11+14+15) (K912)</t>
  </si>
  <si>
    <t>Befektetési célú belföldi értékpapírok beváltása, értékesítése (B8123)</t>
  </si>
  <si>
    <t>Belföldi értékpapírok bevételei (=05+07+08+09) (B82)</t>
  </si>
  <si>
    <t>Előző év költségvetési maradványának igénybevétele (B8131)</t>
  </si>
  <si>
    <t>Környezetvédelmi program</t>
  </si>
  <si>
    <t>Lenti Város Fenntartható Városfejlesztési Stratégiája</t>
  </si>
  <si>
    <t>A/I Immateriális javak összesen</t>
  </si>
  <si>
    <t>Ms Office irodai csomag</t>
  </si>
  <si>
    <t>Szántó 0142/10 hrsz</t>
  </si>
  <si>
    <t>Szántó 0145/35 hrsz</t>
  </si>
  <si>
    <t>Szántó 0145/33 hrsz</t>
  </si>
  <si>
    <t>Szántó 0145/31 hrsz</t>
  </si>
  <si>
    <t>Szántó 0145/29 hrsz</t>
  </si>
  <si>
    <t>Szántó 0264/24 hrsz</t>
  </si>
  <si>
    <t>Szántó 0264/12 hrsz</t>
  </si>
  <si>
    <t>Szántó 0264/18 hrsz</t>
  </si>
  <si>
    <t>Szántó 0264/20 hrsz</t>
  </si>
  <si>
    <t>Szántó 0264/19 hrsz</t>
  </si>
  <si>
    <t>Szántó 0191/20 hrsz</t>
  </si>
  <si>
    <t>Szántó 0191/18hrsz</t>
  </si>
  <si>
    <t>Kivett kerékpárút 0214/4 hrsz</t>
  </si>
  <si>
    <t>Kivett kerékpárút 0680/3 hrsz</t>
  </si>
  <si>
    <t>Kivett kerékpárút 0666/6 hrsz</t>
  </si>
  <si>
    <t>Kivett kerékpárút 0205/19 hrsz</t>
  </si>
  <si>
    <t>Kivett kerékpárút 0664/15 hrsz</t>
  </si>
  <si>
    <t>Kivett kerékpárút 0664/13 hrsz</t>
  </si>
  <si>
    <t>Kivett kerékpárút 0664/11 hrsz</t>
  </si>
  <si>
    <t>Kivett kerékpárút 0664/9 hrsz</t>
  </si>
  <si>
    <t>Kivett kerékpárút 0668/1 hrsz</t>
  </si>
  <si>
    <t>Kivett kerékpárút 0665/11 hrsz</t>
  </si>
  <si>
    <t>Kivett kerékpárút 0665/9 hrsz</t>
  </si>
  <si>
    <t>Kivett kerékpárút 0670/6 hrsz</t>
  </si>
  <si>
    <t>Kivett kerékpárút 0676/10 hrsz</t>
  </si>
  <si>
    <t>Kivett kerékpárút  0676/7, 0676/8  hrsz</t>
  </si>
  <si>
    <t>Kivett kerékpárút 0676/5 hrsz</t>
  </si>
  <si>
    <t>Kivett kerékpárút 0681/4 hrsz</t>
  </si>
  <si>
    <t>Kivett kerékpárút 0205/21</t>
  </si>
  <si>
    <t>kivett kerékpárút  0205/17</t>
  </si>
  <si>
    <t>Kivett kerékpárút 0205/15</t>
  </si>
  <si>
    <t>Kivett kerékpárút 0205/13</t>
  </si>
  <si>
    <t>Kivett kerékpárút 0220/14 hrsz</t>
  </si>
  <si>
    <t>Kivettkerékpárút 0220/12 hrsz</t>
  </si>
  <si>
    <t>Kivett kerékpárút 0220/10 hrsz</t>
  </si>
  <si>
    <t>Kivett bkerékpárút 1233/3 hrsz</t>
  </si>
  <si>
    <t>Kivett kerékpárút 1232/1 hrsz</t>
  </si>
  <si>
    <t>NapsugárCsaládsegítő Központ területe (1089/4)</t>
  </si>
  <si>
    <t>402 hrsz udvar területe</t>
  </si>
  <si>
    <t>2436 hrsz beépítetlen terület</t>
  </si>
  <si>
    <t>3294 hrsz beépítetlen terület</t>
  </si>
  <si>
    <t>0152/2 hrsz kivett iparvasút</t>
  </si>
  <si>
    <t>Lenti-Máhomfa 0644 hrsz földterület</t>
  </si>
  <si>
    <t>Lenti, Boglárka u. beépítetlen terület 1523/6 hrsz</t>
  </si>
  <si>
    <t>Lenti, Boglárka u. beépítetlen terület 1523/8 hrsz</t>
  </si>
  <si>
    <t>Lkatanya szennyvíztisztító földterület</t>
  </si>
  <si>
    <t>Napsugár Családsegítő Központ helyiségei Petőfi u 1089/4</t>
  </si>
  <si>
    <t>Kerékpárút  Lenti-Máhomfa (ÉP/H/1413)</t>
  </si>
  <si>
    <t>Kerékpárút  Lenti-Lkápolna-Zbaksa</t>
  </si>
  <si>
    <t>Pihenőhely kivitelezése, alapozás, tereprendezés, tárgyak kihelyezése energiaút Lentiszombathely 3583 hrsz</t>
  </si>
  <si>
    <t>Pihenőhely kivitelezése, alapozás, tereprendezés, tárgyak kihelyezése energiaút Lentihegy 5436/12 hrsz</t>
  </si>
  <si>
    <t>Okospad és találkozási ponthoz szükséges munkálatok Lentiszombathelyi energiapark kialakításához</t>
  </si>
  <si>
    <t>Bárszentmihályfa sportpályánál gyaloghíd készítése térköves bejárat kialakításával</t>
  </si>
  <si>
    <t>Lenti 5441 hrsz Előhegyi u ivóvíz bekötővezeték</t>
  </si>
  <si>
    <t>Szennyvíz csatorna kiváltás Kossuth u</t>
  </si>
  <si>
    <t>Szennyvíz bekötővezeték Lenti 1124 hrsz bánffy u</t>
  </si>
  <si>
    <t>Ivóvíz tűzcsap 0102/4 hrsz</t>
  </si>
  <si>
    <t>Ivóvíz vezeték 0102/4 hrsz 347 fm</t>
  </si>
  <si>
    <t>A/II/1 Ingatlanok és a kapcsolódó vagyon ért. Jogok</t>
  </si>
  <si>
    <t>Lenovo Thinkpad L13 Gen2 Silver laptop</t>
  </si>
  <si>
    <t>Okospad 4 férőhelyes USB port vezeték nélküli töltő, napelem</t>
  </si>
  <si>
    <t>Okospad 8 férőhelyes USB port vezeték nélküli töltő, napelem</t>
  </si>
  <si>
    <t>Kosárfeladó kocsi 50*50 nyított kivítel étkező</t>
  </si>
  <si>
    <t>CRC kondenzációs hővisszanyerő HCXL  fogyasztói edény mosogató</t>
  </si>
  <si>
    <t>Mosogatógép Comenda kalapos 500*600 kosár fogyasztói edény mosogató</t>
  </si>
  <si>
    <t>Mosogatógép kieg hővisszanyerő ernyő fogyasztói edény mosogató</t>
  </si>
  <si>
    <t>Mosogatógép átmeneti trendszerű fogyasztói edény mosogató</t>
  </si>
  <si>
    <t>Bevezető asztal  mosogatógéphez fogyasztói edény mosogató</t>
  </si>
  <si>
    <t>CRC Kondenzációs hővisszanyerő egység üzemi edény mosogató</t>
  </si>
  <si>
    <t>Edénymosogatógép hővisszanyerős üzemi edény mosogató</t>
  </si>
  <si>
    <t>Vízfűrdős melegentartó pult GN 4/1 főzőkonyha</t>
  </si>
  <si>
    <t>Tányérfeladó kocsi 2 aknás fűthető főzőkonyha</t>
  </si>
  <si>
    <t>Semleges pult fiókkal GN 1/1 főzőkonyha</t>
  </si>
  <si>
    <t>Síküveges leheletvédő, halogén világítás főzőkonyha</t>
  </si>
  <si>
    <t>Vízfürdős melegentartó pult GN 4/1 főzőkonyha</t>
  </si>
  <si>
    <t>Félautomata szeletelő MIRRA 300 Y09 főzőkonyha</t>
  </si>
  <si>
    <t>Hűtőpult AFINOX-LINEAR PLUS 3 ajtóval hátsó felhajtás főzőkonyha</t>
  </si>
  <si>
    <t>LINKRICH habverő - dagasztógép főzőkonyha</t>
  </si>
  <si>
    <t>Tűzvédelmi rendszer ANSUL R-102 főzőkonyha</t>
  </si>
  <si>
    <t>Fali elszívóernyő frissítő indukciós befuvással főzőkonyha</t>
  </si>
  <si>
    <t>Billenő serpenyő gázüzemű 80l  főzőkonyha</t>
  </si>
  <si>
    <t>Gáztűzhely blokk elem 2 égőfejes  főzőkonyha</t>
  </si>
  <si>
    <t>Gázüzemű főzőüst 300 l  főzőkonyha</t>
  </si>
  <si>
    <t>Gázüzemű kombisűtő - gőzpároló  főzőkonyha</t>
  </si>
  <si>
    <t>Sokkoló 10 GN 1/1 főzőkonyha</t>
  </si>
  <si>
    <t>RM 700l-es hűtőszekrény R290 gázzal húselőkészítő</t>
  </si>
  <si>
    <t>Burgonyakoptató zöldség előkészítő</t>
  </si>
  <si>
    <t>RM 700l-es hűtőszekrény R290 gázzal zöldség előkészítő</t>
  </si>
  <si>
    <t>Mélyhűtőkamra</t>
  </si>
  <si>
    <t>Tejtermék hűtőkamra</t>
  </si>
  <si>
    <t>Kukahűtő SARO 2*240 lhulladéktároló</t>
  </si>
  <si>
    <t>Kolumbárium építése Lenti köztemetőben 0219/3 hrsz</t>
  </si>
  <si>
    <t>UGK Rm előkészítő asztal mosogatógéphez spec</t>
  </si>
  <si>
    <t>UGK 2 medencés mosogató perforált alsó polccal</t>
  </si>
  <si>
    <t>UGK Rm 6 szintes tárolóállvány perforált polccal</t>
  </si>
  <si>
    <t>Elekthermax Elektromos 2 aknás sűtő</t>
  </si>
  <si>
    <t>Elektrolux Tányérmosogató gép</t>
  </si>
  <si>
    <t>Stefinox Ételszállító rendszer 150 gyermekadag részére</t>
  </si>
  <si>
    <t>Elekthermax 6 lángos gázfőzőasztal</t>
  </si>
  <si>
    <t>TC KHV374 hűtő 360l</t>
  </si>
  <si>
    <t>UGK Rm tárolóasztal közbenső polccal tolóajtóval</t>
  </si>
  <si>
    <t>szennyvíz időrelé csere Sport u II/1 átemelő</t>
  </si>
  <si>
    <t>Szennyvíz időrelé csere Sugár u átemelő</t>
  </si>
  <si>
    <t>Lenti szennyvíztelep szivattyú felújítás TFH 1 szivattyú</t>
  </si>
  <si>
    <t>Szennyvíztelep rács ventilátor időrelé kiépítése</t>
  </si>
  <si>
    <t>Útirányjelző tábla 8 db Energy Tour pályázat</t>
  </si>
  <si>
    <t>Közterületi hulladékgyűjtő</t>
  </si>
  <si>
    <t>Otoszkóp KaWe PICOLIGHT F.O. LED</t>
  </si>
  <si>
    <t>Szalagfüggöny Lszhely kultúrház 7 db</t>
  </si>
  <si>
    <t>Gorenje VCEA22GPLBKCY porszívó</t>
  </si>
  <si>
    <t>Zanussi ZRDN 39 FW normál hűtőszekrény</t>
  </si>
  <si>
    <t>Vérnyomásmérő OMRON</t>
  </si>
  <si>
    <t>Készenléti orvosi táska</t>
  </si>
  <si>
    <t>Hőlég sterilizátor</t>
  </si>
  <si>
    <t>GN 1/1 éttermi tálca SMC üvegszálas 150 db</t>
  </si>
  <si>
    <t>Kézizuhany fedlapra szerelhető csapteleppel 2 db</t>
  </si>
  <si>
    <t>Csaptelep mosogatóra szerelhető álló 6 db</t>
  </si>
  <si>
    <t>Éttermi szék csővázas rakásolharó 28 db</t>
  </si>
  <si>
    <t>Csővázas éttermi asztal 120*80*75 cm 12 db</t>
  </si>
  <si>
    <t>Hőszigetelt ételszállító láda GN 1/1-200 ételszállító eszközök 2 db</t>
  </si>
  <si>
    <t>RM. italmelegentartó konténer 20 l ételszállító eszközök 2 db</t>
  </si>
  <si>
    <t>Fedő szilikontömítéssel GN 1/2 ételszállító eszközök 4 db</t>
  </si>
  <si>
    <t>Süllyesztett füles edény GN 1/2-200 12,5 l ételszállító eszközök 4 db</t>
  </si>
  <si>
    <t>Fedő szilikonos tömítéssel GN 1/1 ételszállító eszközök 5 db</t>
  </si>
  <si>
    <t>Süllyesztett füles edény GN 1/1-200 28 l ételszállító eszközök 5 db</t>
  </si>
  <si>
    <t>Hőszigetelt ételszállító láda GN 1/1 ételszállító eszközök 7 db</t>
  </si>
  <si>
    <t>Rozsdamentes GN edényűrtartalom 2,5 l étkező 300 db</t>
  </si>
  <si>
    <t>Gördíthető tálcatartó állvány GN 2/1 étkező 4 db</t>
  </si>
  <si>
    <t>Tálalókocsi 3 tálcás étkező</t>
  </si>
  <si>
    <t>Tálca és evőeszköztartó étkező</t>
  </si>
  <si>
    <t>Előkészítő asztal szállító edény mosogató</t>
  </si>
  <si>
    <t>Állítható falipolc konzol 300 1,5 falú falisín szállító edény mosogató</t>
  </si>
  <si>
    <t>Falisín 350 1,5-ös fallal szállító edény mosogató</t>
  </si>
  <si>
    <t>Állítható csep falipolc 120*30 cm 1 szintes szállító edény mosogató</t>
  </si>
  <si>
    <t>Kézizuhany fedlapra csapteleppel asztali szállító edény mosogató</t>
  </si>
  <si>
    <t>Mosogató 2 medencés tartozékokkal szállító edény mosogató</t>
  </si>
  <si>
    <t>Kézmosó medence 400*320 mm fali szállító edény mosogató</t>
  </si>
  <si>
    <t>Hulladékledobós asztal hátsó felhajtással fogyasztói edény mosogató</t>
  </si>
  <si>
    <t>Tárolóállvány szerelhető műanyag polcos csapos fogyasztói edény mosogató</t>
  </si>
  <si>
    <t>Kivezető asztal mosogatógéphez fogyasztói edény mosogató</t>
  </si>
  <si>
    <t>Cambro evőeszköz mosogató kosár fogyasztói edény mosogató 8 db</t>
  </si>
  <si>
    <t>Cambro evőeszköz mosogató kosár fogyasztói edény mosogató 2 db</t>
  </si>
  <si>
    <t>Tálcamosó kosár 500*600 fogyasztói edény mosogató 4 db</t>
  </si>
  <si>
    <t>Mosogató kosár 600*500 tányér fogyasztói edény mosogató 4 db</t>
  </si>
  <si>
    <t>Kézizuhany fedlapra csapteleppel flexibilis fogyasztói edény mosogató</t>
  </si>
  <si>
    <t>Bevezető asztal mosogatógéphez 1 db medencével fogyasztói edény mosogató</t>
  </si>
  <si>
    <t>Vízlágyító automata 12 l volumetrikus fogyasztói edény mosogató</t>
  </si>
  <si>
    <t>Kivezető asztal mosogatógéphez  fogyasztói edény mosogató</t>
  </si>
  <si>
    <t>Kézizuhany fedlapra csapteleppel flexibilis  fogyasztói edény mosogató</t>
  </si>
  <si>
    <t>Hulladékgyűjtő kocsi fedeles RM 50 l  fogyasztói edény mosogató</t>
  </si>
  <si>
    <t>Gördíthető tálcatartó állvány GN 2/1 fogyasztói edény mosogató 2 db</t>
  </si>
  <si>
    <t>Kézmosó medence 400*320 mm rozsdamentes acélfogyasztói edény mosogató</t>
  </si>
  <si>
    <t>Hulladékgyűjtő kocsi pedálos  inox üzemi edény mosogató</t>
  </si>
  <si>
    <t>Tálalókocsi 3 tálcás  üzemi edény mosogató</t>
  </si>
  <si>
    <t>Tárolóállvány szerelhető műanyagpolcos csapos 4 polcos üzemi edény mosogató</t>
  </si>
  <si>
    <t>Automata vízlágyító 12 l volumetrikus üzemi edény mosogató</t>
  </si>
  <si>
    <t>Állítható falipolc konzol   üzemi edény mosogató</t>
  </si>
  <si>
    <t>Falisín 350 1,5-ös fallal  üzemi edény mosogató</t>
  </si>
  <si>
    <t>Állítható falipolc lap rácsos  140*40 cm csepegtető üzemi edény mosogató</t>
  </si>
  <si>
    <t>Kézizuhany fedlapra csapteleppel flexibilis üzemi edény mosogató</t>
  </si>
  <si>
    <t>Mosogató 2 medencés tartozékokkal rozsdamentes acél üzemi edény mosogató</t>
  </si>
  <si>
    <t>Kézmosó medence 400*320 mm fali üzemi edény mosogató</t>
  </si>
  <si>
    <t>Tárolóállvány szerelhető műanyag polcos csapos  szárazárú raktár 3 db</t>
  </si>
  <si>
    <t>Rögzített tálcacsúsztató főzőkonyha</t>
  </si>
  <si>
    <t>Kiadópolc síküveges leheletvédővel főzőkonyha</t>
  </si>
  <si>
    <t>Előkészítő asztal hátsó felhajtással alsópolc főzőkonyha</t>
  </si>
  <si>
    <t>Víztorony hidegvízes feltöltőcsap főzőszigethez főzőkonyha</t>
  </si>
  <si>
    <t>Hulladékgyűjtó kocsi pedálos inox 50l főzőkonyha 2 db</t>
  </si>
  <si>
    <t>Kézmosó medence 400*320 mm rozsdamentes főzőkonyha</t>
  </si>
  <si>
    <t>Mikrohullámú sűtő 1 Magnetronos 22 l  főzőkonyha</t>
  </si>
  <si>
    <t>Szeletelőkés 300 mm teflon bevonattal főzőkonyha</t>
  </si>
  <si>
    <t>Asztali mérleg 15 kg  főzőkonyha</t>
  </si>
  <si>
    <t>Nyílóajtós Fali szekrény zárt főzőkonyha</t>
  </si>
  <si>
    <t>Fali szekrény zárt főzőkonyha</t>
  </si>
  <si>
    <t>Konyhasorba építhető munkaasztal alsóváz nyítottfőzőkonyha 4 db</t>
  </si>
  <si>
    <t>Konyhasorba építhető munkaasztal felső elem főzőkonyha 4 db</t>
  </si>
  <si>
    <t>Rozsdamentes GN edény perforált 14 l főzőkonyha 20 db</t>
  </si>
  <si>
    <t>Rozsdamentes GN edény 9 l főzőkonyha 40 db</t>
  </si>
  <si>
    <t>Rozsdamentes GN edény 2,5 l főzőkonyha 40 db</t>
  </si>
  <si>
    <t>Kombinált kézmosó kiöntő tartozékokkal főzőkonyha</t>
  </si>
  <si>
    <t>Hulladékgyűjtő kocsi pedálos inox 50l húselőkészítő</t>
  </si>
  <si>
    <t>Eszközfertőtlenítő UV lámpás húselőkészítő</t>
  </si>
  <si>
    <t>Húsdaráló rozsdamentes TC 12 típus 230V húselőkészítő</t>
  </si>
  <si>
    <t>Húsvágótőke 50*50*10 cm polipropilén tőkefejjel húselőkészítő</t>
  </si>
  <si>
    <t>Tolóajtós faliszekrény zárt rozsdamentes húselőkészítő</t>
  </si>
  <si>
    <t>Állítható falipolc kpnzol 300 1,5 falú falisin húselőkészítő 2 db</t>
  </si>
  <si>
    <t>Falisin 350 1,5 fal-lal   húselőkészítő 2 db</t>
  </si>
  <si>
    <t>Állítható csepegtető falipolc  húselőkészítő</t>
  </si>
  <si>
    <t>Mosogató 2 medencés tartozékokkal rozsdamentes húselőkészítő</t>
  </si>
  <si>
    <t>Kézmosó medence 400*320 mm fali rozsdamentes húselőkészítő</t>
  </si>
  <si>
    <t>Előkészítő asztal hátsó felhajtással alsópolc zöldség előkészítő</t>
  </si>
  <si>
    <t>Hulladéktároló pedálos inox 50l zöldség előkészítő</t>
  </si>
  <si>
    <t>Tolóajtós faliszekrény rozsdamentes zöldség előkészítő</t>
  </si>
  <si>
    <t>Állítható falipolc konzol 300 1,5 falú falisin zöldség előkészítő 2 db</t>
  </si>
  <si>
    <t>Falisin 350 1,5-ös fallal zöldség előkészítő 2 db</t>
  </si>
  <si>
    <t>Állítható csepegtető falipolc 120*30 cm zöldség előkészítő</t>
  </si>
  <si>
    <t>Mosogató 2 medencés tartozékokkal rozsdamentes zöldség előkészítő</t>
  </si>
  <si>
    <t>Kézmosó medence 400*320 mm fali rozsdamentes zöldség előkészítő</t>
  </si>
  <si>
    <t>Tárolóállvány szerelhető műanyagpolcos csapos földesárú raktár</t>
  </si>
  <si>
    <t>Raklap műanyag 120*80 cm földesárú raktár</t>
  </si>
  <si>
    <t>Tárolóállvány szerelhető műanyagpolcos csapos mélyhűtőkamra</t>
  </si>
  <si>
    <t>Tárolóállvány szerelhető műanyagpolcos csapos mélyhűtőkamra 4 db</t>
  </si>
  <si>
    <t>Tárolóállvány szerelhető műanyagpolcos csapos pékárú raktár</t>
  </si>
  <si>
    <t>Tárolóállvány szerelhető műanyagpolcos csapos fogyóeszköz raktár</t>
  </si>
  <si>
    <t>Tárolóállvány szerelhető műanyagpolcos csapos szárazáru raktár</t>
  </si>
  <si>
    <t>Műanyag raklap 120*80 cm göngyölegraktár</t>
  </si>
  <si>
    <t>Tárolóállvány szerelhető műanyagpolcos csapos göngyölegraktár</t>
  </si>
  <si>
    <t>Hulladéktároló gördíthető műanyag 120 l 5 db</t>
  </si>
  <si>
    <t>Áruszállító kézikocsi rozsdamentes acél 150 kg teherbírás áruátvevő</t>
  </si>
  <si>
    <t>Raktári mérleg 150 kg áruátvevő 46*57*93 cm</t>
  </si>
  <si>
    <t>META Öltözőszekrény 4 férőhelyes</t>
  </si>
  <si>
    <t>UGK Rm 4 szintes tárolóállvány perforált polccal</t>
  </si>
  <si>
    <t>UGK Rm munkaasztal lábösszekötővel</t>
  </si>
  <si>
    <t>UGK Rm munkaasztal alsó polccal</t>
  </si>
  <si>
    <t>META Takarítóeszköz és vegyszer tároló szekrány</t>
  </si>
  <si>
    <t>Stefinox Krómozott rácspolcos állvány</t>
  </si>
  <si>
    <t>Külső winchester</t>
  </si>
  <si>
    <t>Monitor Samsung</t>
  </si>
  <si>
    <t>Dell Latitude E5430 notebook</t>
  </si>
  <si>
    <t>Samsung nyomtató SCX-4655 F</t>
  </si>
  <si>
    <t>Xerox B8165 Altalink Mono A3 Xerox Office Finisher 097S05019</t>
  </si>
  <si>
    <t>Grandstream VOIP telefon GRP2801P</t>
  </si>
  <si>
    <t>Lézeres távolságmérőhatótáv 80m, IP54, FRÖ</t>
  </si>
  <si>
    <t>Kodak PixPro AZ-252 Digitális fényképezőgép</t>
  </si>
  <si>
    <t>Panasonic XGA DPL projektor</t>
  </si>
  <si>
    <t xml:space="preserve">Fischer  SU-125 klimaberendezés </t>
  </si>
  <si>
    <t>Fischer SU-185 klimaberendezés</t>
  </si>
  <si>
    <t>BEKO hűtőszekrény</t>
  </si>
  <si>
    <t>CISCO Voip vezetékes telefon</t>
  </si>
  <si>
    <t>CISCO 4 Line vezetékes telefon</t>
  </si>
  <si>
    <t>CISCO vezetékes telefon</t>
  </si>
  <si>
    <t>CISCO Voip Cp6851-PPPcK9 vezetékes telefon</t>
  </si>
  <si>
    <t>Testösszetétel elemző OMRON BF 508</t>
  </si>
  <si>
    <t>Telefon WIFI  Router</t>
  </si>
  <si>
    <t>2TB USB külső merevlemez</t>
  </si>
  <si>
    <t>Intel Core 13-10105/ 8 GB/240 SSD Komplett  számítógép</t>
  </si>
  <si>
    <t>Kártyaolvasó személyihez REINER CYBERJACK RFID BASIS</t>
  </si>
  <si>
    <t>LG 22M38A-B 22 " monitor</t>
  </si>
  <si>
    <t>INTEL Core i5-7400 komplett számítógép</t>
  </si>
  <si>
    <t>Asus X554LJ -X0502D 15,6 " Notebook</t>
  </si>
  <si>
    <t>HP Laserjet M127 nyomtató</t>
  </si>
  <si>
    <t>600 va szünetmentes tápegység</t>
  </si>
  <si>
    <t>LG 22 \" Monitor</t>
  </si>
  <si>
    <t>INTEL CORE C3-800 KOMPLETT PC</t>
  </si>
  <si>
    <t>szönyeg (38 db)</t>
  </si>
  <si>
    <t>függöny virágos Jaquard (11 db)</t>
  </si>
  <si>
    <t>mosógép előltöltős Gorenje W 6523/S</t>
  </si>
  <si>
    <t>Irodai szék</t>
  </si>
  <si>
    <t>porszívó Miele C1</t>
  </si>
  <si>
    <t>Porszívó 2 SENCORSVC 3001 száraz nedves</t>
  </si>
  <si>
    <t>Porszívó 1 SENCORSVC 3001 száraz nedves</t>
  </si>
  <si>
    <t>Vasaló Russel Hobbs 24800-56 RH</t>
  </si>
  <si>
    <t>Vasaló Russel Hobbs 24840-56 HR</t>
  </si>
  <si>
    <t>Hűtő alulfagyasztós kombinált AMICA KGC15440E</t>
  </si>
  <si>
    <t>120 Lbio hulladékgyűjtő edény</t>
  </si>
  <si>
    <t>Vezetői szék fekete Petersburg</t>
  </si>
  <si>
    <t>Lámpa asztali RÁBALUX zöld</t>
  </si>
  <si>
    <t>Motoros kasza FS-38</t>
  </si>
  <si>
    <t>Irodai szék Nela sötétbarna</t>
  </si>
  <si>
    <t>Öltözői pad (30 db)</t>
  </si>
  <si>
    <t>Öltöző szekrény</t>
  </si>
  <si>
    <t>Fűnyírógép STIHL  RM 443 -benzines</t>
  </si>
  <si>
    <t>Öltözői pad (24 db)</t>
  </si>
  <si>
    <t>Öltöző szekrény (5 db)</t>
  </si>
  <si>
    <t>mosdó csaptelep (10 db)</t>
  </si>
  <si>
    <t>mosdó szifon (10 db)</t>
  </si>
  <si>
    <t>kéztörlő pamut 30X50cm (5 db)</t>
  </si>
  <si>
    <t>mélytányér 21,5  cm CADIX (6 db)</t>
  </si>
  <si>
    <t>csemegetányér 19 cm CADIX (6 db)</t>
  </si>
  <si>
    <t>bögre Luminarc Kotipi 2,5 dl (4 db)</t>
  </si>
  <si>
    <t>porszívó Bosch BWD41740</t>
  </si>
  <si>
    <t>abrosz (7 db)</t>
  </si>
  <si>
    <t>szőnyeg (13 db)</t>
  </si>
  <si>
    <t>mosógép gőzfunkcióval Gorenje WA84CS</t>
  </si>
  <si>
    <t>takarítógép Karcher SE4001</t>
  </si>
  <si>
    <t>porszívó Karcher Premium white VC3 11981350 (3 db)</t>
  </si>
  <si>
    <t>vasaló Russel Hobbs 24800 -56/RH (2 db)</t>
  </si>
  <si>
    <t>szárítógép Gorenje DE 82/G</t>
  </si>
  <si>
    <t>akkus csavarhúzó</t>
  </si>
  <si>
    <t>wc öblitő szelep (7 db)</t>
  </si>
  <si>
    <t>wc ülőke (7 db)</t>
  </si>
  <si>
    <t>óvodai fektetőágy -magasított 133X58X15 cm (25 db)</t>
  </si>
  <si>
    <t>Lili szék 34cm magas, natúr (60 db)</t>
  </si>
  <si>
    <t>Lili szék 30cm magas zöld, rakásolható (43 db)</t>
  </si>
  <si>
    <t>felszolgáló tálca 60x40 cm (11 db)</t>
  </si>
  <si>
    <t>Reko pohár 1,7 dl ( 126 db)</t>
  </si>
  <si>
    <t>üveg kancsó 1,7 L (12 db)</t>
  </si>
  <si>
    <t>evőeszköz garnitura Mopsing (12 db)</t>
  </si>
  <si>
    <t>műa.tálca 60X42 cm</t>
  </si>
  <si>
    <t>pohárkészlet Reko 1,7 dl /6 db (126 db)</t>
  </si>
  <si>
    <t>evőeszköz garnitúra Mopsing / 16 db-os (13 készlet)</t>
  </si>
  <si>
    <t>kombinált hűtő Zanussi ZNLN34EX2</t>
  </si>
  <si>
    <t>üveg bögre 2,6 dl (90 db)</t>
  </si>
  <si>
    <t>Reko pohár készlet 1,7 dl (80 db)</t>
  </si>
  <si>
    <t xml:space="preserve">porcelán színes bögre (68 db) </t>
  </si>
  <si>
    <t>üvegpohár Banqiet 230 ml (13 db)</t>
  </si>
  <si>
    <t>porcelán bögre színes (68 db)</t>
  </si>
  <si>
    <t>üveg pohár 230 ml Banqiet (13 db)</t>
  </si>
  <si>
    <t xml:space="preserve">Vileda ultramat turbo felmosó szett </t>
  </si>
  <si>
    <t>Vileda ultramat turbo felmosó szett</t>
  </si>
  <si>
    <t>takarítókocsi ,krómvázas 2x18 L herkules vödörrel</t>
  </si>
  <si>
    <t>ipari felmosó mop tartó csipeszes, zsebes</t>
  </si>
  <si>
    <t>ipari mop huzat csíptetős, zsebes 50cm</t>
  </si>
  <si>
    <t>lábtörlő</t>
  </si>
  <si>
    <t>késkészlet</t>
  </si>
  <si>
    <t>fedö rm 50 cm</t>
  </si>
  <si>
    <t>Fazék rm 50cm</t>
  </si>
  <si>
    <t>Frédi rendőrautó</t>
  </si>
  <si>
    <t>Frédi játék autó</t>
  </si>
  <si>
    <t>Rádió ORIN CDS OBB-121</t>
  </si>
  <si>
    <t>Sarokcsiszológép</t>
  </si>
  <si>
    <t>Fúrógép</t>
  </si>
  <si>
    <t>Műanyag kuka</t>
  </si>
  <si>
    <t>D-Link DES-3010G switch</t>
  </si>
  <si>
    <t>Magas lábas</t>
  </si>
  <si>
    <t>Húsdaráló</t>
  </si>
  <si>
    <t>Porszívó SAMSUNG</t>
  </si>
  <si>
    <t>Vasaló Tefál</t>
  </si>
  <si>
    <t>Vonat,natúr nagyjáték</t>
  </si>
  <si>
    <t>Vonat játék</t>
  </si>
  <si>
    <t>Ugrólabda</t>
  </si>
  <si>
    <t>Tréler versenyautókkal</t>
  </si>
  <si>
    <t>Tornadob bordázott</t>
  </si>
  <si>
    <t>Teherautó</t>
  </si>
  <si>
    <t>Teáskészlet tálcás</t>
  </si>
  <si>
    <t>Ruhás szekrény</t>
  </si>
  <si>
    <t>Rugalmas építőkocka</t>
  </si>
  <si>
    <t>Roll-labda</t>
  </si>
  <si>
    <t>Rézcsengő nagy</t>
  </si>
  <si>
    <t>Rézcsengő kicsi</t>
  </si>
  <si>
    <t>Reggeliző készlet játék</t>
  </si>
  <si>
    <t>Radiátor védő</t>
  </si>
  <si>
    <t>Pelenkázó asztal</t>
  </si>
  <si>
    <t>Papírkosár fedeles</t>
  </si>
  <si>
    <t>Óvodai fektető</t>
  </si>
  <si>
    <t>Óriás teherautó</t>
  </si>
  <si>
    <t>Öltözőipad</t>
  </si>
  <si>
    <t>Négyfunkciós játszólabda</t>
  </si>
  <si>
    <t>Modulkészlet</t>
  </si>
  <si>
    <t>Metalofon szétszedhető</t>
  </si>
  <si>
    <t>Metalofon félhangokkal</t>
  </si>
  <si>
    <t>Mega-expressz készlet</t>
  </si>
  <si>
    <t>Lepedő</t>
  </si>
  <si>
    <t>hámozó univerzális</t>
  </si>
  <si>
    <t>szakácskés színkódos 20 cm</t>
  </si>
  <si>
    <t>maghőmérő</t>
  </si>
  <si>
    <t>fazék 40 cm</t>
  </si>
  <si>
    <t>magas lábos 45 cm</t>
  </si>
  <si>
    <t>magas lábos 35 cm</t>
  </si>
  <si>
    <t>magas lábos 40 cm</t>
  </si>
  <si>
    <t>kancsó üveg</t>
  </si>
  <si>
    <t>kancsó porcelán</t>
  </si>
  <si>
    <t>műa.fűnyiró</t>
  </si>
  <si>
    <t>müa. tálca közeoes</t>
  </si>
  <si>
    <t>Műa. tálca közepes</t>
  </si>
  <si>
    <t>Műa. tálca nagy</t>
  </si>
  <si>
    <t>hulladéktároló rm 50 L</t>
  </si>
  <si>
    <t>Hűtőszekrény teleajtós 400L J-400 SD DT</t>
  </si>
  <si>
    <t>Hűtőszekrény egyajtós Zanussi ZRA 17800WA</t>
  </si>
  <si>
    <t>Art Fiber  200x290 cm szőnyeg</t>
  </si>
  <si>
    <t>Santa Fe 200x290 cm szőnyeg</t>
  </si>
  <si>
    <t>Moderno Stripe szőnyeg 200x290 cm  bézs -krém</t>
  </si>
  <si>
    <t>Moderno Stripe szőnyeg 200x290 cm  szürke -kék</t>
  </si>
  <si>
    <t>Botmixer GORENJE HBX601W</t>
  </si>
  <si>
    <t>Konyhai mérleg Senkor</t>
  </si>
  <si>
    <t>Mikrohullámú sütő Samsung</t>
  </si>
  <si>
    <t>Mérleg Sencor SKS 4001</t>
  </si>
  <si>
    <t>Vasalódeszka</t>
  </si>
  <si>
    <t>Asztalterítő 130x 130 cm</t>
  </si>
  <si>
    <t>Lucia szék</t>
  </si>
  <si>
    <t>Tálaló eszköz készlet</t>
  </si>
  <si>
    <t>levesszürő</t>
  </si>
  <si>
    <t>mákörlő segédgép Unirrobot alapgéphez</t>
  </si>
  <si>
    <t>húsörlő segédgép Unirobot alapgéphez</t>
  </si>
  <si>
    <t>forgószék főnöki Carlos , fekete textilbőrH1701002</t>
  </si>
  <si>
    <t>Panasonic telefon</t>
  </si>
  <si>
    <t>Gördíthető állvány Unirobotgéphez</t>
  </si>
  <si>
    <t>Vasaló Gorenje SIH2600YC</t>
  </si>
  <si>
    <t>Botmixer Gorenje HBX601QB</t>
  </si>
  <si>
    <t>Gyúrótábla nagy fa</t>
  </si>
  <si>
    <t>Hulladékgyűjtő műa. 1100 L használt</t>
  </si>
  <si>
    <t>Duplafalú ételszállító badella 20 L</t>
  </si>
  <si>
    <t>Gyorsforraló rm2,5L</t>
  </si>
  <si>
    <t>Gyorsforraló 2 L</t>
  </si>
  <si>
    <t>Magaslábas 3,75 L</t>
  </si>
  <si>
    <t>Magaslábas 2,5 L</t>
  </si>
  <si>
    <t>Alacsony rm .lábas 20L</t>
  </si>
  <si>
    <t>Alacsony rm .lábas 14,75 L</t>
  </si>
  <si>
    <t>Alacsony rm .lábas 2,1 L</t>
  </si>
  <si>
    <t>Bécsi sütő 21,5</t>
  </si>
  <si>
    <t>Magas lábas rm. 25 L</t>
  </si>
  <si>
    <t>Gumilapok homokozóhoz</t>
  </si>
  <si>
    <t>Forgószék főnöki Desmond szürke</t>
  </si>
  <si>
    <t>Fakanál 40 cm</t>
  </si>
  <si>
    <t>Fakanál 60 cm</t>
  </si>
  <si>
    <t>Fakanál 100 cm</t>
  </si>
  <si>
    <t>Konyhakés 20 cm</t>
  </si>
  <si>
    <t>Konyhakés 19 cm</t>
  </si>
  <si>
    <t>Konyhakés 17 cm</t>
  </si>
  <si>
    <t>Konyhakés 13 cm</t>
  </si>
  <si>
    <t>Nokedli szaggató 37 cm</t>
  </si>
  <si>
    <t>Szűrő dupla hálóval 23 cm</t>
  </si>
  <si>
    <t>Tároló doboz fedővel</t>
  </si>
  <si>
    <t>Zöldségszeletelő ipari</t>
  </si>
  <si>
    <t>Tojás szeletelő ipari</t>
  </si>
  <si>
    <t>Gn tepsi fedővel</t>
  </si>
  <si>
    <t>Főzőkanál műa.30cm</t>
  </si>
  <si>
    <t>Főzőkanál műa.50cm</t>
  </si>
  <si>
    <t>Vágódeszka műa sárga</t>
  </si>
  <si>
    <t>Vágódeszka műa fehér</t>
  </si>
  <si>
    <t>Vágódeszka műa. zöld</t>
  </si>
  <si>
    <t>Vágódeszka műa. piros</t>
  </si>
  <si>
    <t>Zöldségelőkészítő kés8,5 cm</t>
  </si>
  <si>
    <t>Zöldségelőkészítő kés8 cm</t>
  </si>
  <si>
    <t>Zöldségelőkészítő kés6 cm</t>
  </si>
  <si>
    <t>Kenyérvágókés25 cm</t>
  </si>
  <si>
    <t>Habverő 25 cm</t>
  </si>
  <si>
    <t>Húscsipesz rm .29,5 cm</t>
  </si>
  <si>
    <t>Lapátkanál 10 cm</t>
  </si>
  <si>
    <t>Szűrőkanál 12 cm</t>
  </si>
  <si>
    <t>Spicckanál perforált 35 cm</t>
  </si>
  <si>
    <t>Keverőtál rm 24 cm 3l</t>
  </si>
  <si>
    <t>Mérőpohár rm .1 l</t>
  </si>
  <si>
    <t>GN 1/1 tároló doboz20 cm</t>
  </si>
  <si>
    <t>GN 1/1 tároló doboz15 cm</t>
  </si>
  <si>
    <t>GN 1/1 tároló doboz10 cm</t>
  </si>
  <si>
    <t>Ütéscsillapító gumiburkolat 1x1 m zöld 4 cm vastag</t>
  </si>
  <si>
    <t>Fahomokozó 200x200</t>
  </si>
  <si>
    <t>porcelán ováltál 28 cm közepes fehér</t>
  </si>
  <si>
    <t>porcelán levestál 25 cm fehér</t>
  </si>
  <si>
    <t>porcelán kancsó fehér  magas 1,5 L   nagyobb</t>
  </si>
  <si>
    <t>porcelán leveses tál magas 2,2 L</t>
  </si>
  <si>
    <t>szünetmentes tápegység 600VA</t>
  </si>
  <si>
    <t>fix szúnyoghálók csoportszobai ablakok és fürdőre</t>
  </si>
  <si>
    <t>Szúnyogháló pliszé  112x206 konyha ajtóra</t>
  </si>
  <si>
    <t>verseny motor</t>
  </si>
  <si>
    <t>motor 58 cm</t>
  </si>
  <si>
    <t>Frédi rendőr autó</t>
  </si>
  <si>
    <t>Frédi tűzoltó autó</t>
  </si>
  <si>
    <t>csepphinta zöld</t>
  </si>
  <si>
    <t>csepphinta türkiz</t>
  </si>
  <si>
    <t>hőálló üvegtál fedővel  2,4 l 20 db</t>
  </si>
  <si>
    <t>pohár opálos polikarbonát 200 ml 48 db</t>
  </si>
  <si>
    <t>Macis lapostányér porcelán csoportba 60db</t>
  </si>
  <si>
    <t>Kancsó fedővel  polikarbonát</t>
  </si>
  <si>
    <t>Macis bögre 0.2 l porcelán csoportba 60db</t>
  </si>
  <si>
    <t>Macis mélytányér porcelán csoportba 60db</t>
  </si>
  <si>
    <t>mágneses késtartó fém  45 cm</t>
  </si>
  <si>
    <t>tál peremfüles műa. 9 l</t>
  </si>
  <si>
    <t>tároló edény füles 30 l</t>
  </si>
  <si>
    <t>tároló edény füles műa. 50l</t>
  </si>
  <si>
    <t>spicc kanál perforált 31 cm</t>
  </si>
  <si>
    <t>fritu kanál sűrű 20cm</t>
  </si>
  <si>
    <t>szűrő kanál 10 cm</t>
  </si>
  <si>
    <t>spicc kanál 30 cm</t>
  </si>
  <si>
    <t>merőkanál 0.5 l</t>
  </si>
  <si>
    <t>merőkanál 0.33 l</t>
  </si>
  <si>
    <t>merőkanál 0.25 l</t>
  </si>
  <si>
    <t>merőkanál 0.2 l</t>
  </si>
  <si>
    <t>merőkanál 0,125. l</t>
  </si>
  <si>
    <t>húsvilla  35cm</t>
  </si>
  <si>
    <t>univerzális csipesz 30 cm</t>
  </si>
  <si>
    <t>csipesz grill 30cm</t>
  </si>
  <si>
    <t>fokhagymanyomó</t>
  </si>
  <si>
    <t>főzőkanál 40 cm</t>
  </si>
  <si>
    <t>főzőkanál</t>
  </si>
  <si>
    <t>reszelő citromhoz</t>
  </si>
  <si>
    <t>reszelő 4 oldalú nagy</t>
  </si>
  <si>
    <t>zöldség előkészitő kés</t>
  </si>
  <si>
    <t>jármű markoló</t>
  </si>
  <si>
    <t>jármű vonat</t>
  </si>
  <si>
    <t>mentőjárművek -mentőautó</t>
  </si>
  <si>
    <t>hálózsák 44X27 cm</t>
  </si>
  <si>
    <t>Hape doktor leszek</t>
  </si>
  <si>
    <t>Dantoy teherautó közepes</t>
  </si>
  <si>
    <t>zöld fésülködő 40x40x95 cm</t>
  </si>
  <si>
    <t>Az első mikrohullámú sűtőm</t>
  </si>
  <si>
    <t>Hape kávéfőző</t>
  </si>
  <si>
    <t>Doktor leszek</t>
  </si>
  <si>
    <t>hajas baba ünneplőben</t>
  </si>
  <si>
    <t>csecsemő baba piros ruhában 26 cm</t>
  </si>
  <si>
    <t>Dantoy teherautó</t>
  </si>
  <si>
    <t>Dantoy markoló</t>
  </si>
  <si>
    <t>maci öltöztető</t>
  </si>
  <si>
    <t>építőkockaszett - Nagy építkezés 95 db</t>
  </si>
  <si>
    <t>csecsemő baba kék ruhában 26 cm</t>
  </si>
  <si>
    <t>Csesemő baba rózsaszín ruhában 26 cm</t>
  </si>
  <si>
    <t>Az Én saját szerszámkészletem</t>
  </si>
  <si>
    <t>Fogantyús puzzle - párosító puzzle</t>
  </si>
  <si>
    <t>Fogantyús puzzle - A ház körül</t>
  </si>
  <si>
    <t>Fogantyús puzzle - Farm</t>
  </si>
  <si>
    <t>Fogantyús puzzle -Élet a farmon</t>
  </si>
  <si>
    <t>Bölcsőde Lenti konyhai beltéri ajtó</t>
  </si>
  <si>
    <t>kézi húsdaráló 8as méretű</t>
  </si>
  <si>
    <t>kézi húsdaráló 10es méretű</t>
  </si>
  <si>
    <t>takarítókocsi planet műa. vázzal 2x25 literes kosárral +moptartó+mop huzat 3db</t>
  </si>
  <si>
    <t>habverő 8 szálas 35 cm</t>
  </si>
  <si>
    <t>habverő 8 szálas 45 cm</t>
  </si>
  <si>
    <t>vágólap műa. szilikon talppal zöld</t>
  </si>
  <si>
    <t>vágólap műa. szilikon talppal sárga</t>
  </si>
  <si>
    <t>vágólap műa. szilikon talppal piros</t>
  </si>
  <si>
    <t>vágólap műa. szilikon talppal fehér</t>
  </si>
  <si>
    <t>vágólap műa. szilikon talppal barna</t>
  </si>
  <si>
    <t>vágólap műa. szilikon talppal kék</t>
  </si>
  <si>
    <t>reszelő 4oldalú 20,8x9x6,5 cm</t>
  </si>
  <si>
    <t>inox pro alacsony lábas 19,5 L</t>
  </si>
  <si>
    <t>digitális maghőmérő</t>
  </si>
  <si>
    <t>zöldségpasszírozó rm .25 cm</t>
  </si>
  <si>
    <t>tojásszeletelő rm 7,7 x9,4 cm</t>
  </si>
  <si>
    <t>sütőkesztyű 1 pár 44,5x15 cm</t>
  </si>
  <si>
    <t>szeletkiemelő egy részből  rm  10x32cm</t>
  </si>
  <si>
    <t>szeletkiemelő hálós rm  10x40cm</t>
  </si>
  <si>
    <t>rm dupla hálós szűrő 18x34 cm</t>
  </si>
  <si>
    <t>rm dupla hálós szűrő 30 cm</t>
  </si>
  <si>
    <t>rm szürő 16x40 cm</t>
  </si>
  <si>
    <t>rm szürő 15 cm</t>
  </si>
  <si>
    <t>rm szürő 18 cm</t>
  </si>
  <si>
    <t>merőkanál rm. 1 L</t>
  </si>
  <si>
    <t>merőkanál rm. 0,45 L</t>
  </si>
  <si>
    <t>merőkanál rm. 0,20 L</t>
  </si>
  <si>
    <t>merőkanál rm. 0,25 L</t>
  </si>
  <si>
    <t>fakanál 32 cm</t>
  </si>
  <si>
    <t>fakanál 80 cm</t>
  </si>
  <si>
    <t>fakanál 60 cm</t>
  </si>
  <si>
    <t>fakanál 35 cm</t>
  </si>
  <si>
    <t>fakanál 25 cm</t>
  </si>
  <si>
    <t>kerti ruhaszárító tartócsavar 4 db</t>
  </si>
  <si>
    <t>napernyő AGGER 300 cm petrol</t>
  </si>
  <si>
    <t>napernyő AGGER 300 cm oliva</t>
  </si>
  <si>
    <t>gőzvasaló Russel Hobbs 24650-56/RH</t>
  </si>
  <si>
    <t>szűrőlapát unipezzo</t>
  </si>
  <si>
    <t>fordítólapát unipezzo</t>
  </si>
  <si>
    <t>turmixgép 1,5 L 500 W inox</t>
  </si>
  <si>
    <t>tölcsér készlet 3 db</t>
  </si>
  <si>
    <t>tésztakiszúró kerek sima 9 méret műa.</t>
  </si>
  <si>
    <t>szögletes tál 9,5 L zöld</t>
  </si>
  <si>
    <t>szögletes tál 9,5 L fehér</t>
  </si>
  <si>
    <t>spagetticsipesz tésztacsipesz  20x4x6 cm rm .</t>
  </si>
  <si>
    <t>maghőmérő digitális -50 -+300 Fok</t>
  </si>
  <si>
    <t>lisztszita16 cm  rm.</t>
  </si>
  <si>
    <t>lapátkanál perforált rm.</t>
  </si>
  <si>
    <t>keverőtál 7.5 L rm.</t>
  </si>
  <si>
    <t>keverőtál 5.5 L rm.</t>
  </si>
  <si>
    <t>habverő 12 szálas  45 cm</t>
  </si>
  <si>
    <t>gyümölcsmosó felső 26x13 cm fehér</t>
  </si>
  <si>
    <t>egyoldalú reszelő rm. 8x18 cm</t>
  </si>
  <si>
    <t>fokhagymanyomó 17 cm</t>
  </si>
  <si>
    <t>levesszűrő 20 cm 18/10 rozsdamentes eatitaly</t>
  </si>
  <si>
    <t>bécsi szeletsütő 40 cm rozsdamentes</t>
  </si>
  <si>
    <t>Igazolványkártya olvasó REINER RFID BASIS</t>
  </si>
  <si>
    <t>Kártyaolvasó személyihez REINER RFID BASIS</t>
  </si>
  <si>
    <t>Nyomtató Epson L368 multifunkc.</t>
  </si>
  <si>
    <t>Intel G3220 dual komplett számítógép</t>
  </si>
  <si>
    <t>Samsung 18,5 " Led monitorS19D300NT</t>
  </si>
  <si>
    <t>Hangfal hordozható Thunder Audio ACCU-10</t>
  </si>
  <si>
    <t>Philips 2 FC8476 porszívó</t>
  </si>
  <si>
    <t>Philips1 FC8476 porszívó</t>
  </si>
  <si>
    <t>ASS paraván 1sz-sz 9610 160x120 cm szövet szövet felület + görgős paravánláb 9403</t>
  </si>
  <si>
    <t>Samsung Galaxy A3 2016 mobiltelefon/SL +JBLGO arany</t>
  </si>
  <si>
    <t>Paraván ASS 1 SZ-SZ 9610 + 2 db görgős lábbal</t>
  </si>
  <si>
    <t>Projektor ACERP1386W DLP</t>
  </si>
  <si>
    <t>Lentizászló kültéri álló 100x200 cm</t>
  </si>
  <si>
    <t>EUzászló kültéri álló 100x200 cm</t>
  </si>
  <si>
    <t>magyar zászló kültéri álló 100x200 cm</t>
  </si>
  <si>
    <t>fekete zászló szélforgóra kültéri karabineres 100X 200 cm</t>
  </si>
  <si>
    <t>asztalterítő 150x530 cm</t>
  </si>
  <si>
    <t>asztalterítő 150x270 cm</t>
  </si>
  <si>
    <t>kenyérkosár ovális</t>
  </si>
  <si>
    <t>kenyérkosár szögletes</t>
  </si>
  <si>
    <t>fém tálca szögletes</t>
  </si>
  <si>
    <t>mokkás készlet 3 garnitura</t>
  </si>
  <si>
    <t>üvegkancsó</t>
  </si>
  <si>
    <t>mikrohullámú sütő SAM ME-71/A</t>
  </si>
  <si>
    <t>kávéfőző SZV -611</t>
  </si>
  <si>
    <t>Gusto Line 5 L 26 cm lábos</t>
  </si>
  <si>
    <t>Gusto Line 7.7 L 24 cm fazék</t>
  </si>
  <si>
    <t>Gusto Line 2.75 L 22 cm lábos</t>
  </si>
  <si>
    <t>Gusto Line 3,2 L 18 cm fazék</t>
  </si>
  <si>
    <t>Mosogatószekrény 160x85x60 2 tálcás mosogatóval csapteleppel juhar színű</t>
  </si>
  <si>
    <t>Tárgyaló asztal /10 db</t>
  </si>
  <si>
    <t>villanytüzhely Zanussi ZOV55001XA</t>
  </si>
  <si>
    <t>papírvágógép Fellowes vágógép görgős A3 100 lap Electron IFW54105</t>
  </si>
  <si>
    <t>ruhafogas álló HAL-W24 króm színű</t>
  </si>
  <si>
    <t>esernyötartó PET fémhálós ezüst színű</t>
  </si>
  <si>
    <t>led lámpa</t>
  </si>
  <si>
    <t>fényképezőgép Olympus E -PL-5kit fekete</t>
  </si>
  <si>
    <t>Kulcs szekrény</t>
  </si>
  <si>
    <t>CANON multifunk nyomtató MG5350</t>
  </si>
  <si>
    <t>Pad- színházi öltöző -</t>
  </si>
  <si>
    <t>Színházi öltöző asztal</t>
  </si>
  <si>
    <t>Tolmácsfülke berendezése</t>
  </si>
  <si>
    <t>Kézmosó asztal</t>
  </si>
  <si>
    <t>Fogas - színházi öltöző-</t>
  </si>
  <si>
    <t>Kétmedencés mosogatószekrény</t>
  </si>
  <si>
    <t>Fekete fényzáró színpadi szuffita függöny</t>
  </si>
  <si>
    <t>Fekete,fényzáró raffolt oldalfüggöny</t>
  </si>
  <si>
    <t>PHILIPS AZ 1850 hordozható CD lejátszó</t>
  </si>
  <si>
    <t>Hordozható vetítővászon (160*160 cm)</t>
  </si>
  <si>
    <t>Party sörpad garnitura</t>
  </si>
  <si>
    <t>kávéskészlet 5 garn.</t>
  </si>
  <si>
    <t>230V fúrógép</t>
  </si>
  <si>
    <t>akus fúrógép</t>
  </si>
  <si>
    <t>kábeldob</t>
  </si>
  <si>
    <t>csavarhúzó készlet</t>
  </si>
  <si>
    <t>reszelő</t>
  </si>
  <si>
    <t>villáskulcs készlet</t>
  </si>
  <si>
    <t>szerszámláda</t>
  </si>
  <si>
    <t>GORENJE VCEA21GLW porszívó</t>
  </si>
  <si>
    <t>VR SzemüvegSamsung Gear</t>
  </si>
  <si>
    <t>Mobiltelefon Samsung Galaxy S7 G930F</t>
  </si>
  <si>
    <t>Kártyaolvasó REINER RFID</t>
  </si>
  <si>
    <t>Epson Perfection V600 szkenner</t>
  </si>
  <si>
    <t>ANALÓG KEVERŐPULT RCF-LIVEPAD-EFOP-3.3.2-16</t>
  </si>
  <si>
    <t>Samsung Galaxy A20e DS 32 GB fekete</t>
  </si>
  <si>
    <t>SKDB 039 HANGFALÁLLVÁNY-EFOP-3.3.2-16</t>
  </si>
  <si>
    <t>SENHEISER EW 135P G3 KÉZI MIKROFONRENDSZERI-EFOP-3.3.2-16</t>
  </si>
  <si>
    <t>PIONEER X-HM76D MICRO HIFI-EFOP-3.3.2-16</t>
  </si>
  <si>
    <t>NOBO CLASSIC FLIPCHART TÁBLA-EFOP-3.3.2-16</t>
  </si>
  <si>
    <t>NIKON SB-700 FÉNYKÉPEZŐGÉP VAKU.-EFOP-3.3.2-16</t>
  </si>
  <si>
    <t>NIKON EN-EL14AFÉNYKÉPEZŐGÉP AKKUM.-EFOP-3.3.2-16</t>
  </si>
  <si>
    <t>NIKON D53000 DIGITÁLIS FÉNYKÉPEZŐGÉP-EFOP-3.3.2-16</t>
  </si>
  <si>
    <t>JBL-LSR308 AKTÍV HANGFALPÁR-EFOP-3.3.2-16</t>
  </si>
  <si>
    <t>ipari porszívó Karcher T 12/1</t>
  </si>
  <si>
    <t>paraván rendszer 160x120as görgős</t>
  </si>
  <si>
    <t>pult aluminium promóciós</t>
  </si>
  <si>
    <t>prospektustartó kétoldalas oszlop 8 db</t>
  </si>
  <si>
    <t>prospektustartó kétoldalsa oszlop 8 db</t>
  </si>
  <si>
    <t>pparafatábla egy oldalas 1200x900x15 mm</t>
  </si>
  <si>
    <t>várakoztató tábla fekvő</t>
  </si>
  <si>
    <t>várakoztató tábla álló</t>
  </si>
  <si>
    <t>plakátvitrin bel-és kültéri 2 db kulccsal 60db fehér mágnessel 741x1004 mm</t>
  </si>
  <si>
    <t>plakátvitrin bel-és kültéri 2 db kulccsal 60db fehér mágnessel</t>
  </si>
  <si>
    <t>vitrin 900/1000x600x600 mm döntött üvegtetős szűk</t>
  </si>
  <si>
    <t>vitrin 90/100x1100x600 mm döntött üvegtetős</t>
  </si>
  <si>
    <t>Intel Core i3-10100 komplett számítógép +Win10 Home +Office 2019</t>
  </si>
  <si>
    <t>router tűzfallal ZyXel ZyWALL USG-20 tűzfal</t>
  </si>
  <si>
    <t>Leitz ComBINF 100 spirálózógép</t>
  </si>
  <si>
    <t>SAMSUNG MS 23K3513AW mikrohullámú sütő</t>
  </si>
  <si>
    <t>Tárgyalóasztal íves szürke fémlábbal 80/95*160 cm</t>
  </si>
  <si>
    <t>Klímaberendezés</t>
  </si>
  <si>
    <t>Tárgyalószék HAL-K309</t>
  </si>
  <si>
    <t>FUNSCREEN 159*200 matt rolós vetítővászon</t>
  </si>
  <si>
    <t>Whirpool TDLR6230L mosógép</t>
  </si>
  <si>
    <t>Fége-02 4 személyes étkezőgarnitúra</t>
  </si>
  <si>
    <t>REXEL Secure X10-SL iratmegsemmisítő</t>
  </si>
  <si>
    <t>Momert 1165-K</t>
  </si>
  <si>
    <t>INTEL Core i5-1040 komplett számítógép</t>
  </si>
  <si>
    <t>Brother DCP-L2712DW lézernyomtató</t>
  </si>
  <si>
    <t>OPEL CORSA-F EDITION F12XHL 74 KW</t>
  </si>
  <si>
    <t>NIKON Coolpix B500 fényképezőgép</t>
  </si>
  <si>
    <t>EPSON L6270 A4 színes nyomtató</t>
  </si>
  <si>
    <t>A/II/2 Lenti Mesevár Óvoda gépek, berendezések,felszerelések járművek összesen:</t>
  </si>
  <si>
    <t>Polar klíma berendezés</t>
  </si>
  <si>
    <t>4 POLCOS TÁROLÓ ÁLLVÁNY AL/PE</t>
  </si>
  <si>
    <t>4 POLCOS TÁROLÓ ÁLVÁNY AL/PE</t>
  </si>
  <si>
    <t>HP LASERJET PRO 1102 LÉZERNYOMTATÓ</t>
  </si>
  <si>
    <t>HP LASERJET MULT.FUNK. NYOMTATÓ M1212 NF</t>
  </si>
  <si>
    <t>FAKANÁL 80CM</t>
  </si>
  <si>
    <t>FAKANÁL</t>
  </si>
  <si>
    <t>BURGONYATÖRŐ RM 50 CM</t>
  </si>
  <si>
    <t>GEOR BURG TÖRŐ RM</t>
  </si>
  <si>
    <t>BUR TÖRŐ RM GEOR</t>
  </si>
  <si>
    <t>SZELETELŐKÉS ARCOS 20 CM</t>
  </si>
  <si>
    <t>KONZERVNYITÓ SZÁRNYAS</t>
  </si>
  <si>
    <t>KONZERVNYITÓ TEKERŐS NAGYÜZEMI</t>
  </si>
  <si>
    <t>HÚSVÁGÓKÉS 30 CM</t>
  </si>
  <si>
    <t>HÚSVÁGÓKÉS 25 CM ARCOS</t>
  </si>
  <si>
    <t>SAJTRESZELŐ NYELES</t>
  </si>
  <si>
    <t>FÉMRESZELŐ 4 OLDALAS</t>
  </si>
  <si>
    <t>HABVERŐ</t>
  </si>
  <si>
    <t>HABVERŐ RM</t>
  </si>
  <si>
    <t>RM HABVERŐ</t>
  </si>
  <si>
    <t>HÁMOZÓ Y ALAKU</t>
  </si>
  <si>
    <t>ZÖLDSÉGKÉS FEKETE ARCOS</t>
  </si>
  <si>
    <t>FAKANÁL 60 CM</t>
  </si>
  <si>
    <t>VÁJLING 25 L RM</t>
  </si>
  <si>
    <t>VÁJLING 20L RM</t>
  </si>
  <si>
    <t>RM FEDŐ 50 CM</t>
  </si>
  <si>
    <t>RM FEDŐ 50CM</t>
  </si>
  <si>
    <t>LÁBAS ALACSONY RM 39L</t>
  </si>
  <si>
    <t>SZÜRŐ 2 FÜLÜRM</t>
  </si>
  <si>
    <t>SZÜRŐ</t>
  </si>
  <si>
    <t>SZŰRŐ RM</t>
  </si>
  <si>
    <t>KEVERÖTÁL28 CM</t>
  </si>
  <si>
    <t>KEVERŐTÁL 30CM</t>
  </si>
  <si>
    <t>KEVERŐTÁL RM</t>
  </si>
  <si>
    <t>HÚSCSIPESZ RM</t>
  </si>
  <si>
    <t>ZÖLDSÉGKÉS ZÖLD</t>
  </si>
  <si>
    <t>ZÖLDSÉGKÉS</t>
  </si>
  <si>
    <t>BURGONYAHÁMOZÓ Y ALAKU</t>
  </si>
  <si>
    <t>SZILIKON KESZTYŰ PIROS</t>
  </si>
  <si>
    <t>KISZURÓ</t>
  </si>
  <si>
    <t>KEVERŐTÁL RM 32 CM 6,5 L</t>
  </si>
  <si>
    <t>FEDÖ 50CM RM</t>
  </si>
  <si>
    <t>KISZEDÖKANÁL KEREK RM</t>
  </si>
  <si>
    <t>TEÁSKANÁL</t>
  </si>
  <si>
    <t>TÁLCA HÁROMSZÖGŰ ÖNKISZOLG.</t>
  </si>
  <si>
    <t>ÜVEGMOSÓ SZÖR</t>
  </si>
  <si>
    <t>HABVERŐ SZÁLAS RM</t>
  </si>
  <si>
    <t>FÖZELÉKES TÁL TÖRHETETLEN 21 CM</t>
  </si>
  <si>
    <t>SZŰRÖ ERÖSITETT FANYELŰ</t>
  </si>
  <si>
    <t>FÖZELÉKES TÁLKA TÖRHETETLEN 21 CM</t>
  </si>
  <si>
    <t>LEVESTÁLKA TÖRHETELEN 19 CM</t>
  </si>
  <si>
    <t>TÁLCA MÜA.</t>
  </si>
  <si>
    <t>TÁLCA 40X30 CM FEHÉR</t>
  </si>
  <si>
    <t>vizespohár 2.8 dl</t>
  </si>
  <si>
    <t>VIZESKANCSÓ 1,3 L</t>
  </si>
  <si>
    <t>SZALVÉTATATRTÓ FÉM</t>
  </si>
  <si>
    <t>ADAGTÁL PORCELÁN 21 CM</t>
  </si>
  <si>
    <t>VIZESPOHÁR 1, 8 DL</t>
  </si>
  <si>
    <t>VIZESOPHÁR 2,8 DL</t>
  </si>
  <si>
    <t>VILLA</t>
  </si>
  <si>
    <t>SZALVÉTATARTÓ FÉM</t>
  </si>
  <si>
    <t>LEVESES TÁLKA 19 CM TÖRHETETLEN</t>
  </si>
  <si>
    <t>BÖGRE 0.25 L FEHÉR</t>
  </si>
  <si>
    <t>TÁLCA ÖNKISZOLGÁLÓ</t>
  </si>
  <si>
    <t>TÁLCA FEHÉR 40.30CM</t>
  </si>
  <si>
    <t>LEVESES TÁL PORC. 19 CM</t>
  </si>
  <si>
    <t>IRODAI FORGÓSZÉK</t>
  </si>
  <si>
    <t>MÉRLEG YOUSHENG ACS-A TIPUSU 6/15 KG</t>
  </si>
  <si>
    <t>Porszívó LG</t>
  </si>
  <si>
    <t>Bögre polikarb. 2,5 dlTUTÁLIBE fehér</t>
  </si>
  <si>
    <t>Hentes szeletelő kés 26 cm barna nyél</t>
  </si>
  <si>
    <t>Hentes szeletelő kés 21 cm barna nyél</t>
  </si>
  <si>
    <t>Tálka 14 cm átmérőjü polikarb. TUTÁLIBE 0,06 kg</t>
  </si>
  <si>
    <t>Levestálka 19 cm átmérőjü polikarb. TUTÁLIBE 0,16 kg</t>
  </si>
  <si>
    <t>Hulladékgyüjtő 1100 L műa. használt</t>
  </si>
  <si>
    <t>Hulladékgyüjtő zöld színű 240 L műa. használt</t>
  </si>
  <si>
    <t>ZöldséghámozóFiskars Y alakú fekete műa. nyelű</t>
  </si>
  <si>
    <t>Zöldségkés 8 ,5 cmműa. ARCOS zöld nyelű</t>
  </si>
  <si>
    <t>Zöldségkés 8 cmműa. ARCOS zöld és fekete</t>
  </si>
  <si>
    <t>Tároló doboz +tető 18 L műa. átlátszó</t>
  </si>
  <si>
    <t>Kosár univerzális műa. 2 fülü 42 cm</t>
  </si>
  <si>
    <t>Tojásszeletelő rm. kerek 2 részes kombi</t>
  </si>
  <si>
    <t>Dézsa műa.füles62 cm kerek 90 L fehér</t>
  </si>
  <si>
    <t>Nyújtódeszka fa extra nagy 80x95 cm</t>
  </si>
  <si>
    <t>Peremestál36 cm 9 L</t>
  </si>
  <si>
    <t>Tésztaszűrő 50cm rm. 2 fülü kerek</t>
  </si>
  <si>
    <t>Szemetes pedálos 12 L műa. szögletes 29X25X38 cm</t>
  </si>
  <si>
    <t>Nagykonyhai Levesmerő 0,5 L rm. erős 12 cm</t>
  </si>
  <si>
    <t>Merőkanál leveses 0,2 L rm. 9 cm 33 cm hosszú</t>
  </si>
  <si>
    <t>Pizzavágó rm. 9 cm nyeles nagy</t>
  </si>
  <si>
    <t>Habkártya 20x15 cm műa.íves</t>
  </si>
  <si>
    <t>Levesszürő fém duplahálós 27 cm</t>
  </si>
  <si>
    <t>Levesszürő fém duplahálós 25 cm</t>
  </si>
  <si>
    <t>Szemetes pedálos műa. 20 L</t>
  </si>
  <si>
    <t>Pohár üveg bordás norvég 25 cl</t>
  </si>
  <si>
    <t>Üvegmosószőr 1,5 L</t>
  </si>
  <si>
    <t>Zöldséghámozó Fiskars y alaku fekete</t>
  </si>
  <si>
    <t>Ecset fanyelű 2,5 "</t>
  </si>
  <si>
    <t>Ecset fanyelű</t>
  </si>
  <si>
    <t>Felszolgálótálca műa.nagy 60x40 cm</t>
  </si>
  <si>
    <t>Evő késrm. - Milano</t>
  </si>
  <si>
    <t>Evő villarm. - Milano</t>
  </si>
  <si>
    <t>Evőkanál rm. - Milano</t>
  </si>
  <si>
    <t>Botmixer Bosch MSM661100</t>
  </si>
  <si>
    <t>Üvegmosó szőr</t>
  </si>
  <si>
    <t>Levestál jénai 4 L</t>
  </si>
  <si>
    <t>Vágólap müa. füles 50x30x2 cmfehér</t>
  </si>
  <si>
    <t>Vágólap müa. füles 50x30x2 cmzöld</t>
  </si>
  <si>
    <t>Fakanál 100 cm kerekmagyar pásztói</t>
  </si>
  <si>
    <t>Fakanál 100 cm kerek</t>
  </si>
  <si>
    <t>Rácsos tároló kosárközepes</t>
  </si>
  <si>
    <t>Rácsos tároló kosár nagy</t>
  </si>
  <si>
    <t>Clik billenő szemetes 50 L</t>
  </si>
  <si>
    <t>Éthordó 4 részes</t>
  </si>
  <si>
    <t>Pedálos szemetes 7 L</t>
  </si>
  <si>
    <t>Clik billenő szemetes 9 L</t>
  </si>
  <si>
    <t>Fedeles vödör 20 L</t>
  </si>
  <si>
    <t>Üvegpohár 3 dl / 6db</t>
  </si>
  <si>
    <t>Felmosóvödör ovális csavaróval</t>
  </si>
  <si>
    <t>Mércés kancsó 0,5 L</t>
  </si>
  <si>
    <t>Mérő pohár 2 dl</t>
  </si>
  <si>
    <t>Mércés kancsó 1,5 L</t>
  </si>
  <si>
    <t>Henteskés rm acél 16 cm fekete</t>
  </si>
  <si>
    <t>Zöldségtísztító kés rm acél 10 cm zőld</t>
  </si>
  <si>
    <t>Szakácskés 20 cm</t>
  </si>
  <si>
    <t>Szűrő talppal 40 cm</t>
  </si>
  <si>
    <t>Evőeszköztartó 4 részes müa. GN 1/1 SZÜRKE 53X32,5 cm</t>
  </si>
  <si>
    <t>Éthordó</t>
  </si>
  <si>
    <t>Sütőkesztyű 45 cm hosszú +250 fok-ig</t>
  </si>
  <si>
    <t>Univerzális csipesz 24 X 5 ,3cm</t>
  </si>
  <si>
    <t>GN 1/2 4 l müa doboz hermetikus fedővel</t>
  </si>
  <si>
    <t>Kancsó polikarb. 1 L</t>
  </si>
  <si>
    <t>Szemetes pedállal 80 Lmüa. fehér</t>
  </si>
  <si>
    <t>Trapéz tálca müa. erősített recés fehér színű</t>
  </si>
  <si>
    <t>Ruháskosár ovális 65X48X29</t>
  </si>
  <si>
    <t>Kancsó polikarb. 1,0 L</t>
  </si>
  <si>
    <t>Henteskés rm acél 16 cm fekete nyéllelHACCP</t>
  </si>
  <si>
    <t>GN Fedő műa 1/2-es</t>
  </si>
  <si>
    <t>G/N Edény 1/2 es 15 cm műa. 8 l</t>
  </si>
  <si>
    <t>Dézsa füles 56 cm kerek 50 l fehér</t>
  </si>
  <si>
    <t>Tál műa peremes30 cm 11 cm ma.</t>
  </si>
  <si>
    <t>Tál műa peremes 40 cm 12 cm magas</t>
  </si>
  <si>
    <t>Szűrő talpas 2 fülü</t>
  </si>
  <si>
    <t>Spicc kanál 37 cm rm</t>
  </si>
  <si>
    <t>Késtartó mágnes sín 30 cm</t>
  </si>
  <si>
    <t>Maghőmérő 50-300 fok digitális</t>
  </si>
  <si>
    <t>Burgonyatörő rm.</t>
  </si>
  <si>
    <t>Ecset Fanyelű 5 cm</t>
  </si>
  <si>
    <t>Ecset Fanyelű</t>
  </si>
  <si>
    <t>Tál műa.füles peremes40cm</t>
  </si>
  <si>
    <t>Csipesz univerzális rm .</t>
  </si>
  <si>
    <t>Tál müa. peremes30 cm</t>
  </si>
  <si>
    <t>Szeletkiemelő kanál 12 cm kerek</t>
  </si>
  <si>
    <t>Vízes pohár ploikarbonát 2,5 dl</t>
  </si>
  <si>
    <t>Teáskanál rm.</t>
  </si>
  <si>
    <t>Habverő rm 8szálas erős 35 cm</t>
  </si>
  <si>
    <t>Habverő rm 8szálas erős 40 cm</t>
  </si>
  <si>
    <t>Habverő rm 12 szálas</t>
  </si>
  <si>
    <t>Mágneses sin késtartó Arcos 30 cm</t>
  </si>
  <si>
    <t>Pizzavágó rm. 10 cm nagy</t>
  </si>
  <si>
    <t>Csipeszrm univerzális</t>
  </si>
  <si>
    <t>Csipesz szervírozó fekete</t>
  </si>
  <si>
    <t>Kés elővágó 26 cm kék</t>
  </si>
  <si>
    <t>Hús verő klopfoló</t>
  </si>
  <si>
    <t>Lapos tányér porcelán 24 cm</t>
  </si>
  <si>
    <t>Süteményes villa</t>
  </si>
  <si>
    <t>Zöldséghámozó</t>
  </si>
  <si>
    <t>Levesmerő rm.</t>
  </si>
  <si>
    <t>Spicc szürő26 cm</t>
  </si>
  <si>
    <t>Szűrő erősített 30 cm fanyéllel</t>
  </si>
  <si>
    <t>Fokhagymaprés rm.</t>
  </si>
  <si>
    <t>Tojászeletelő 2 részes</t>
  </si>
  <si>
    <t>Citromprés műa. tálas</t>
  </si>
  <si>
    <t>Habverő rm. nagyüzemi 35 cm erős</t>
  </si>
  <si>
    <t>Habverő rm. nagyüzemi 35 cm</t>
  </si>
  <si>
    <t>Elővágó kés26 cm</t>
  </si>
  <si>
    <t>Késtartó mágneses 30cm</t>
  </si>
  <si>
    <t>Elektromos kés Hausch HH -5211</t>
  </si>
  <si>
    <t>Kézi mixer ETA -1049</t>
  </si>
  <si>
    <t>AprítóBosch MMR08A1</t>
  </si>
  <si>
    <t>Botmixer Bosch 2610 B</t>
  </si>
  <si>
    <t>Botmixer Bosch MSM 2610 B</t>
  </si>
  <si>
    <t>Mikrosűtő GORENJE</t>
  </si>
  <si>
    <t>Szarvasi kávéfőző</t>
  </si>
  <si>
    <t>Zsúrkocsi rm. 3 emeletes</t>
  </si>
  <si>
    <t>Evőeszköz tartó Rekesz müa. mosogató gépbe</t>
  </si>
  <si>
    <t>Főzelékes tálka 21 cmREPETA</t>
  </si>
  <si>
    <t>Tálca sakított műa trapéz MD</t>
  </si>
  <si>
    <t>Vízes pohár polikarb zöldszínű 1,7 dl</t>
  </si>
  <si>
    <t>Vízes pohár polikarb pirosszínű 1,7 dl</t>
  </si>
  <si>
    <t>Vízes pohár polikarb kék színű 1,7 dl</t>
  </si>
  <si>
    <t>Salátástálka müa 14 cm REPETA</t>
  </si>
  <si>
    <t>Levestálka müa 19 cm REPETA</t>
  </si>
  <si>
    <t>müa. tálca MD sarkított trapéz alakú</t>
  </si>
  <si>
    <t>Jaspe 15 szizál szőnyeg világosbarna barna szegéllyel1,5x 1,20 m</t>
  </si>
  <si>
    <t>Jaspe 15 szizál szőnyeg világosbarna barna szegéllyel2.5x 1,20 m</t>
  </si>
  <si>
    <t>Adagtál 21 cm policarbonát TUTÁLIBE</t>
  </si>
  <si>
    <t>kockázó betét 15x15</t>
  </si>
  <si>
    <t>kockavágó betéttárcsa 0103-40-05</t>
  </si>
  <si>
    <t>passzírozó henger 0103-46-00</t>
  </si>
  <si>
    <t>reszelő henger 0103-47-00</t>
  </si>
  <si>
    <t>csíkvágó tárcsa 0103-51-00</t>
  </si>
  <si>
    <t>szeletelő tárcsa állítható új tipusu 0103-31-00</t>
  </si>
  <si>
    <t>sötétitő függöny zöldségraktárba lila</t>
  </si>
  <si>
    <t>függöny 200cm fehér bejárati ajtó</t>
  </si>
  <si>
    <t>függöny 120 cm fehér</t>
  </si>
  <si>
    <t>LG 20"20M37A -B színes LED monitor 2015/4</t>
  </si>
  <si>
    <t>LG 20"20M37A -B színes LED monitor 2015/3</t>
  </si>
  <si>
    <t>LG 20"20M37A -B színes LED monitor 2015/2</t>
  </si>
  <si>
    <t>LG 20"20M37A -B színes LED monitor 2015/1</t>
  </si>
  <si>
    <t>Intel Pentium G3240 komplett számítógép2015/4</t>
  </si>
  <si>
    <t>Intel Pentium G3240 komplett számítógép2015/3</t>
  </si>
  <si>
    <t>Intel Pentium G3240 komplett számítógép 2015/2</t>
  </si>
  <si>
    <t>Intel Pentium G3240 komplett számítógép 2015/1</t>
  </si>
  <si>
    <t>teáskanál Miláno</t>
  </si>
  <si>
    <t>fakanál 100 cm</t>
  </si>
  <si>
    <t>szalvétatartó müa. víztiszta</t>
  </si>
  <si>
    <t>kenőecset Pujados</t>
  </si>
  <si>
    <t>hámozó y alaku zöld Toro</t>
  </si>
  <si>
    <t>maghőmérő Pujados</t>
  </si>
  <si>
    <t>pizza-derelyevágó rm Pujados</t>
  </si>
  <si>
    <t>burgonyatörő rm nagyüzemi</t>
  </si>
  <si>
    <t>zöldségkés zőld Arcos</t>
  </si>
  <si>
    <t>habarcsos vődőr 12 L fém füles</t>
  </si>
  <si>
    <t>húscsipesz Westmark 38 cm</t>
  </si>
  <si>
    <t>zöldséghámozó Fiskars</t>
  </si>
  <si>
    <t>zöldséghámozó Y alaku</t>
  </si>
  <si>
    <t>pizza - derelye vágó nagy pujados</t>
  </si>
  <si>
    <t>fánk szaggató 8 cm magyar</t>
  </si>
  <si>
    <t>evőkanál Miláno</t>
  </si>
  <si>
    <t>tojásszeletelő rm pujades 2 részes</t>
  </si>
  <si>
    <t>kosár müa. nagy rácsos</t>
  </si>
  <si>
    <t>ruháskosár nagy80 L</t>
  </si>
  <si>
    <t>Arcos zöld hámozókés</t>
  </si>
  <si>
    <t>Toro y alaku zöldség hámozó</t>
  </si>
  <si>
    <t>Bosch MSM6B250 botmixer</t>
  </si>
  <si>
    <t>Bosch MMRO8A1 Aprítógép</t>
  </si>
  <si>
    <t>Éthordó 4 részes /4 db</t>
  </si>
  <si>
    <t>Sencor SAC MT 9012CH Mobil klíma</t>
  </si>
  <si>
    <t>kosár univerzális 1032 42 cm</t>
  </si>
  <si>
    <t>üvegkorsóBeni 1L</t>
  </si>
  <si>
    <t>ruháskosár 80 L</t>
  </si>
  <si>
    <t>üvegpohár norvég 20 cl</t>
  </si>
  <si>
    <t>lábas nyeles 201016 RM 1,5 L</t>
  </si>
  <si>
    <t>lábas nyeles 201020 RM 2,5 L</t>
  </si>
  <si>
    <t>fözelékestálka 212/21 cm</t>
  </si>
  <si>
    <t>mosdótál 25 L</t>
  </si>
  <si>
    <t>lavór foganyus 25 L</t>
  </si>
  <si>
    <t>füles tál 30 L</t>
  </si>
  <si>
    <t>kenyérkosár rattan müa.ovális</t>
  </si>
  <si>
    <t>kosár müa. rácsos 19X30X11 cm3 méret</t>
  </si>
  <si>
    <t>üvegmosó szőr 1,5 L</t>
  </si>
  <si>
    <t>zöldségkés Arcos zöld 1804</t>
  </si>
  <si>
    <t>habverő 8 szálas 40 cm 354040</t>
  </si>
  <si>
    <t>habverő 12 szálas 45 cm 316045</t>
  </si>
  <si>
    <t>kiszedőkanál zárt 314110 /RM 10 cm</t>
  </si>
  <si>
    <t>kiszedőlapát lyukas 314212/ RM 12 cm</t>
  </si>
  <si>
    <t>spicckanál lyukas377037/ RM</t>
  </si>
  <si>
    <t>spicckanál zárt376037/ RM</t>
  </si>
  <si>
    <t>bögre törhetetlen müa. Repeta 2.,5 dl</t>
  </si>
  <si>
    <t>konyhai tál 356032/ RM 5 L</t>
  </si>
  <si>
    <t>vájling 307035 / RM8 L</t>
  </si>
  <si>
    <t>paraszttál zománcozott bonyhádi 7 L</t>
  </si>
  <si>
    <t>vájling 307040/ RM 13 L</t>
  </si>
  <si>
    <t>levestál jénai fedő nélkül 4 L</t>
  </si>
  <si>
    <t>vödör12 L 603012/ RM</t>
  </si>
  <si>
    <t>ételmintásüveg 250 gr</t>
  </si>
  <si>
    <t>salátás tálka 212/14 cm</t>
  </si>
  <si>
    <t>kosár univerzális műa. kerek 42 cm A-1032</t>
  </si>
  <si>
    <t>lábas magas rm 3,0 L fedő nélkülV -216018</t>
  </si>
  <si>
    <t>spagetti kiszedő rm -SupreminoxV-07087</t>
  </si>
  <si>
    <t>szeletkiemelő lapát 10 cm szögletesV-314110</t>
  </si>
  <si>
    <t>levesszürő 20 cm fém duplahálós németGB -207120</t>
  </si>
  <si>
    <t>pohár üveg 20 cl bordás NORVÉGNORVÉG-20</t>
  </si>
  <si>
    <t>kosár műa. univerzális 42 cm kerek A-1032</t>
  </si>
  <si>
    <t>ruháskosár müa.erős füles nagy 80 L80x 54x29 IL-RU-80</t>
  </si>
  <si>
    <t>ballonmosó - kefeszőrpiros nagy J-200</t>
  </si>
  <si>
    <t>konzervnyitó nagyüzemi rm SUNNEX 59 cm asztalra szerelhető</t>
  </si>
  <si>
    <t>üveg pohár norvég 20 cl bordás NORVÉG-20</t>
  </si>
  <si>
    <t>telefon készülék Panasonic KX-TGB-210</t>
  </si>
  <si>
    <t>levestálka polikarbonát 19 cm TUTÁLIBEMOU-102</t>
  </si>
  <si>
    <t>kancsó polikarbonát 1,8 L TUTÁLIBEKIN-PC018</t>
  </si>
  <si>
    <t>Adagtál 21 cm átmérőjü polikarb. TUTÁLIBE 0.16 kg</t>
  </si>
  <si>
    <t>Hütőhőmérő-30- +40fok</t>
  </si>
  <si>
    <t>Maghőmérő -digitális -40 - +300 fok</t>
  </si>
  <si>
    <t>Teaszürő acél 20 cm</t>
  </si>
  <si>
    <t>Fenőacél 30 cm ovális</t>
  </si>
  <si>
    <t>Habverő acél 40 cm</t>
  </si>
  <si>
    <t>Habverő acél 30 cm</t>
  </si>
  <si>
    <t>Merőkanál acél 480 ml</t>
  </si>
  <si>
    <t>Merőkanál acél 330 ml</t>
  </si>
  <si>
    <t>Merőkanál 110 cm</t>
  </si>
  <si>
    <t>Lapátkanál acél 38 cm</t>
  </si>
  <si>
    <t>Fedő 50cm átmérőjü acél matt</t>
  </si>
  <si>
    <t>Alacsony gyorsforraló 18 cm átmérőjü 8cm magas 2 L acél tripla alj matt</t>
  </si>
  <si>
    <t>Bécsi sütő 50 cm átmérőjü 10cm magas 20 Lacél triplaalj matt</t>
  </si>
  <si>
    <t>Bécsi sütő 45 cm átmérőjü 10cm magas 16 Lacél triplaalj matt</t>
  </si>
  <si>
    <t>Alacsony lábas 50 cm átmérőjü 20 cm magasságu 40 L acél tripla alj matt</t>
  </si>
  <si>
    <t>Magaslábas 45 cm átmérőjü 28 cm magas 43 L ütr. acél alj matt</t>
  </si>
  <si>
    <t>Vágólap 50x30 1,8 cm zöld</t>
  </si>
  <si>
    <t>Vágólap 50x30 1,8 cm piros</t>
  </si>
  <si>
    <t>Vágólap 50x30 1,8 cm fehér</t>
  </si>
  <si>
    <t>Vágólap 50x30 1,8 cm kék</t>
  </si>
  <si>
    <t>Vágólap 50x30 1,8 cm sárga</t>
  </si>
  <si>
    <t>Húsklopfoló polietilén fehér</t>
  </si>
  <si>
    <t>Nagyüzemi konzervnyitó nikkelezett</t>
  </si>
  <si>
    <t>GN 1/1 65 mm 9 l műa. doboz átlátszó fedővel</t>
  </si>
  <si>
    <t>Keverőtál 38 cm 11 l</t>
  </si>
  <si>
    <t>Fokhagyma prés meggy magozóval alu 12 cm</t>
  </si>
  <si>
    <t>Szűrő fa nyéllel 35 cm</t>
  </si>
  <si>
    <t>Mikrohullámúsütő Gorenje GOR MO -17</t>
  </si>
  <si>
    <t>Fa polc 160x160x30</t>
  </si>
  <si>
    <t>Hámozó</t>
  </si>
  <si>
    <t>Konrzervnyitó</t>
  </si>
  <si>
    <t>Késélező</t>
  </si>
  <si>
    <t>Reszelő</t>
  </si>
  <si>
    <t>Kés króm</t>
  </si>
  <si>
    <t>Husfordító</t>
  </si>
  <si>
    <t>Fakanál</t>
  </si>
  <si>
    <t>Kanál króm kicsi</t>
  </si>
  <si>
    <t>Tálka müanyag 12 cm</t>
  </si>
  <si>
    <t>Gázöngyújtó töltő 270 ml</t>
  </si>
  <si>
    <t>Vágódeszka müanyag nagy</t>
  </si>
  <si>
    <t>Vágódeszka müanyag kicsi</t>
  </si>
  <si>
    <t>Olló univerzális 200 mm</t>
  </si>
  <si>
    <t>Tál gyúró nagy</t>
  </si>
  <si>
    <t>Panasonic KX-TSC11HG telefonkészülék - vonalas</t>
  </si>
  <si>
    <t>FagyasztóládaZAN ZFC -51400WA</t>
  </si>
  <si>
    <t>GN 1/1 fedő</t>
  </si>
  <si>
    <t>asztali lámpa</t>
  </si>
  <si>
    <t>Vanessa sarok íróasztal</t>
  </si>
  <si>
    <t>Panasonic KX-TG6812PDB DECT.B telefon</t>
  </si>
  <si>
    <t>Sencor klíma</t>
  </si>
  <si>
    <t>Mikrohullámú sütő ORION</t>
  </si>
  <si>
    <t>Hőálló jénai levestál füles 4 l</t>
  </si>
  <si>
    <t>Rácsos műa .nagy kosár 4-es méret</t>
  </si>
  <si>
    <t>Nagy rácsos műa. kosár 4-es méret</t>
  </si>
  <si>
    <t>kenyérkosár műa rattan ovál 30 cm</t>
  </si>
  <si>
    <t>Pohármosó kefe Gasztro</t>
  </si>
  <si>
    <t>Szalvétatartó műa.áttetsző</t>
  </si>
  <si>
    <t>Levestál jénai mély</t>
  </si>
  <si>
    <t>Brother MFC -L2712 DN nyomtató</t>
  </si>
  <si>
    <t>CYBERJACK RFID BASIS Kártyaolvasó</t>
  </si>
  <si>
    <t>bordás üvegpohár 20cl</t>
  </si>
  <si>
    <t>bordás üveg pohár 20 cl NORVÉG-20</t>
  </si>
  <si>
    <t>Navon C133A+W normál hűtőszekrény</t>
  </si>
  <si>
    <t>doboz</t>
  </si>
  <si>
    <t>mosogató rekesz műa. 50x50x 8,7 cm</t>
  </si>
  <si>
    <t>főzelékestálka Repeta műa. 21cm</t>
  </si>
  <si>
    <t>levestálka Repeta műa. 19cm</t>
  </si>
  <si>
    <t>Elektrolux  turmix</t>
  </si>
  <si>
    <t>Bosch botmixer</t>
  </si>
  <si>
    <t>Gorenje cutter</t>
  </si>
  <si>
    <t>Bosch cutter</t>
  </si>
  <si>
    <t>profi habverő 50 cm Louis Tellier NC075</t>
  </si>
  <si>
    <t>profi habverő 40 cm Louis Tellier NC073</t>
  </si>
  <si>
    <t>botmixer garnitura inox Kitchenaid</t>
  </si>
  <si>
    <t>elektromos szeletelő Maxima MS 300</t>
  </si>
  <si>
    <t>Hauser fóliázógép</t>
  </si>
  <si>
    <t>főnöki forgószék Sparta XL</t>
  </si>
  <si>
    <t>Asztali mérleg  CZ Newton Q1P-15 6-15 KG</t>
  </si>
  <si>
    <t>Beko fagyasztóláda</t>
  </si>
  <si>
    <t>Gorenje fagyasztóláda</t>
  </si>
  <si>
    <t>Brother MFC-L2712DW lézernyomtató Gesz iroda</t>
  </si>
  <si>
    <t>REINER Cyberjack RFID Basis kártyaolvasó-</t>
  </si>
  <si>
    <t>DELL Inspiron 3584 15,6\" NOTEBOOK</t>
  </si>
  <si>
    <t>LG 24\" 24MK430H Led monitor</t>
  </si>
  <si>
    <t>REINER Cyberjack RFID Basis</t>
  </si>
  <si>
    <t>húsfordító</t>
  </si>
  <si>
    <t>konzervnyító</t>
  </si>
  <si>
    <t>fánkszaggató</t>
  </si>
  <si>
    <t>tojásszeletelő</t>
  </si>
  <si>
    <t>ecset</t>
  </si>
  <si>
    <t>húsklopfoló</t>
  </si>
  <si>
    <t>konzervnyitó</t>
  </si>
  <si>
    <t>fánk szaggató</t>
  </si>
  <si>
    <t>tojás szeletelő</t>
  </si>
  <si>
    <t>foghagymanyomó</t>
  </si>
  <si>
    <t>reszelő 4 oldalú</t>
  </si>
  <si>
    <t>levesszűrő</t>
  </si>
  <si>
    <t>fakanál</t>
  </si>
  <si>
    <t>habverő EMEL0004</t>
  </si>
  <si>
    <t>jénai levestál 4 L</t>
  </si>
  <si>
    <t>üvegkancsó Flóra 1,5 L</t>
  </si>
  <si>
    <t>nagyüzemi burgonyatörő rm</t>
  </si>
  <si>
    <t>jénai leves tál 4 L</t>
  </si>
  <si>
    <t>nagyüzemi burgonya törő rm.80 cm</t>
  </si>
  <si>
    <t>üvegkancsó Flóra 1.5 L</t>
  </si>
  <si>
    <t>6 db -os villakészlet</t>
  </si>
  <si>
    <t>csővázas éttermi asztal</t>
  </si>
  <si>
    <t>éttermi szék</t>
  </si>
  <si>
    <t>merőkanál</t>
  </si>
  <si>
    <t>habkártya</t>
  </si>
  <si>
    <t>konyharuha</t>
  </si>
  <si>
    <t>felmosó ruha</t>
  </si>
  <si>
    <t>gyúrótábla</t>
  </si>
  <si>
    <t>sodrófa</t>
  </si>
  <si>
    <t>teflon serpenyő</t>
  </si>
  <si>
    <t>artex króm akasztó 5-ös</t>
  </si>
  <si>
    <t>pizzaszeletelő</t>
  </si>
  <si>
    <t>üveg kancsó</t>
  </si>
  <si>
    <t>króm fazék</t>
  </si>
  <si>
    <t>króm lábas</t>
  </si>
  <si>
    <t>létra háztartási 4 fokos</t>
  </si>
  <si>
    <t>vágódeszka</t>
  </si>
  <si>
    <t>műa.nagy vágódeszka</t>
  </si>
  <si>
    <t>mágneses késtartó</t>
  </si>
  <si>
    <t>artex króm akasztó 3-as</t>
  </si>
  <si>
    <t>kés</t>
  </si>
  <si>
    <t>leveses tál</t>
  </si>
  <si>
    <t>tolóajtós szekrény 5 rendezős IB-12-05</t>
  </si>
  <si>
    <t>kézi mixer Bosch  MFQ36440</t>
  </si>
  <si>
    <t>komplett karnis</t>
  </si>
  <si>
    <t>komlett függöny 5365/300/01</t>
  </si>
  <si>
    <t>négyajtós osztott öltözőszekrény Metilla</t>
  </si>
  <si>
    <t>hatajtós osztott öltözőszekrény Metilla</t>
  </si>
  <si>
    <t>irodai forgószék CINQUE ASYN LX</t>
  </si>
  <si>
    <t>sarokíróasztal Vanessa</t>
  </si>
  <si>
    <t>teáskanál  EMGR0130</t>
  </si>
  <si>
    <t>villa EMGR0070</t>
  </si>
  <si>
    <t>kanál EMGR0059</t>
  </si>
  <si>
    <t>adagtál HÁRO0085</t>
  </si>
  <si>
    <t>leveses tál EMEL0041</t>
  </si>
  <si>
    <t>Ufesa porszívó</t>
  </si>
  <si>
    <t>XIAOMI MI LITE  5G 128/8GB -mobiltelefon</t>
  </si>
  <si>
    <t>Etsberger VANESSA sarokiróasztal</t>
  </si>
  <si>
    <t>bögre fehér törhetetlen füles 2.5 dl</t>
  </si>
  <si>
    <t>fenőacél Arcos</t>
  </si>
  <si>
    <t>felűlfagyasztós hütőszekrény</t>
  </si>
  <si>
    <t>INTEL Core i3-10105/8GB/256SSD komplett számítógép +Windows 10 +Office 2019</t>
  </si>
  <si>
    <t>Csapadékvíz elvezetés fejlesztése Lentiben</t>
  </si>
  <si>
    <t>Bérlakások</t>
  </si>
  <si>
    <t>Fenntartható energiahatékonyság pályázat Polgármesteri Hivatal napelemes rendszer</t>
  </si>
  <si>
    <t>Lenti Polgármesteri Hivatal  2024. évi szállítói kötelezettségei</t>
  </si>
  <si>
    <t>GESZ Lenti 2024. évi szállitói kötelezettsége</t>
  </si>
  <si>
    <t>Lenti Mesevár Óvoda 2023. és 2024. évi szállitói  kötelezettsége</t>
  </si>
  <si>
    <t>Bölcsőde  2023. és 2024. évi szállitói kötelezettsége</t>
  </si>
  <si>
    <t>Városi Könyvtár Lenti  2024. évi szállitói kötelezettsége</t>
  </si>
  <si>
    <t>"Napsugár" Család- és Gyermekjóléti Központ és Szolgálat Lenti 2024. évi szállitói kötelezettsége</t>
  </si>
  <si>
    <t>2023. évi összes maradvány</t>
  </si>
  <si>
    <t>2023. december 31-én</t>
  </si>
  <si>
    <t>H/III/7 Letétre, megőrzésre, fedezetkezelésre átvett pénzeszközök, biztosítékok</t>
  </si>
  <si>
    <t>A/III/2 Tartós hitelviszonyt megtestesítő értékpapírok</t>
  </si>
  <si>
    <t>D/I/6c ebből költségvetési évben esedékes követelések működési célú visszatérítendő támogatások, kölcsönök visszatérülésére államháztartáson kívültől</t>
  </si>
  <si>
    <t>D/II/4f ebből: Költségvetési évet követően esedékes követelések kamatbevételekre és más nyereségjellegű bevételekre</t>
  </si>
  <si>
    <t>D/II/4i ebből: Költségvetési évet követően esedékes követelések egyéb működési bevételekre</t>
  </si>
  <si>
    <t>2023. évi hitelfelvétel összege</t>
  </si>
  <si>
    <t>2023. évi törlesztés összege</t>
  </si>
  <si>
    <t>2023.dec. 31-én még fennálló tartozás</t>
  </si>
  <si>
    <t xml:space="preserve">
Beruházások, felújítások kiadásai beruházásonként, felújításonként
2023. évben</t>
  </si>
  <si>
    <t>2023. 12. havi módosított előirányzat</t>
  </si>
  <si>
    <t>Lenti, Zrínyi u. 1. garázs elektromos felújítása</t>
  </si>
  <si>
    <t>Lenti, Ady utcai garázs elektromos felújítása</t>
  </si>
  <si>
    <t>Petőfi Sándor szobor és Aradi Vértanúk emlékmű felújítása</t>
  </si>
  <si>
    <t>Lenti Polgármesteri Hivatal szivattyú csere</t>
  </si>
  <si>
    <t>Alkotmány u. szennyvízhálózat</t>
  </si>
  <si>
    <t>Mobiltelefon beszerzés</t>
  </si>
  <si>
    <t>Lenti köztemetőben urnafal bővítése</t>
  </si>
  <si>
    <t>Sebességcsökkentő küszöb beszerzése és telepítése</t>
  </si>
  <si>
    <t>Gyógyfürdő új játszótér beléptető kapuhoz 3 d kerítés építése</t>
  </si>
  <si>
    <t>Helyi Építési szabályzat felülvizsgálata</t>
  </si>
  <si>
    <t>Terület vásárlás</t>
  </si>
  <si>
    <t>Mumor harang tervdokumentáció elkészítése</t>
  </si>
  <si>
    <t>Bárszentmihályfa játszótér kerítés</t>
  </si>
  <si>
    <t>Lentiszombathely mosogatógép</t>
  </si>
  <si>
    <t>Lenti, Petőfi S. utcai óvoda kiviteli tervdokumentációja</t>
  </si>
  <si>
    <t>Fenntartható városfejlesztés Lentiben c. pályázat (szerver, szoftver, zöld átállás menetrend,FVS/TVP, FVS felülvizsg.)</t>
  </si>
  <si>
    <t>Fenntartható városfejlesztés Lentiben c. pályázat beruházási koncepció felülvizsgálata, pályázati felhíváshoz kapcsolása</t>
  </si>
  <si>
    <t>„Zala Kétkeréken-Kerékpárút fejlesztés Lenti és Hernyék között" c. pályázat kerékpárútépítés</t>
  </si>
  <si>
    <t>„Zala Kétkeréken-Kerékpárút fejlesztés Lenti és Rédics között" c. pályázat kerékpárút felújítás (ingatlan vásárlás)</t>
  </si>
  <si>
    <t>Játszóterek kialakítása Lentiben</t>
  </si>
  <si>
    <t xml:space="preserve">ENERGY TOUR c. pályázat kerítés építés </t>
  </si>
  <si>
    <t xml:space="preserve">Dr Hetés Ferenc Szakorvosi Rendelőintézet vasaló </t>
  </si>
  <si>
    <t>Dr Hetés Ferenc Szakorvosi Rendelőintézet 1 db fűnyíró</t>
  </si>
  <si>
    <t>Dr Hetés Ferenc Szakorvosi Rendelőintézet 1 db hulladékszállító edény</t>
  </si>
  <si>
    <t>Dr Hetés Ferenc Szakorvosi Rendelőintézet 1 db mobiltelefon</t>
  </si>
  <si>
    <t>GESZ Lenti konyhára hulladéktárolók</t>
  </si>
  <si>
    <t>GESZ Lenti húsdaráló</t>
  </si>
  <si>
    <t>GESZ Lenti  kisértékű tárgyi eszközök</t>
  </si>
  <si>
    <t>GESZ Lenti  iroda polcok készítése</t>
  </si>
  <si>
    <t>Lenti Mesevár Óvoda szőnyeg</t>
  </si>
  <si>
    <t>Lenti Mesevár Óvoda fűgyűjtős fűnyíró</t>
  </si>
  <si>
    <t>Lenti Mesevár Óvoda fejlesztő eszközök</t>
  </si>
  <si>
    <t>Bölcsőde Lenti udvari csoportszobai játékok</t>
  </si>
  <si>
    <t>Bölcsőde Lenti bölcsődei kisértékű tárgyi eszközök</t>
  </si>
  <si>
    <t>Bölcsőde Lenti konyhai kisértékű tárgyi eszközök</t>
  </si>
  <si>
    <t>Városi Művelődési Központ Lenti számítógép</t>
  </si>
  <si>
    <t>"Napsugár" Család- és Gyermekjóléti Központ és Szolgálat beépített szekrény</t>
  </si>
  <si>
    <t>"Napsugár" Család- és Gyermekjóléti Központ és Szolgálat hordozható bluetooth hangfal</t>
  </si>
  <si>
    <t>"Napsugár" Család- és Gyermekjóléti Központ és Szolgálat Co érzékelő</t>
  </si>
  <si>
    <t>"Napsugár" Család- és Gyermekjóléti Központ és Szolgálat salgo polc</t>
  </si>
  <si>
    <t>"Napsugár" Család- és Gyermekjóléti Központ és Szolgálat pumpás kávétermosz</t>
  </si>
  <si>
    <t>"Napsugár" Család- és Gyermekjóléti Központ és Szolgálat 2 db roller</t>
  </si>
  <si>
    <t>"Napsugár" Család- és Gyermekjóléti Központ és Szolgálat 3 db női kerékpár</t>
  </si>
  <si>
    <t>"Napsugár" Család- és Gyermekjóléti Központ és Szolgálat 4 db acélfelni</t>
  </si>
  <si>
    <t>"Napsugár" Család- és Gyermekjóléti Központ és Szolgálat 1 db kerékpártároló rács</t>
  </si>
  <si>
    <t>"Napsugár" Család- és Gyermekjóléti Központ és Szolgálat kerti sátor, pavilon</t>
  </si>
  <si>
    <t>"Napsugár" Család- és Gyermekjóléti Központ és Szolgálat tablet hangtechnikával</t>
  </si>
  <si>
    <t>"Napsugár" Család- és Gyermekjóléti Központ és Szolgálat irodai szék</t>
  </si>
  <si>
    <t>"Napsugár" Család- és Gyermekjóléti Központ és Szolgálat falburkolat készítés</t>
  </si>
  <si>
    <t>"Napsugár" Család- és Gyermekjóléti Központ és Szolgálat akasztós előszobafal</t>
  </si>
  <si>
    <t>"Napsugár" Család- és Gyermekjóléti Központ és Szolgálat mikrohullámú sütő</t>
  </si>
  <si>
    <t>"Napsugár" Család- és Gyermekjóléti Központ és Szolgálat kis létra</t>
  </si>
  <si>
    <t>"Napsugár" Család- és Gyermekjóléti Központ és Szolgálat tükör</t>
  </si>
  <si>
    <t xml:space="preserve">Lenti Polgármesteri Hivatal 3 db telefon </t>
  </si>
  <si>
    <t>Lenti Polgármesteri Hivatal salgó polc</t>
  </si>
  <si>
    <t>Lenti Polgármesteri Hivatal 5 db telefon</t>
  </si>
  <si>
    <t>Lenti Polgármesteri Hivatal 2 db mobiltelefon</t>
  </si>
  <si>
    <t xml:space="preserve">Lenti Polgármesteri Hivatal Wifis hálózati rendszer </t>
  </si>
  <si>
    <t>Lenti Polgármesteri Hivatal nyomtató</t>
  </si>
  <si>
    <t>Lenti Polgármesteri Hivatal diktafon</t>
  </si>
  <si>
    <t>Lenti Polgármesteri Hivatal iratmegsemmisítő</t>
  </si>
  <si>
    <t>2023. eredeti előirányzat</t>
  </si>
  <si>
    <t>2023. évi tényadat</t>
  </si>
  <si>
    <t>Dr Hetés Ferenc Szakorvosi Rendelőintézet 18 db számítógép</t>
  </si>
  <si>
    <t>Villamos energia szolgáltatás díja (K3311)</t>
  </si>
  <si>
    <t>Gázenergia szolgáltatás díja (K3312)</t>
  </si>
  <si>
    <t>Víz és csatorna szolgáltatás díja (K3314)</t>
  </si>
  <si>
    <t>Távhő és melegvíz szolgáltatás díja (K3313)</t>
  </si>
  <si>
    <t xml:space="preserve"> ebből: államháztartáson belül (K353)</t>
  </si>
  <si>
    <t>Közüzemi díjak (=35+…+38) (K331)</t>
  </si>
  <si>
    <t>Bérleti és lízing díjak (&gt;=43) (K333)</t>
  </si>
  <si>
    <t>Közvetített szolgáltatások  (&gt;=45) (K335)</t>
  </si>
  <si>
    <t>Egyéb szolgáltatások (&gt;-48)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</si>
  <si>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</si>
  <si>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</si>
  <si>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</si>
  <si>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(&gt;=59+…61) (K354)</t>
  </si>
  <si>
    <t>Különféle befizetések és egyéb dologi kiadások (=53+54+55+58+62) (K35)</t>
  </si>
  <si>
    <t>Dologi kiadások (=31+34+49+52+63) (K3)</t>
  </si>
  <si>
    <t>Egyéb nem intézményi ellátások (&gt;=105+…+123) (K48)</t>
  </si>
  <si>
    <t>Ellátottak pénzbeli juttatásai (=65+66+77+78+89+98+101+104) (K4)</t>
  </si>
  <si>
    <t>Elvonások és befizetések (=127+128+129) (K502)</t>
  </si>
  <si>
    <t>Egyéb működési célú támogatások államháztartáson belülre (=155+…+164) (K506)</t>
  </si>
  <si>
    <t>ebből: központi költségvetési szervek (K506)</t>
  </si>
  <si>
    <t>Működési célú visszatérítendő támogatások, kölcsönök nyújtása államháztartáson kívülre (=168+…+178) (K508)</t>
  </si>
  <si>
    <t>Egyéb működési célú támogatások államháztartáson kívülre (=183+…+192) (K512)</t>
  </si>
  <si>
    <t>Egyéb működési célú kiadások (=125+130+131+132+143+154+165+167+179+180+181+182+193) (K5)</t>
  </si>
  <si>
    <t>Beruházások (=195+196+198+199+200+202+204) (K6)</t>
  </si>
  <si>
    <t>Felújítások (=206+...+209) (K7)</t>
  </si>
  <si>
    <t>Egyéb felhalmozási támogatások államháztartáson belülre (=235+…+244) (K84)</t>
  </si>
  <si>
    <t>Felhalmozási célú visszatérítendő támogatások, kölcsönök törlesztése államháztartáson belülre(=224+…+233) (K83)</t>
  </si>
  <si>
    <t>ebből: helyi önkormányzatok és költségvetési szerveik (K84)</t>
  </si>
  <si>
    <t>Egyéb felhalmozási célú kiadások (=211+212+223+234+245+247+259+260+261) (K8)</t>
  </si>
  <si>
    <t>Költségvetési kiadások (=20+21+64+124+194+205+210+272) (K1-K8)</t>
  </si>
  <si>
    <t>ebből: elkülönített állami pénzalapok (B25)</t>
  </si>
  <si>
    <t>ebből: helyi önkormányzatok és költségvetési szerveik (B25)</t>
  </si>
  <si>
    <t>Vagyoni tipusú adók (=109+…+114) (B34)</t>
  </si>
  <si>
    <t>Értékesítési és forgalmi adók (=116+…+135) (B351)</t>
  </si>
  <si>
    <t>Egyéb áruhasználati és szolgáltatási adók  (=146+…+161) (B355)</t>
  </si>
  <si>
    <t>Termékek és szolgáltatások adói (=115+136+140+141+145)  (B35)</t>
  </si>
  <si>
    <t>Egyéb közhatalmi bevételek (&gt;=164+…+181) (B36)</t>
  </si>
  <si>
    <t>Közhatalmi bevételek (=93+94+104+108+162+163) (B3)</t>
  </si>
  <si>
    <t>Szolgáltatások ellenértéke (&gt;=185+186) (B402)</t>
  </si>
  <si>
    <t>Közvetített szolgáltatások ellenértéke  (&gt;=188) (B403)</t>
  </si>
  <si>
    <t>Tulajdonosi bevételek (&gt;190+…+195) (B404)</t>
  </si>
  <si>
    <t>Befektetett pénzügyi eszközökből származó bevételek( &gt;=200+202)(B4081)</t>
  </si>
  <si>
    <t>Egyéb kapott (járó) kamatok és kamatjellegű bevételek (&gt;=204+205+206) (B4082)</t>
  </si>
  <si>
    <t>Kamatbevételek és más nyereségjellegű bevételek (=199+203) (B408)</t>
  </si>
  <si>
    <t>Más egyéb bpénzügyi műveletek bevételei (&gt;=210+…213)(B4092)</t>
  </si>
  <si>
    <t>Egyéb pénzügyi műveletek bevételei (=208+209) (B409)</t>
  </si>
  <si>
    <t>Egyéb működési bevételek (&gt;=217+218) (B411)</t>
  </si>
  <si>
    <t>Működési bevételek (=183+184+187+189+197+198+207+214+215+216) (B4)</t>
  </si>
  <si>
    <t>Ingatlanok értékesítése (&gt;=223) (B52)</t>
  </si>
  <si>
    <t>Felhalmozási bevételek (=220+222+224+225+228) (B5)</t>
  </si>
  <si>
    <t>Működési célú visszatérítendő támogatások, kölcsönök visszatérülése államháztartáson kívülről (=235+…+243) (B64)</t>
  </si>
  <si>
    <t>ebből: nonprofit gazdasági társaságok (B64)</t>
  </si>
  <si>
    <t>Egyéb működési célú átvett pénzeszközök (=245+…+255) (B65)</t>
  </si>
  <si>
    <t>ebből: egyéb vállalkozások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</si>
  <si>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</si>
  <si>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</si>
  <si>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Felhalmozási célú átvett pénzeszközök (=257+…+260+270) (B7)</t>
  </si>
  <si>
    <t>Szántó 0145/27 hrsz</t>
  </si>
  <si>
    <t>Szántó 0264/7 hrsz</t>
  </si>
  <si>
    <t>Szántó 0264/17 hrsz</t>
  </si>
  <si>
    <t>Lenti 0264/6 hrsz szántó</t>
  </si>
  <si>
    <t>Lenti 0264/16 hrsz szántó</t>
  </si>
  <si>
    <t>Legelő. erdő 0186/5 hrsz</t>
  </si>
  <si>
    <t>Erdő, kivett árok, rét, szántó  0186/4 hrsz</t>
  </si>
  <si>
    <t>Szántó, rét 0186/2 hrsz</t>
  </si>
  <si>
    <t>Szántó 0145/37 hrsz</t>
  </si>
  <si>
    <t>Szántó 0264/28 hrsz</t>
  </si>
  <si>
    <t>Szántó 0264/27 hrsz</t>
  </si>
  <si>
    <t>Szántó 0264/10 hrsz</t>
  </si>
  <si>
    <t>Szántó 0264/5 hrsz</t>
  </si>
  <si>
    <t>Szántó 0264/9 hrsz</t>
  </si>
  <si>
    <t>Szántó 0264/8 hrsz</t>
  </si>
  <si>
    <t>Szántó 0191/22 hrsz</t>
  </si>
  <si>
    <t>Kivett árok (0186/1)</t>
  </si>
  <si>
    <t>Legelő szántó és árok (0186/3)</t>
  </si>
  <si>
    <t>Kivett beépítetlen terület 4101/2 hrsz</t>
  </si>
  <si>
    <t>Kivett beépítetlen terület 4102/2 hrsz</t>
  </si>
  <si>
    <t>Lenti, Dózsa u kivett járda (86/4)</t>
  </si>
  <si>
    <t>Beépítetlen terület Lenti 889/3 hrsz</t>
  </si>
  <si>
    <t>Beépítetlen terület Lenti 886/7 hrsz</t>
  </si>
  <si>
    <t>Kivett út 0145/39 hrsz</t>
  </si>
  <si>
    <t>Dózsa Gy. U. járda(86/1)</t>
  </si>
  <si>
    <t>Dózsa u. járda (113/1)</t>
  </si>
  <si>
    <t>Kivett játszótér ls egyéb építmény (sportpályák, komfortpont)949/13</t>
  </si>
  <si>
    <t>Kivett strandfürdő 949/12 hrsz</t>
  </si>
  <si>
    <t>Kivett ipartelep 0144/1 hrsz</t>
  </si>
  <si>
    <t>Kivett ipartelep 1228/26 hrsz</t>
  </si>
  <si>
    <t>Kivett üzem 1225/7 hrsz</t>
  </si>
  <si>
    <t>Kivett üzem 1225/8 hrsz</t>
  </si>
  <si>
    <t>Kivett helyi közút (kerékpárút) 1226/2 hrsz</t>
  </si>
  <si>
    <t>Kivett áruház, udvar 1227/2</t>
  </si>
  <si>
    <t>Pro-Arte - udvari épület  (85)</t>
  </si>
  <si>
    <t>Petőfi u. (1089/3) fatároló</t>
  </si>
  <si>
    <t>Szennyvíztelep kapcsoló csere 23/4 hrsz</t>
  </si>
  <si>
    <t>Lenti-hegy harangláb (5666/1)</t>
  </si>
  <si>
    <t>Mumori harangláb közl út (2130)</t>
  </si>
  <si>
    <t>Dózsa u. (113/1)</t>
  </si>
  <si>
    <t>3D kerítés építése Gyógyfürdő új játszótér beléptetőkapuhoz</t>
  </si>
  <si>
    <t>Lentikápolna Kápolnai u 37. 2728 hrsz köztéri játszótér kialakítása</t>
  </si>
  <si>
    <t>Mumor Arany J u 15. 2261/1 hrsz köztéri játszótér kialakítása</t>
  </si>
  <si>
    <t>Termálvíz csatorna rendezése Lenti Zöld Város kialakítása pályázat</t>
  </si>
  <si>
    <t>Parkoló kialakítása Lenti Zöld Város kialakítása pályázat</t>
  </si>
  <si>
    <t>Komfortpont Lenti Zöld Város kialakítása pályázat</t>
  </si>
  <si>
    <t>Sportpályák, játszótér Lenti Zöld Város kialakítása pályázat</t>
  </si>
  <si>
    <t>Bárszentmihályfa, Mihályfai u 3195 hrsz köztéri játszótér kialakítása</t>
  </si>
  <si>
    <t>Települési környezetvédelmi infrastruktúra fejlesztés 0186/4 hrsz</t>
  </si>
  <si>
    <t>Települési környezetvédelmi infrastruktúra fejlesztés 0190/2 hrsz</t>
  </si>
  <si>
    <t>Települési környezetvédelmi infrastruktúra fejlesztés 0186/1 hrsz</t>
  </si>
  <si>
    <t>Lentiszombathely energiapark kerítés 3583 hrsz</t>
  </si>
  <si>
    <t>Futballpálya kerítés 23/1 hrsz</t>
  </si>
  <si>
    <t>Közterület bútorbolt mögött 1066/5 hrsz</t>
  </si>
  <si>
    <t>Gerincvezeték kiváltás 0668 hrsz</t>
  </si>
  <si>
    <t>Lenti 0670/1 hrsz NA200 gerincvezeték csere</t>
  </si>
  <si>
    <t>Bödeháza 137 hrsz ingatlan ivóvízbekötés</t>
  </si>
  <si>
    <t>Baglad 205 hrsz ivóvízbekötés</t>
  </si>
  <si>
    <t>Ivóvíz bekötővezeték 5784/2 hrsz Felső-Budahegyi u 17.</t>
  </si>
  <si>
    <t>Csatornahálózat építés Lenti Alkotmány u 2.</t>
  </si>
  <si>
    <t>Ingatlanok,építmények</t>
  </si>
  <si>
    <r>
      <t xml:space="preserve">Lenti 5772/3 hrsz Lentihegy </t>
    </r>
    <r>
      <rPr>
        <i/>
        <sz val="12"/>
        <color indexed="8"/>
        <rFont val="Arial"/>
        <family val="2"/>
        <charset val="238"/>
      </rPr>
      <t>I</t>
    </r>
    <r>
      <rPr>
        <sz val="12"/>
        <color indexed="8"/>
        <rFont val="Arial"/>
        <family val="2"/>
        <charset val="238"/>
      </rPr>
      <t xml:space="preserve"> előtároló területe</t>
    </r>
  </si>
  <si>
    <t>MSI Business Alt In One telepített szoftverekkel</t>
  </si>
  <si>
    <t>HP Pavilon AIU 27-cb0000nn 27! FHD AG-LED AMD Ryzen5500U számítógép</t>
  </si>
  <si>
    <t>SYNOLOGY DS920+(8GB, 4HDD) file szerver</t>
  </si>
  <si>
    <t>Fekvőrendőr telepítése Lenti Vörösmarty u.</t>
  </si>
  <si>
    <t>Kolumbárium építése köztemetőben 0219/3 hrsz-on</t>
  </si>
  <si>
    <t>Fekvőrendőr telepítése Lenti, Vörösmarty utca</t>
  </si>
  <si>
    <t>Akadálymentes WC Zöld Város pályázat</t>
  </si>
  <si>
    <t>Öltözőszekrény Metalobox 3/21 Zöld Város pályázat</t>
  </si>
  <si>
    <t>Információs tábla Energy Tour pályázat</t>
  </si>
  <si>
    <t>Szennyvíz motorvédő csere 2. szvíz átemelő</t>
  </si>
  <si>
    <t>Kölcsey u I. szennyvízátemelő kétállású kapcsoló csere</t>
  </si>
  <si>
    <t>Szennyvíztelep úszókapcsoló csere</t>
  </si>
  <si>
    <t>Szennyvíz motorvédő csere Lenti Sugár u átemelő</t>
  </si>
  <si>
    <t>Nyers szennyvízátemelő akna gépészet</t>
  </si>
  <si>
    <t>AS 900 fali lehajtható pelenkázó női mosdóban Zöld Város pályázat</t>
  </si>
  <si>
    <t>Kéztörlő, kézszárító berendezés Zöld Város pályázat</t>
  </si>
  <si>
    <t>Szappan adagoló Zöld Város pályázat</t>
  </si>
  <si>
    <t>Öltöző pad Zöld Város pályázat</t>
  </si>
  <si>
    <t>Törülköző tartó zuhanyzóban Zöld Város pályázat</t>
  </si>
  <si>
    <t>Zuhanycső, zuhanyfej állítható magasság, tartó tálca Zöld Város pályázat</t>
  </si>
  <si>
    <t>Fényvisszaverő prizma 4 db</t>
  </si>
  <si>
    <t>Xia Rmi Note 12 PRO DS 5G128 Gb fekete mobiltelefon</t>
  </si>
  <si>
    <t>0-ra írt üzemeltetésre átadott gépek, berendezések forgalomképes</t>
  </si>
  <si>
    <t>0-ra írt üzemeltetésre átadott gépek, berendezések korlátozottan forgalomképes</t>
  </si>
  <si>
    <t>0-ra írt üzemeltetésre átadott gépek, berendezések korlátozottan forgalomképes összesen:</t>
  </si>
  <si>
    <t>Spir iratmegsemmisítő gép</t>
  </si>
  <si>
    <t>Íróasztal 120*70*72 cm</t>
  </si>
  <si>
    <t>0-ra írt forgalomképes járművek</t>
  </si>
  <si>
    <t>0-ra írt üzemeltetésre átadott forgalomképes járművek</t>
  </si>
  <si>
    <t>0-ra írt üzemeltetésre átadott forgalomképes járművek összesen:</t>
  </si>
  <si>
    <t>Informatikai eszközök</t>
  </si>
  <si>
    <t>Informatikai eszközök összesen:</t>
  </si>
  <si>
    <t>Egyéb tárgyi eszközök</t>
  </si>
  <si>
    <t>Fellowes AutoMax 600 M iratmegsemmisítő</t>
  </si>
  <si>
    <t>Egyéb tárgyi eszközök összesen:</t>
  </si>
  <si>
    <t>0-ra leírt informatikai eszközök:</t>
  </si>
  <si>
    <t>0-ra írt kisértékű informatikai gépek berendezések</t>
  </si>
  <si>
    <t>Samsung Galaxy A54-5G DS8+128GB fehér</t>
  </si>
  <si>
    <t>Wifi hálózat Dlink COVR-X1863-Mesh 3</t>
  </si>
  <si>
    <t>Lézernyomtató XEROX 3020</t>
  </si>
  <si>
    <t>0-ra leírt kisértékű informatikai eszközök:</t>
  </si>
  <si>
    <t>0-ra írt kisértékű egyéb gép berendezés felszerelés</t>
  </si>
  <si>
    <t>Salgó polc</t>
  </si>
  <si>
    <t>Voip telefon Grandstream GRP2601P</t>
  </si>
  <si>
    <t>Diktafon SONY PCM-A10</t>
  </si>
  <si>
    <t>Grandstream Voip telefon GRP2601P</t>
  </si>
  <si>
    <t>0-ra írt kisértékű egyéb gép berendezés felszerelés összesen</t>
  </si>
  <si>
    <t>Elektromos konvektor 2 db</t>
  </si>
  <si>
    <t>Samsung G991B Galaxy S21 5 G mobiltelefon</t>
  </si>
  <si>
    <t>Intel Core Komplett számítógép +Windows 11 pro</t>
  </si>
  <si>
    <t>Intel Core Komplett számítógép +Windows 11 pro 17 db</t>
  </si>
  <si>
    <t>Kuka 240 liter</t>
  </si>
  <si>
    <t>HQ LB256SP fűnyíró</t>
  </si>
  <si>
    <t>Philips vasaló</t>
  </si>
  <si>
    <t xml:space="preserve">Komplett számítógép Intel Pentium </t>
  </si>
  <si>
    <t>tornaszőnyeg összehajtható fogantyúval 200x100x10 cm</t>
  </si>
  <si>
    <t>Nem hoznak zavarba a formák !</t>
  </si>
  <si>
    <t>Szortírozó doboz</t>
  </si>
  <si>
    <t>Tevékenykedjünk !-96 db teve +20db feladatkártya</t>
  </si>
  <si>
    <t>Érzelmek kirakó játék -Super Blocks</t>
  </si>
  <si>
    <t>Tudnivaló apróságok -Viselkedés és napirend</t>
  </si>
  <si>
    <t>SZÓ-KÉP-TÁR Óvodai fejlesztő doboz 5 éves kortól</t>
  </si>
  <si>
    <t>Örülök ,félek ,haragszom</t>
  </si>
  <si>
    <t>Ma ,holnap,most .mindjárt</t>
  </si>
  <si>
    <t>Abacolor formák 100 db-os</t>
  </si>
  <si>
    <t>Egészítsd ki a formákkal .szín ,forma méretegyeztető játék adatkártyákkal -GOULA</t>
  </si>
  <si>
    <t>Fűzős játék -gombok</t>
  </si>
  <si>
    <t>Mágneses geometriai formakereső</t>
  </si>
  <si>
    <t>Látogatás a beszéd birodalmába 1-2 kötet +szókártyák</t>
  </si>
  <si>
    <t>Testrészek és ruhák</t>
  </si>
  <si>
    <t>Előtte-utána</t>
  </si>
  <si>
    <t>Ellentétek -Önellenőrző képkártyák</t>
  </si>
  <si>
    <t>Képes történetek -Cselekvés sorozatok</t>
  </si>
  <si>
    <t>Rakjuk időrendbe -Rövid történetek 2.</t>
  </si>
  <si>
    <t>Rakjuk időrendbe -Rövid történetek1.</t>
  </si>
  <si>
    <t>fűnyiró akkus GE-CM 36/48 +dupla Twincharger töltő +4 db akkumulátor</t>
  </si>
  <si>
    <t>szennyfogó gumis szönyeg Diablo 120x180 cm Antracit</t>
  </si>
  <si>
    <t>Gazdasági Ellátó Szervezet Lenti gépek, berendezések, felszerelések, járművek összesen</t>
  </si>
  <si>
    <t>Brother DCP-L2712DW multifunkciós lézernyomtató</t>
  </si>
  <si>
    <t>aprítógép ETA BASTO</t>
  </si>
  <si>
    <t>főzelékestálka műanyag Repeta 21 cm</t>
  </si>
  <si>
    <t>levestálka műanyag Repeta 19 cm</t>
  </si>
  <si>
    <t>Polc rendszer ( összeszerelés )</t>
  </si>
  <si>
    <t>Polc rendszer  ( anyagok )</t>
  </si>
  <si>
    <t>szemetes pedálos szögletes 60 L</t>
  </si>
  <si>
    <t>szemetes pedálos szögletes 120 L</t>
  </si>
  <si>
    <t>szemetes pedálos szögletes 50 L</t>
  </si>
  <si>
    <t>Bosch MMR15A1 aprítógép</t>
  </si>
  <si>
    <t>szerelő mini munkapad</t>
  </si>
  <si>
    <t>botmixer PHILIPS HR-2531</t>
  </si>
  <si>
    <t>konyhai mérleg NEDIS KASC-113 VA</t>
  </si>
  <si>
    <t>vízforraló SENCOR SWK 1748WH</t>
  </si>
  <si>
    <t>vasaló Gorenje SIH-2600</t>
  </si>
  <si>
    <t>porszívó Gorenje VCE035PRCY</t>
  </si>
  <si>
    <t>játék szerelő mini munkapad</t>
  </si>
  <si>
    <t>játék Bosch mini védőfelszerelés készlet 3 db-os</t>
  </si>
  <si>
    <t>játék Bosch mini munkapad</t>
  </si>
  <si>
    <t>játék szerszámos láda</t>
  </si>
  <si>
    <t>palacsintasűtő</t>
  </si>
  <si>
    <t>szögletes mosogató tál 30 cm zöld  műa. szögletes mosogató tál 26 cs citrom műa.</t>
  </si>
  <si>
    <t>szögletes mosogató tál 26 cs citrom műa.</t>
  </si>
  <si>
    <t>serpenyő króm</t>
  </si>
  <si>
    <t>mosogató füles 75 cm 60L Kalocsafakanál</t>
  </si>
  <si>
    <t>gyümölcsmosó felső műanyag</t>
  </si>
  <si>
    <t>keverőtál króm</t>
  </si>
  <si>
    <t>tepsi zománcos</t>
  </si>
  <si>
    <t>doboz műa.curver tégla lapos1,2 L</t>
  </si>
  <si>
    <t>tölcsér 90-es kalocsa</t>
  </si>
  <si>
    <t>tölcsér 145-ös</t>
  </si>
  <si>
    <t>zöldséghámozó</t>
  </si>
  <si>
    <t>sütiecset</t>
  </si>
  <si>
    <t>fenőacél</t>
  </si>
  <si>
    <t>euro box kicsi fedéllel</t>
  </si>
  <si>
    <t>parkoló garázs</t>
  </si>
  <si>
    <t>pizza szett</t>
  </si>
  <si>
    <t>babakocsi 3 kerekű rózsaszín</t>
  </si>
  <si>
    <t>sárga dömperes ,vödrös homokozó</t>
  </si>
  <si>
    <t>bevásárló kocsi</t>
  </si>
  <si>
    <t>Wader autószerviz</t>
  </si>
  <si>
    <t>farmház szintes kiegészitőkkel</t>
  </si>
  <si>
    <t>fém sztetoszkóp</t>
  </si>
  <si>
    <t>tűtoltó autó hangokkal</t>
  </si>
  <si>
    <t>telefoci fehér és ezüst</t>
  </si>
  <si>
    <t>pillangós labda</t>
  </si>
  <si>
    <t>elemes mikrohullámú sűtő</t>
  </si>
  <si>
    <t>mikrohullámú sűtő étellel</t>
  </si>
  <si>
    <t>konyhai gépek -kávéfőző</t>
  </si>
  <si>
    <t>emeletes garázs lifttel</t>
  </si>
  <si>
    <t>műanyag dömper ,markoló</t>
  </si>
  <si>
    <t xml:space="preserve">elemes mixer játék </t>
  </si>
  <si>
    <t>fa babaház 18 db-os</t>
  </si>
  <si>
    <t xml:space="preserve">INTEL Core i5-10400 16 GB számítógép ,24\" AOC monitor </t>
  </si>
  <si>
    <t>LENOVO Tab M9 tablet hangtechnikával</t>
  </si>
  <si>
    <t>Karfás irodai szék</t>
  </si>
  <si>
    <t>falburkolat</t>
  </si>
  <si>
    <t>előszobafal</t>
  </si>
  <si>
    <t>Mikro Sencor SMW 1517RD</t>
  </si>
  <si>
    <t>Tükör</t>
  </si>
  <si>
    <t>Létra 3+1 fokos</t>
  </si>
  <si>
    <t>Kerékpár Csepel Velence 28 7 seb.</t>
  </si>
  <si>
    <t>Salgó polc 6 polcos 2400*1000*400</t>
  </si>
  <si>
    <t>Salgó polc 5 polcos 1800*700*450</t>
  </si>
  <si>
    <t>Összecsakható pavilon</t>
  </si>
  <si>
    <t>Kerékpártároló</t>
  </si>
  <si>
    <t>Keréktárcsa 4 db</t>
  </si>
  <si>
    <t>Termosz</t>
  </si>
  <si>
    <t>Szén monoxid mérő</t>
  </si>
  <si>
    <t xml:space="preserve">Salgó polc 5 polcos </t>
  </si>
  <si>
    <t>Roller</t>
  </si>
  <si>
    <t>JBL hangfal</t>
  </si>
  <si>
    <t>Irodai polcos szekrény</t>
  </si>
  <si>
    <t xml:space="preserve">Befejezetlen épület beruházás </t>
  </si>
  <si>
    <t>Római katolikus harangláb építése Mumori temetőben 2239 hrsz</t>
  </si>
  <si>
    <t>Lenti Petőfi u óvoda beruházás</t>
  </si>
  <si>
    <t>Befejezetlen épület beruházás összesen:</t>
  </si>
  <si>
    <t>Zala Kétkeréken kerékpárút fejlesztés Lentiben projekt</t>
  </si>
  <si>
    <t>Petőfi - Bánffy u közötti kerékpárút felújítás</t>
  </si>
  <si>
    <t>Beruházások összesen:</t>
  </si>
  <si>
    <t>Rovat száma</t>
  </si>
  <si>
    <t>2023. évi költségvetés</t>
  </si>
  <si>
    <t>2023. évi módosított előirányzat</t>
  </si>
  <si>
    <t>2023.  évi teljesítés</t>
  </si>
  <si>
    <t>B</t>
  </si>
  <si>
    <t>BEVÉTELEK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</si>
  <si>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</si>
  <si>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</si>
  <si>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</si>
  <si>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</si>
  <si>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</si>
  <si>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</si>
  <si>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</si>
  <si>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Települési önkormányzatok egyes köznevelési feladatainak tám.</t>
  </si>
  <si>
    <t>B1131</t>
  </si>
  <si>
    <t>Települési önkormányzatok szociális és gyermekjóléti  feladatainak támogatása</t>
  </si>
  <si>
    <t>B1132</t>
  </si>
  <si>
    <t>Települési önkormányzatok gyermekétkeztetési feladatainak támogatása</t>
  </si>
  <si>
    <t>B114</t>
  </si>
  <si>
    <t>Települési önkormányzatok kulturális feladatainak támogatása</t>
  </si>
  <si>
    <t>B115</t>
  </si>
  <si>
    <t>Működési célú költségvetési támogatások és kiegészítő támogatások</t>
  </si>
  <si>
    <t>B116</t>
  </si>
  <si>
    <t>Elszámolásból származó bevételek</t>
  </si>
  <si>
    <t>B16</t>
  </si>
  <si>
    <t>Egyéb működési célú támogatások bevételei államháztartáson belülről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</si>
  <si>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</si>
  <si>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</si>
  <si>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</si>
  <si>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</si>
  <si>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</si>
  <si>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</si>
  <si>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</si>
  <si>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Felhalmozási célú támogatások államháztartáson belülről összesen</t>
  </si>
  <si>
    <t>B3</t>
  </si>
  <si>
    <t>Közhatalmi bevételek</t>
  </si>
  <si>
    <t>B34</t>
  </si>
  <si>
    <t>Vagyoni típusú adók</t>
  </si>
  <si>
    <t>Építményadó</t>
  </si>
  <si>
    <t>Magánszemély kommunális adója</t>
  </si>
  <si>
    <t>B35</t>
  </si>
  <si>
    <t xml:space="preserve">Termékek és szolgáltatások adói </t>
  </si>
  <si>
    <t>B351</t>
  </si>
  <si>
    <t>Értékesítési és forgalmi adók ( helyi iparűzési adó)</t>
  </si>
  <si>
    <t>B354</t>
  </si>
  <si>
    <t>Gépjárműadók</t>
  </si>
  <si>
    <t>B355</t>
  </si>
  <si>
    <t xml:space="preserve">Egyéb áruhasználati és szolgáltatási adók </t>
  </si>
  <si>
    <t>tartózodás után fizetett idegenforgalmi adó</t>
  </si>
  <si>
    <t>B36</t>
  </si>
  <si>
    <t>Egyéb közhatalmi bevételek</t>
  </si>
  <si>
    <t>Közhatalmi bevételek összesen</t>
  </si>
  <si>
    <t>B4</t>
  </si>
  <si>
    <t>Működési bevételek</t>
  </si>
  <si>
    <t>B5</t>
  </si>
  <si>
    <t>Felhalmozási bevételek</t>
  </si>
  <si>
    <t>B52</t>
  </si>
  <si>
    <t>Ingatlanok értékesítése</t>
  </si>
  <si>
    <t>B53</t>
  </si>
  <si>
    <t>Egyéb tárgyi eszközök értékesítése</t>
  </si>
  <si>
    <t>B54</t>
  </si>
  <si>
    <t>Részesedések értékesítése</t>
  </si>
  <si>
    <t>Felhalmozási bevételek összesen</t>
  </si>
  <si>
    <t>B6</t>
  </si>
  <si>
    <t>Működési célú átvett pénzeszközök</t>
  </si>
  <si>
    <t>B7</t>
  </si>
  <si>
    <t>Felhalmozási célú átvett pénzeszközök</t>
  </si>
  <si>
    <t>B72</t>
  </si>
  <si>
    <t>Felhalmozási célú visszatérítendő támogatások, kölcsönök visszatérülése államháztartáson kívülről</t>
  </si>
  <si>
    <t>B75</t>
  </si>
  <si>
    <t>Egyéb felhalmozási célú átvett pénzeszköz</t>
  </si>
  <si>
    <t>Felhalmozási célú átvett pénzeszközök összesen</t>
  </si>
  <si>
    <t>B1-B7</t>
  </si>
  <si>
    <t>Költségvetési bevételek</t>
  </si>
  <si>
    <t>B8</t>
  </si>
  <si>
    <t>Finanszírozási bevételek</t>
  </si>
  <si>
    <t>B81</t>
  </si>
  <si>
    <t>Belföldi finanszírozás bevételei</t>
  </si>
  <si>
    <t>B811</t>
  </si>
  <si>
    <t xml:space="preserve"> Hitel-, kölcsönfelvétel pénzügyi vállalkozástól</t>
  </si>
  <si>
    <t>B8121</t>
  </si>
  <si>
    <t>Forgatási célú belföldi értékpapírok beváltása</t>
  </si>
  <si>
    <t>B813</t>
  </si>
  <si>
    <t>Maradvány igénybevétele</t>
  </si>
  <si>
    <t>B814</t>
  </si>
  <si>
    <t>Államháztartáson belüli megelőlegezések</t>
  </si>
  <si>
    <t>B817</t>
  </si>
  <si>
    <t>Lekötött bankbetétek megszüntetése</t>
  </si>
  <si>
    <t>Finanszírozási bevételek összesen</t>
  </si>
  <si>
    <t>BEVÉTELEK ÖSSZESEN:</t>
  </si>
  <si>
    <t>BEVÉTELEK ÖSSZESEN</t>
  </si>
  <si>
    <t>Közhatalmi bevétel</t>
  </si>
  <si>
    <t>Működési célú átvett pénzeszköz</t>
  </si>
  <si>
    <t>Felhalmozási bevétel</t>
  </si>
  <si>
    <t>Felhalmozási célú átvett pénzeszköz</t>
  </si>
  <si>
    <t>Irányító szervi támogatás</t>
  </si>
  <si>
    <t>2022.  évi teljesítés</t>
  </si>
  <si>
    <t>Ebből kötelező feladat</t>
  </si>
  <si>
    <t>GESZ Lenti</t>
  </si>
  <si>
    <t>Ebből állami (államigazgatási) feladat</t>
  </si>
  <si>
    <t xml:space="preserve">"Napsugár" Család és Gyermekjóléti Központ és Szolgálat </t>
  </si>
  <si>
    <t>Ebből önként vállalt feladat</t>
  </si>
  <si>
    <t>Működési költségvetés</t>
  </si>
  <si>
    <t>Felhalmozási költségvetés</t>
  </si>
  <si>
    <t>Finanszírozási kiadások</t>
  </si>
  <si>
    <t xml:space="preserve">      KIADÁS ÖSSZESEN</t>
  </si>
  <si>
    <t>Személyi juttatások</t>
  </si>
  <si>
    <t>Munkaadókat terhelő járulékok és szociális hozzájárulási adó</t>
  </si>
  <si>
    <t xml:space="preserve"> Dologi kiadások</t>
  </si>
  <si>
    <t>Ellátottak pénzbeli juttatásai</t>
  </si>
  <si>
    <t>Egyéb működési célú kiadások</t>
  </si>
  <si>
    <t xml:space="preserve">     Felújítások </t>
  </si>
  <si>
    <t>Egyéb felhalmozási kiadások</t>
  </si>
  <si>
    <t>Irányítószervi támogatás</t>
  </si>
  <si>
    <t>Létszám</t>
  </si>
  <si>
    <t>Ebből pályázatban foglalkoztatott</t>
  </si>
  <si>
    <t>Főfoglalkozású</t>
  </si>
  <si>
    <t>Részmunkaidős 0,8</t>
  </si>
  <si>
    <t>Részmunkaidős 0,75</t>
  </si>
  <si>
    <t>Részmunkaidős 0,5</t>
  </si>
  <si>
    <t>Részmunkaidős 0,325</t>
  </si>
  <si>
    <t>Részmunkaidős 0,3</t>
  </si>
  <si>
    <t>Részmunkaidős 0,25</t>
  </si>
  <si>
    <t>Részmunkaidős 0,2</t>
  </si>
  <si>
    <t>Egész főre átszámítva összesen</t>
  </si>
  <si>
    <t>Ebből kötelező feladathoz kapcsolódó</t>
  </si>
  <si>
    <t>Ebből állami (államigazgatási) feladathoz kapcsolódó</t>
  </si>
  <si>
    <t>Összesen egész fő</t>
  </si>
  <si>
    <t>Összesen átszámítva</t>
  </si>
  <si>
    <t>Önkormányzat összesen egész fő</t>
  </si>
  <si>
    <t>Ebből önként feladathoz kapcsolódó</t>
  </si>
  <si>
    <t>Önkormányzat összesen átszámítva</t>
  </si>
  <si>
    <t xml:space="preserve"> Lenti Város Önkormányzata  általános működéséhez és ágazati feladatainak támogatása 2023. évben</t>
  </si>
  <si>
    <t>Eredeti</t>
  </si>
  <si>
    <t>Támogatás évközi változása Május 15.</t>
  </si>
  <si>
    <t>Támogatás évközi változása Október 5.</t>
  </si>
  <si>
    <t>Tényleges támogatás    (Ft)</t>
  </si>
  <si>
    <t>Év végi eltérés mutatószám szerint (Ft)</t>
  </si>
  <si>
    <t>Az önkormányzat által az adott célra december 31-ig ténylegesen felhasznált összeg</t>
  </si>
  <si>
    <t>többlet
támogatás (+)
/ visszafizetési kötelezettség (-)</t>
  </si>
  <si>
    <t>2023. évi bérintézkedések címen nyújtott támogatás</t>
  </si>
  <si>
    <t>2023. évi bérintézkedések támogatása címen az elszámolás alapján az önkormányzatot megillető támogatás</t>
  </si>
  <si>
    <t>2023. évi bérintézkedések támogatásából az adott célra dec. 31-ig ténylegesen felhasznált támogatás</t>
  </si>
  <si>
    <t>Mutató</t>
  </si>
  <si>
    <t>Fajlagos összeg (Ft)</t>
  </si>
  <si>
    <t>Támogatás össz.    (Ft)</t>
  </si>
  <si>
    <r>
      <t>1.1.1.1</t>
    </r>
    <r>
      <rPr>
        <sz val="7"/>
        <rFont val="Times New Roman"/>
        <family val="1"/>
        <charset val="238"/>
      </rPr>
      <t>    </t>
    </r>
    <r>
      <rPr>
        <sz val="12"/>
        <rFont val="Times New Roman"/>
        <family val="1"/>
        <charset val="238"/>
      </rPr>
      <t>Önkormányzati hivatal működésének támogatása</t>
    </r>
  </si>
  <si>
    <t>1.1.1.2. Településüzemeltetés - zöldterület-gazdálkodás támogatása</t>
  </si>
  <si>
    <t>1.1.1.3. Településüzemeltetés - közvilágítás támogatása</t>
  </si>
  <si>
    <t>1.1.1.4. Településüzemeltetés - köztemető támogatása</t>
  </si>
  <si>
    <t>1.1.1.5. Településüzemeltetés - közutak támogatása</t>
  </si>
  <si>
    <r>
      <t>1.1.1.6.</t>
    </r>
    <r>
      <rPr>
        <sz val="7"/>
        <rFont val="Times New Roman"/>
        <family val="1"/>
        <charset val="238"/>
      </rPr>
      <t>  </t>
    </r>
    <r>
      <rPr>
        <sz val="12"/>
        <rFont val="Times New Roman"/>
        <family val="1"/>
        <charset val="238"/>
      </rPr>
      <t>Egyéb önkormányzati feladatok támogatása</t>
    </r>
  </si>
  <si>
    <r>
      <t>1.1.1.7.</t>
    </r>
    <r>
      <rPr>
        <sz val="11"/>
        <rFont val="Times New Roman"/>
        <family val="1"/>
        <charset val="238"/>
      </rPr>
      <t> Lakott külterülettel kapcsolatos feladatok támogatása</t>
    </r>
  </si>
  <si>
    <t>1.1.5. Közvilágítás kiegészítő támogatása</t>
  </si>
  <si>
    <t xml:space="preserve">1.1.1. A települési önkormányzatok működésének támogatása </t>
  </si>
  <si>
    <r>
      <t>1.2.1.</t>
    </r>
    <r>
      <rPr>
        <sz val="7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>Óvodaműködtetési támogatás</t>
    </r>
  </si>
  <si>
    <t xml:space="preserve">1.2.1.1.  Óvoda napi nyitvatartási ideje eléri a 8 órát </t>
  </si>
  <si>
    <t>1.2.2.     Az óvodában foglalkoztatott pedagógusok átlagbéralapú támogatása</t>
  </si>
  <si>
    <t>1.2.2.1. Napi nyolc órát elérő nyitvatartási idővel rendelkező óvodában foglalkoztatott pedagógusok átlagbéralapú támogatása</t>
  </si>
  <si>
    <t xml:space="preserve">1.2.3.1.1.1. Kiegészítő támogatás a pedagógusok és a pedagógus szakképzettséggel rendelkező segítők minősítéséből adódó többletkiadásokhoz. Minősítést 2020. január 1-jéig történő átsorolással megszerző napi nyolc órát elérő nyitavatartási idővel rendelkező óvodában foglalkoztatott alapfokozatú végzettségű </t>
  </si>
  <si>
    <t xml:space="preserve">1.2.3.1.1.1.1. Pedagógus II. kategóriába sorolt pedagógusok, pedagógus szakképzettséggel rendelkező segítők kiegészítő támogatása </t>
  </si>
  <si>
    <t>1.2.3.1.1.2.2. Mesterpedagógus, kutatótanár kategóriába sorolt pedagógusok kiegészítő támogatása</t>
  </si>
  <si>
    <t>1.2.5.1. Az óvodában foglalkoztatott pedagógusok nevelőmunkáját közvetlenül segítők átlagbéralapú támogatása Napi nyolc órát elérő nyitvatartási idővel rendelkező óvodában foglalkoztatott</t>
  </si>
  <si>
    <t>1.2.5.1.1. Pedagógus szakképzettséggel nem rendelkező segítők átlagbéralapú támogatása</t>
  </si>
  <si>
    <t xml:space="preserve">1.2. A települési önkormányzatok egyes köznevelési  feladatainak támogatása </t>
  </si>
  <si>
    <t>1.3.2. Egyes szociális és gyermekjóléti feladatok támogatása</t>
  </si>
  <si>
    <t>1.3.2.1.  Család-és gyermekjóléti szolgálat</t>
  </si>
  <si>
    <t>1.3.2.2. Család-és gyermekjóléti központ</t>
  </si>
  <si>
    <t>2.2.3 Óvodai és iskolai szociális segítő tevékenység támogatása</t>
  </si>
  <si>
    <t>1.3.3. Bölcsőde, mini bölcsőde támogatása</t>
  </si>
  <si>
    <t>1.3.3.1.1. Bölcsődei bértámogatás felsőfokú végzettségű kisgyermeknevelők, szaktanácsadók bértámogatása</t>
  </si>
  <si>
    <t>1.3.3.1.2. Bölcsődei bértámogatás bölcsődei dajkák, középfokú végzettségű kisgyermeknevelők, szaktanácsadók bértámogatása</t>
  </si>
  <si>
    <t>1.3.3.2. Bölcsődei üzemeltetési támogatás</t>
  </si>
  <si>
    <t>1.4.1. Intézményi gyermekétkeztetés támogatása</t>
  </si>
  <si>
    <t>1.4.1.1. Intézményi gyermekétkeztetés - bértámogatás</t>
  </si>
  <si>
    <t>1.4.1.2. Intézményi gyermekétkeztetés - üzemeltetési támogatás</t>
  </si>
  <si>
    <t>1.4.2. Szünidei étkeztetés támogatása</t>
  </si>
  <si>
    <t>többlet 
támogatás (+)
/ visszafizetési kötelezettség (-)</t>
  </si>
  <si>
    <t>A helyi önkormányzatok legfeljebb kettő évig felhasználható támogatásainak elszámolása</t>
  </si>
  <si>
    <t>#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</si>
  <si>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</si>
  <si>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</si>
  <si>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</si>
  <si>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
Visszafizetési kötelezettség</t>
  </si>
  <si>
    <t>2. melléklet 1.5.2. Települési önkormányzatok egyes kulturális feladatainak támogatása</t>
  </si>
  <si>
    <t>3. melléklet 2.1.5. a) Önkormányzatok rendkívüli támogatása</t>
  </si>
  <si>
    <t>3. melléklet 2.2.2. Szociális ágazati összevont pótlék és egészségügyi kiegészítő pótlék</t>
  </si>
  <si>
    <t>3. melléklet 2.2.3. Óvodai és iskolai szociális segítő tevékenység támogatása</t>
  </si>
  <si>
    <t>3. melléklet 2.3.2.4. A települési önkormányzatok könyvtári célú érdekeltségnövelő támogatása</t>
  </si>
  <si>
    <t>3. melléklet 2.3.3. Települési önkormányzatok kulturális feladatainak bérjellegű támogatása</t>
  </si>
  <si>
    <t>29</t>
  </si>
  <si>
    <t>3. melléklet I. Helyi önkormányzatok működési célú költségvetési támogatásai összesen (7+….+ 28)</t>
  </si>
  <si>
    <t>35</t>
  </si>
  <si>
    <t>12. cím A 2023. évi bérintézkedések támogatása</t>
  </si>
  <si>
    <t>38</t>
  </si>
  <si>
    <t>Mindösszesen (=1+...+6+29+...+37)</t>
  </si>
  <si>
    <t>Kettő évnél hosszabb felhasználási idejű támogatások elszámolása</t>
  </si>
  <si>
    <t>Az éves központi költségvetésből támogatásként rendelkezésre bocsátott összeg</t>
  </si>
  <si>
    <t>Az önkormányzat által az adott célra ténylegesen felhasznált összeg 2017-2022. években</t>
  </si>
  <si>
    <t>Az önkormányzat  által a 2023. évben és a következő év(ek)ben felhasználható támogatás</t>
  </si>
  <si>
    <t xml:space="preserve">Az önkormányzat által az adott célra ténylegesen felhasznált összeg 2023-ban </t>
  </si>
  <si>
    <t>Az önkormányzat által a következő év(ek)ben felhasználható összeg</t>
  </si>
  <si>
    <t xml:space="preserve">Visszafizetési kötelezettség - az önkormányzat által a felhasználási határidőig fel nem használt összeg </t>
  </si>
  <si>
    <t>3. melléklet II.3. Önkormányzati étkeztetési fejlesztések támogatása</t>
  </si>
  <si>
    <t xml:space="preserve">3. melléklet II.2.c) Belterületi utak, járdák, hidak felújítása </t>
  </si>
  <si>
    <t>2020. év: 3. melléklet II.2.c) Belterületi utak, járdák, hidak felújítása</t>
  </si>
  <si>
    <t>2020. év: 3. melléklet II.3 Önkormányzati étkeztetési fejlesztések támogatása</t>
  </si>
  <si>
    <t>2020. év: 3. melléklet II.4.a) Közművelődési érdekeltségnövelő támogatás</t>
  </si>
  <si>
    <t>2021. év: 3. melléklet 3.5. Belterületi utak, járdák, hidak felújítása</t>
  </si>
  <si>
    <t>Összesen:</t>
  </si>
  <si>
    <t xml:space="preserve"> A helyi önkormányzatok visszafizetési kötelezettsége, pótlólagos támogatása (Ávr. 111. §), és  a jogtalan igénybevétele után fizetendő ügyleti kamata (Ávr. 112. §)</t>
  </si>
  <si>
    <t>Összeg</t>
  </si>
  <si>
    <t>Ávr. 111. § a) szerinti valamennyi támogatás pótlólagos összege</t>
  </si>
  <si>
    <t>A költségvetési támogatások és a vis maior támogatások visszafizetendő összege (Ávr. 111. § e))</t>
  </si>
  <si>
    <t>A 11/C. űrlap 6. során elszámolt 2. melléklet 1.2.3. a pedagógusok minősítéséhez kapcsolódó támogatásból változás összege októberi felmérés alapján</t>
  </si>
  <si>
    <t>A 11/C. űrlap 6. során elszámolt, 2. melléklet 1.2.3. a pedagógusok minősítéséhez kapcsolódó támogatás (11/C. 6. sor 3. oszlopból)</t>
  </si>
  <si>
    <t>Kamatalapba számító rendelkezésre bocsátott támogatások összege (a 11/C. űrlap 2,6,7,8,9,10,11,12 sorban a 3. oszlop - 11/L. űrlap 14. sor 3. oszlop) és a (a 11/C. űrlap 2,6,7,8,9,10,11,12 sorban a 3+4+5. oszlop összege - 11/L. űrlap 14. sor 3. oszlop + 11/L. űrlap 13. sor 3. oszlop + 11/L. űrlap 12. sor 3. oszlop)  közül a nagyobbat kell figyelembe venni</t>
  </si>
  <si>
    <t>Önkormányzat tőketartozása összesen (1+3+4+5+6+8+9)</t>
  </si>
  <si>
    <t>A 22. sor szerinti tőketartozás 10032000-01031496 számlára fizetendő része (1+3+4+5+6-visszafizetendő vis maior támogatás+8+9):</t>
  </si>
  <si>
    <t>Önkormányzat visszafizetési kötelezettsége és fizetendő kamat összesen (21+22)</t>
  </si>
  <si>
    <t>Önkormányzatot megillető pótlólagos támogatás (2+7)</t>
  </si>
  <si>
    <t>Kötelezettségvállalás jogcíme</t>
  </si>
  <si>
    <t>Kötelezettség-vállalás éve</t>
  </si>
  <si>
    <t>Kiadás vonzata</t>
  </si>
  <si>
    <t>2027-2034.</t>
  </si>
  <si>
    <t>Zala Megyei Önkormányzat felé kölcsöntörlesztés (városrehabilitációhoz, gyógyfürdő fejlesztéséhez)</t>
  </si>
  <si>
    <t>Lenti Gyógyfürdő Kft. készfizető kezességvállalása</t>
  </si>
  <si>
    <t>Zala Megyei Vállalkozásfejlesztési Alapítvány támogatás</t>
  </si>
  <si>
    <t>ZNET Telekom Zrt. Kamerahálózat üzemeltetés</t>
  </si>
  <si>
    <t>2019.</t>
  </si>
  <si>
    <t>ZNET Telekom Zrt. Kamerahálózat internet előfizetés</t>
  </si>
  <si>
    <t>Senso-Media Zrt Információs torony, okos pad, licenszdíj, karbantartási díj</t>
  </si>
  <si>
    <t>Greenetik Retail Kft. E-töltő szoftver üzemeltetés</t>
  </si>
  <si>
    <t>2020.</t>
  </si>
  <si>
    <t>Greenetik Retail Kft. E-töltő karbantartás</t>
  </si>
  <si>
    <t>Nyugat-Dunántúli Vizügyi Igazgatóság Lenti 0110 hrsz. részének bérleti díj</t>
  </si>
  <si>
    <t>Közszolgáltatási szerződés Lenti Város közigazgatási területén helyi autóbusszal végzett, menetrend szerinti személyszállítás ellátására</t>
  </si>
  <si>
    <t>Kegyeleti közszolgáltatás</t>
  </si>
  <si>
    <t>Zalaszám Informatkai  Kft. Organ P szerverbérlet, 
adatbázis fenntartás</t>
  </si>
  <si>
    <t>Ekler &amp; Tóth VILL Bt. Munkavédelmi  és tűzvédelmi tanácsadás</t>
  </si>
  <si>
    <t>IV Dental Kft. Fogászati ügyeleti
 tevékenység ellátása</t>
  </si>
  <si>
    <t>Nemzeti Sportügynökség Zrt. (NSÜ) Lenti Kézilabda Munkacsarnok létesítményében öltöző, szertár bérlése</t>
  </si>
  <si>
    <t>HIP Számítástechnikai Fejlesztő és Szolgáltató Kft.  Háziorvosi Adatkezelő_VISUAL Szolga</t>
  </si>
  <si>
    <t>Kósa Róbert weboldal és közösségi média, valamint az infotorony tartalmi üzemeltetési</t>
  </si>
  <si>
    <t>Zala Megyei Vállalkozásfejlesztési Alapítvány Lenti, Deák F. u. 4. szám alatti inkubátorház működtetése</t>
  </si>
  <si>
    <t>Lenti Gyógyfürdő Kft. készfizető kezességvállalása kölcsönszerződés beruházási fnanszírozási célra</t>
  </si>
  <si>
    <t>Lenti Gyógyfürdő Kft. készfizető kezességvállalása kölcsönszerződés forgóeszköz fnanszírozási célra</t>
  </si>
  <si>
    <t>Lenti Gyógyfürdő Kft. készfizető kezességvállalása folyószámlahitelszerződés</t>
  </si>
  <si>
    <t>Célhitel Lenti Vörösmarty Mihály Általános Iskola konyha és étterem felújítása</t>
  </si>
  <si>
    <t>Máhomfa-Lentihegy szemétszállítás díjának átvállalása</t>
  </si>
  <si>
    <t>Városrészi gyermekek tanulóbérlete</t>
  </si>
  <si>
    <t>Piaci árusítóhelyek kedvezménye</t>
  </si>
  <si>
    <t>Helyi adók adómentességei, kedvezményei</t>
  </si>
  <si>
    <t xml:space="preserve">                           -helyi  iparűzési adó</t>
  </si>
  <si>
    <t>Lenti Város Önkormányzata által nyújtott speciális támogatások, 
pénzeszköz átadások  részletezése 2023.</t>
  </si>
  <si>
    <t>Szervezet megnevezése</t>
  </si>
  <si>
    <t>Városüzemeltető Nonprofit KFT támogatása</t>
  </si>
  <si>
    <t>Volánbusz Zrt. helyi közösségi közlekedés támogatása</t>
  </si>
  <si>
    <t>Sportszervezetek támogatása</t>
  </si>
  <si>
    <t xml:space="preserve">                  Lenti TE</t>
  </si>
  <si>
    <t xml:space="preserve">                  Lenti Gyógyfürdő Úszóklub</t>
  </si>
  <si>
    <t xml:space="preserve">                  Bárszentmihályfa S.E.</t>
  </si>
  <si>
    <t xml:space="preserve">                  Lenti Teke-Klub SE</t>
  </si>
  <si>
    <t xml:space="preserve">                  GÓ-NA SZKE</t>
  </si>
  <si>
    <t xml:space="preserve">                  Fudoshin SE</t>
  </si>
  <si>
    <t xml:space="preserve">                  Négy Kos Hagyományőrző és Íjász Egyesület</t>
  </si>
  <si>
    <t>"Civilkurázsi" Lenti Civilszervezeteiért és Sportjáért Közalapítvány</t>
  </si>
  <si>
    <t>Lenti TV Szolgáltató Kft. Támogatás</t>
  </si>
  <si>
    <t>Lenti TV Szolgáltató Kft. Saját tőke kiegészítés</t>
  </si>
  <si>
    <t>Kerka Kulturális Egyesület támogatás</t>
  </si>
  <si>
    <t>Zalatáj Kiadó Bt. támogatása</t>
  </si>
  <si>
    <t>Lenti Város Roma Nemzetiségi Önkormányzata támogatása</t>
  </si>
  <si>
    <t>Zala Megyei Vállalkozásfeljesztési Alapítvány támogatás</t>
  </si>
  <si>
    <t>Bursa ösztöndíj</t>
  </si>
  <si>
    <t>Dr. Hetés Ferenc Szakorvosi Rendelőintézet gyerekorvosi körzethez támogatás</t>
  </si>
  <si>
    <t>Rákóczi Szövetség támogatás</t>
  </si>
  <si>
    <t>POFOSZ támogatás</t>
  </si>
  <si>
    <t>Lenti és Vidéke Fejlesztési Ügynökség Közhasznú Nonprofit Kft. támogatás</t>
  </si>
  <si>
    <t>Lenti és Vidéke Fejlesztési Ügynökség Közhasznú Nonprofit Kft. Saját tőke kiegészítés</t>
  </si>
  <si>
    <t>Dr. Seresné Dr. Pirkhoffer Katalin Egészségügyi Szolgáltató Bt.</t>
  </si>
  <si>
    <t>Gyógyhelyünk Lenti Egészségturisztikai Közalapítvány támogatása</t>
  </si>
  <si>
    <t>Dr. Szalay Tamás Háziorvosi és Igazságügyi Szakértő Kft.</t>
  </si>
  <si>
    <t>Dr. Hetés Ferenc Szakorvosi Rendelőintézet felhalmozási célú támogatás</t>
  </si>
  <si>
    <t>ANPHYSEMED Kft.</t>
  </si>
  <si>
    <t>Lenti és Vidéke Fejlesztési Ügynökség Közhasznú Nonprofit Kft. Visszatérítendő támogatás</t>
  </si>
  <si>
    <t>Kölcsönnyújtás (munkáltatói támogatás)</t>
  </si>
  <si>
    <t>Speciális célú támogatások mindösszesen</t>
  </si>
  <si>
    <t>Szolidaritási hozzájárulás</t>
  </si>
  <si>
    <t>Zala Megyei Önkormányzat felé  eü.projekt, fürdő fejlesztéshez kölcsön törlesztés</t>
  </si>
  <si>
    <t>Zala Kétkeréken Kerékpárút fejlesztés Lenti városában (Lentikápolna) c. pályázat támogatás visszafizetés</t>
  </si>
  <si>
    <t>Zala Kétkeréken Kerékpárút fejlesztés Lenti és Rédics között c. pályázat támogatás visszafizetés</t>
  </si>
  <si>
    <t>E&amp;C Toolbox c. pályázat támogatás visszafizetés</t>
  </si>
  <si>
    <t>City Cooperation II. c. pályázat támogatás visszafizetés</t>
  </si>
  <si>
    <t>Garden c.pályázat támogatás visszafizetése</t>
  </si>
  <si>
    <t>Energy tour pályázat támogatás visszafizetés</t>
  </si>
  <si>
    <t>MTÜ pályázat támogatás visszafizetés</t>
  </si>
  <si>
    <t>CROSS CULTURAL TOOL KIT c.pályázat támogatás visszafizetés</t>
  </si>
  <si>
    <t>Lenti Zöld Város kialakítása c. pályázat támogattás visszafizetés</t>
  </si>
  <si>
    <t>Lenti Polgármesteri Hivatal 2022. évi népszámlálás</t>
  </si>
  <si>
    <t>Humán szolgáltatások fejlesztése a Lenti járásban támogatás visszafizetés</t>
  </si>
  <si>
    <t xml:space="preserve"> A társadalmi együttműködés erősítését szolgáló helyi szintű komplex programok Lentiben " Napsugár" Család-és Gyermekjóléti Központ és Szolgálat Lenti támogatás visszafizetés</t>
  </si>
  <si>
    <t>Dr. Hetés Ferenc Szakorvosi Rendelőintézet EFI támogatás visszafizetése</t>
  </si>
  <si>
    <t>Városi Művelődési Központ Lenti támogatás visszafizetés</t>
  </si>
  <si>
    <t>Városi Könyvtár Lenti támogatás visszafizetés</t>
  </si>
  <si>
    <t>Tartalékok</t>
  </si>
  <si>
    <t>Pénzeszközátadások összesen</t>
  </si>
  <si>
    <t>MINDÖSSZESEN</t>
  </si>
  <si>
    <t>Lenti Város Önkormányzata által folyósított ellátottak pénzbeli juttatásai jogcímenként 2023.</t>
  </si>
  <si>
    <t>2023.  évi ktgv.</t>
  </si>
  <si>
    <t>2023.  évi módosított előirányzat</t>
  </si>
  <si>
    <t>hulladékszállítási díjkedvezmény</t>
  </si>
  <si>
    <t>térítési díj átvállalás</t>
  </si>
  <si>
    <r>
      <t xml:space="preserve">ösztöndíj </t>
    </r>
    <r>
      <rPr>
        <sz val="11"/>
        <color theme="1"/>
        <rFont val="Times New Roman"/>
        <family val="1"/>
        <charset val="238"/>
      </rPr>
      <t>(Bursa nélkül)</t>
    </r>
  </si>
  <si>
    <t>települési támogatás</t>
  </si>
  <si>
    <t>ápoláshoz nyújtott</t>
  </si>
  <si>
    <t>gyógyszerkiadások viseléséhez nyújtott</t>
  </si>
  <si>
    <t>temetési költségek finanszírozásához nyújtott</t>
  </si>
  <si>
    <t>fűtéshez nyújtott</t>
  </si>
  <si>
    <t>lakásfenntartáshoz nyújtott</t>
  </si>
  <si>
    <t>személyi gondoskodást nyújtó alapszolg-hoz</t>
  </si>
  <si>
    <t>rendkívüli települési támogatás</t>
  </si>
  <si>
    <t xml:space="preserve">Adósságot keletkeztető ügyletekből és kezességvállalásokból fennálló kötelezettségek és saját bevételek bemutatása </t>
  </si>
  <si>
    <t xml:space="preserve">Saját bevétel és adósságot keletkeztető ügyletből eredő fizetési kötelezettség a tárgyévet követő </t>
  </si>
  <si>
    <t>tárgyév</t>
  </si>
  <si>
    <t>1. évben</t>
  </si>
  <si>
    <t>2. évben</t>
  </si>
  <si>
    <t>3. évben</t>
  </si>
  <si>
    <t>Helyi adók</t>
  </si>
  <si>
    <t>Tulajdonosi bevételek</t>
  </si>
  <si>
    <t>Dijak- pótlékok,bírságok, települési adók</t>
  </si>
  <si>
    <t>Immateriális javak, ingatlanok és egyéb tárgyi eszközök értékesítése</t>
  </si>
  <si>
    <t>Részesedések értékesítése és részesedések megszűnéséhez kapcsolódó bevételek</t>
  </si>
  <si>
    <t>Privatizációból származó bevételek és befektetési jegyek</t>
  </si>
  <si>
    <t>Garancia- és kezességvállalásból származó megtérülések</t>
  </si>
  <si>
    <t>Saját bevételek (01+…+07)</t>
  </si>
  <si>
    <t>Saját bevételek (08. sor)50%-a</t>
  </si>
  <si>
    <t>Előző év(ek)ben keletkezett tárgyévet terhelő fizetési kötelezettség(11+…+18)</t>
  </si>
  <si>
    <t>Hitelből eredő fizetési kötelezettség</t>
  </si>
  <si>
    <t>Kölcsönből eredő fizetési kötelezettség</t>
  </si>
  <si>
    <t>Hitelviszonyt megtestesítő értékpapírból eredő fizetési kötelezettség</t>
  </si>
  <si>
    <t>Adott váltóból eredő fizetési kötelezettség</t>
  </si>
  <si>
    <t>Pénzügyi lízingből eredő fizetési kötelezettség</t>
  </si>
  <si>
    <t>Halasztott fizetés, részletfizetés fizetési kötelezettsége</t>
  </si>
  <si>
    <t>Szerződésben kikötött visszavásárlási kötelezettség</t>
  </si>
  <si>
    <t>Kezesség-, és garanciavállalásból eredő fizetési kötelezettség</t>
  </si>
  <si>
    <t>Tárgyévben keletkezett, illetve keletkező, tárgyévet terhelő fizetési kötelezettség (20+…+27)</t>
  </si>
  <si>
    <t>23.</t>
  </si>
  <si>
    <t>24.</t>
  </si>
  <si>
    <t>25.</t>
  </si>
  <si>
    <t>26.</t>
  </si>
  <si>
    <t>27.</t>
  </si>
  <si>
    <t>28.</t>
  </si>
  <si>
    <t>Fizetési  kötelezettség összesen  (10+19)</t>
  </si>
  <si>
    <t>29.</t>
  </si>
  <si>
    <t>Fizetési kötelezettséggel csökkentett saját bevétel(08-28)</t>
  </si>
  <si>
    <t>Teljesítés    %-a</t>
  </si>
  <si>
    <t>Dr. Hetés Ferenc Szakorvosi Rendelőintézet 2023. évi. szállítókkal szembeni kötelezettsége</t>
  </si>
  <si>
    <t>Városi Művelődési Központ Lenti  2023. évi szállitói kötelezettsége</t>
  </si>
  <si>
    <t>A/III/1b ebből tartósrészesedések nem pénzügyi vállalkozásban</t>
  </si>
  <si>
    <t>"Napsugár" Család- és Gyermekjóléti Központ és Szolgálat Lenti 2023. évi állami támogatás visszafizetési kötelezettség</t>
  </si>
  <si>
    <t>COFOG</t>
  </si>
  <si>
    <t>045120</t>
  </si>
  <si>
    <t>082091</t>
  </si>
  <si>
    <t>081061</t>
  </si>
  <si>
    <t>066020</t>
  </si>
  <si>
    <t>082094</t>
  </si>
  <si>
    <t>047410</t>
  </si>
  <si>
    <t>Projekt címe</t>
  </si>
  <si>
    <t xml:space="preserve"> A társadalmi együttműködés erősítését szolgáló helyi szintű komplex programok Lentiben " Napsugár" Család-és Gyermekjóléti Központ és Szolgálat Lenti</t>
  </si>
  <si>
    <t>Zala Kétkeréken Kerékpárút fejlesztés Lentiben</t>
  </si>
  <si>
    <t>Külterületi helyi közutak fejlesztése Lentiben</t>
  </si>
  <si>
    <t xml:space="preserve">Zala Kétkeréken Kerékpárút fejlesztés Lenti városában (Lentikápolna) </t>
  </si>
  <si>
    <t>Zala Kétkeréken Kerékpárút fejlesztés Lenti és Rédics között</t>
  </si>
  <si>
    <t>Humán-kapacítások fejlesztése Lenti járásban</t>
  </si>
  <si>
    <t>Klimaváltozással kapcsolatos szemléletformálás és strtégiaalkotás Lenti Városban</t>
  </si>
  <si>
    <t>Kalandozások a Kerka-völgyben</t>
  </si>
  <si>
    <t>Nyugat- és Dél-Dunántúli szennyvízelvezetési és kezelési fejlesztés 4.</t>
  </si>
  <si>
    <t>Lenti Zöld Város kialakítása</t>
  </si>
  <si>
    <t xml:space="preserve">Csapadékvíz elvezetés fejlesztése Lentiben </t>
  </si>
  <si>
    <t>City Cooperation II.</t>
  </si>
  <si>
    <t>E&amp;C Toolbox</t>
  </si>
  <si>
    <t>A helyi identitás és kohézió erősítése Lentiben</t>
  </si>
  <si>
    <t>A helyi identitás és kohézió erősítése Lentiben Városi Könyvtár Lenti</t>
  </si>
  <si>
    <t>Belterületi csapadékvíz elvezetés és vízrendezés Lentiben</t>
  </si>
  <si>
    <t>ENERGY TOUR</t>
  </si>
  <si>
    <t>CROSS CULTURAL TOOL KIT</t>
  </si>
  <si>
    <t>Zala Kétkeréken Kerékpárút fejlesztés Lenti és Hernyék között</t>
  </si>
  <si>
    <t xml:space="preserve">Játszóterek kialakítása Lentiben </t>
  </si>
  <si>
    <t>Fenntartható városfejlesztés Lentiben</t>
  </si>
  <si>
    <t>Forrása</t>
  </si>
  <si>
    <t>TOP 5.2.1-15</t>
  </si>
  <si>
    <t>SI-HU 163</t>
  </si>
  <si>
    <t>TOP-3.1.1-15-ZA1-2016-0003</t>
  </si>
  <si>
    <t>VP6-7.2.1.1-21</t>
  </si>
  <si>
    <t>TOP-1.2.1-15.-ZA2-2019-0002</t>
  </si>
  <si>
    <t>TOP-1.2.1-15.-ZA2-2019-0001</t>
  </si>
  <si>
    <t>EFOP-3.9.2-16</t>
  </si>
  <si>
    <t>KEHOP-1.2.1-18-2018-00040</t>
  </si>
  <si>
    <t>TOP 1.2.1-15</t>
  </si>
  <si>
    <t>KEHOP 2.2.2-15-2016-00108</t>
  </si>
  <si>
    <t>TOP 2.1.2-15</t>
  </si>
  <si>
    <t>TOP 2.1.3-16-ZA1-2021-00028</t>
  </si>
  <si>
    <t>ATHU18</t>
  </si>
  <si>
    <t>ATHU148</t>
  </si>
  <si>
    <t>TOP-5.3.1-16</t>
  </si>
  <si>
    <t>TOP 2.1.3-15-ZA1-2019-00024</t>
  </si>
  <si>
    <t>HUHR/1901/1.2.1./ 0147</t>
  </si>
  <si>
    <t>HUHR/1901/3.1.2/ 0159</t>
  </si>
  <si>
    <t>TOP_PLUSZ-1.2.1-21-ZA2-2022-00004</t>
  </si>
  <si>
    <t>VP6-19.2.1-59-11-21</t>
  </si>
  <si>
    <t>TOP_PLUSZ-1.3.1-21-ZA1-2022-00001</t>
  </si>
  <si>
    <t>2023. évi ktgv</t>
  </si>
  <si>
    <t>2023. évi teljesítés</t>
  </si>
  <si>
    <t>KIADÁSOK</t>
  </si>
  <si>
    <t xml:space="preserve">Személyi juttatások </t>
  </si>
  <si>
    <t>Dologi kiadások</t>
  </si>
  <si>
    <t>Ellátottak pénzbeli juttatása</t>
  </si>
  <si>
    <t>Egyéb felhalmozási célú kiadások</t>
  </si>
  <si>
    <t>KIADÁSOK ÖSSZESEN</t>
  </si>
  <si>
    <t>Működési bevétel</t>
  </si>
  <si>
    <t>Működési célú támogatás ÁHT-n belülről</t>
  </si>
  <si>
    <t>Felhalmozási célú támogatás ÁHT-n belülről</t>
  </si>
  <si>
    <t>2023. évi önerő mértéke</t>
  </si>
  <si>
    <t>Megelőlegezett összeg</t>
  </si>
  <si>
    <t>Hitel/kölcsön állomány 2023. január 1-jén</t>
  </si>
  <si>
    <t>Államháztartáson belüli vagyonkezelésbe adott eszközök aktivált állománya</t>
  </si>
  <si>
    <t xml:space="preserve">0-ra írt forgalomképes vagyon értékű jogok </t>
  </si>
  <si>
    <t>Könyvtári program</t>
  </si>
  <si>
    <t>Államháztartáson belüli vagyonkezelésbe adott korlátozottan forgalomképes ingatlanok</t>
  </si>
  <si>
    <t>Gönczi Ferenc Gimnázium szolgálati lakás</t>
  </si>
  <si>
    <t>Arany János Általános Iskola kerítés</t>
  </si>
  <si>
    <t>Arany János Általános Iskolasportpálya</t>
  </si>
  <si>
    <t>Lámfalussy Sándor Szakiskola kerítés</t>
  </si>
  <si>
    <t>Lámfalussy Sándor Szakiskola sportpálya</t>
  </si>
  <si>
    <t>Vörösmarty Mihály Általános Iskola kerítés</t>
  </si>
  <si>
    <t>Vörösmarty Mihály Általános Iskola aszfaltos kézipálya</t>
  </si>
  <si>
    <t>Vörösmarty Mihály Általános Iskola fűves kisfocipálya</t>
  </si>
  <si>
    <t>Vörösmarty Mihály Általános Iskola focipálya</t>
  </si>
  <si>
    <t>Gönczi Ferenc Gimnázium kerítés</t>
  </si>
  <si>
    <t>Gönczi Ferenc Gimnázium sportpálya</t>
  </si>
  <si>
    <t xml:space="preserve">Lámfalussy Sándor Szakiskola </t>
  </si>
  <si>
    <t>Vörösmarty Mihály Általános Iskola</t>
  </si>
  <si>
    <t>Raktár Petőfi u 1092 hrsz</t>
  </si>
  <si>
    <t>Helyőrségi Klub Petőfi u 1092 hrsz</t>
  </si>
  <si>
    <t>Gönczi Ferenc Gimnázium melléképületének felújítása</t>
  </si>
  <si>
    <t>Gönczi Ferenc Gimnázium</t>
  </si>
  <si>
    <t>Arany János Ált. Iskola</t>
  </si>
  <si>
    <t>Államháztartáson belüli vagyonkezelésbe adott korlátozottan forgalomképes ingatlanok összesen:</t>
  </si>
  <si>
    <t xml:space="preserve">Államháztartáson belüli vagyonkezelésbe adott forgalomképes gépek berendezések, felszerelések </t>
  </si>
  <si>
    <t>Kompresszor</t>
  </si>
  <si>
    <t>Bizhub 211 fénymásológép</t>
  </si>
  <si>
    <t>Notebook Acer TM2303NLC</t>
  </si>
  <si>
    <t>Vörösmarty emlékfal</t>
  </si>
  <si>
    <t>Balettkorlát, tükörfal</t>
  </si>
  <si>
    <t>Hangszer</t>
  </si>
  <si>
    <t>Hangfal, erősítő</t>
  </si>
  <si>
    <t>Sztereo mikroszkóp</t>
  </si>
  <si>
    <t>Projektor Benq MX511</t>
  </si>
  <si>
    <t>Gáztűzhely</t>
  </si>
  <si>
    <t>Univerzális konyhagép</t>
  </si>
  <si>
    <t>Konyhai gép</t>
  </si>
  <si>
    <t>RM konyhai állvány 4 szintes</t>
  </si>
  <si>
    <t>FG 905 Olsajsűtő 24 KW</t>
  </si>
  <si>
    <t>RKG 300 főzőüst</t>
  </si>
  <si>
    <t>Gázsűtő 3 aknás</t>
  </si>
  <si>
    <t>Főzőüst 100 l</t>
  </si>
  <si>
    <t>Kenyérszeletelő</t>
  </si>
  <si>
    <t>Fagyasztóláda</t>
  </si>
  <si>
    <t>MA-760 konyhagép</t>
  </si>
  <si>
    <t>Szeletelő</t>
  </si>
  <si>
    <t>Galuska szaggató</t>
  </si>
  <si>
    <t>HB dagasztógép HTT30</t>
  </si>
  <si>
    <t>Hűtőszekrény Leibherr KFV</t>
  </si>
  <si>
    <t>Konyhai alapgép és tartozékai</t>
  </si>
  <si>
    <t>PG IH Tolóajtós faliszekrény</t>
  </si>
  <si>
    <t>PG IH Tolóajtós munkaasztal</t>
  </si>
  <si>
    <t>E-Max 3 aknás elektromos sűtő</t>
  </si>
  <si>
    <t>Vadászkürt Hayer B</t>
  </si>
  <si>
    <t>Szegedi hegedű 4/4-es</t>
  </si>
  <si>
    <t>Trombita</t>
  </si>
  <si>
    <t>Klarinét</t>
  </si>
  <si>
    <t>Klarinét Amati</t>
  </si>
  <si>
    <t>Szegedi hegedű</t>
  </si>
  <si>
    <t>Hegedű</t>
  </si>
  <si>
    <t>Trombita Amati</t>
  </si>
  <si>
    <t>Trombita Bessen</t>
  </si>
  <si>
    <t>Fuvola</t>
  </si>
  <si>
    <t>Gvadini hegedű</t>
  </si>
  <si>
    <t>Amarty B tuba</t>
  </si>
  <si>
    <t>Menet basszus dob</t>
  </si>
  <si>
    <t>Furulya</t>
  </si>
  <si>
    <t>Dimavery EP 500 Bariton réz</t>
  </si>
  <si>
    <t>Wiener oboa</t>
  </si>
  <si>
    <t>Basszus klarinét</t>
  </si>
  <si>
    <t>Zongora Scholze</t>
  </si>
  <si>
    <t>Pianino</t>
  </si>
  <si>
    <t>zongora Bösenorfer</t>
  </si>
  <si>
    <t>Digitális zongora Roland FP-8</t>
  </si>
  <si>
    <t>zongora</t>
  </si>
  <si>
    <t>Digitális zongora</t>
  </si>
  <si>
    <t>Egyéb gép YK475416</t>
  </si>
  <si>
    <t>Ádám Jenő dombormű</t>
  </si>
  <si>
    <t>Riasztórendszer</t>
  </si>
  <si>
    <t>Auditec IC keverő-erősítő</t>
  </si>
  <si>
    <t>Sony videókamera</t>
  </si>
  <si>
    <t>Panasonic tv</t>
  </si>
  <si>
    <t>Fax zene</t>
  </si>
  <si>
    <t>Notebook asus K52F EX649D 15,6\"</t>
  </si>
  <si>
    <t>Vetítőtábla</t>
  </si>
  <si>
    <t>HP 1010 lasernyomtató</t>
  </si>
  <si>
    <t>HP lasernyomtató</t>
  </si>
  <si>
    <t>P-Sony CD lejátszó</t>
  </si>
  <si>
    <t>SV 210 Videó és tartozékai</t>
  </si>
  <si>
    <t>Magnó</t>
  </si>
  <si>
    <t>Magnódeck</t>
  </si>
  <si>
    <t>színes televízió</t>
  </si>
  <si>
    <t>Music center</t>
  </si>
  <si>
    <t>Takarítógép</t>
  </si>
  <si>
    <t>Pianino zongora</t>
  </si>
  <si>
    <t>Erősítő hangfal</t>
  </si>
  <si>
    <t>6 részes talajszőnyeg</t>
  </si>
  <si>
    <t>Festmény</t>
  </si>
  <si>
    <t>Írásvetítő+ vászon</t>
  </si>
  <si>
    <t>Írásvetítő</t>
  </si>
  <si>
    <t>Sztereo mikroszkóp 40X</t>
  </si>
  <si>
    <t>Lézersugár osztó</t>
  </si>
  <si>
    <t>Lézerdiódás fényforrás</t>
  </si>
  <si>
    <t>Projektor EPSON EB-X9</t>
  </si>
  <si>
    <t>Projektor EPSON EMP83E XGA</t>
  </si>
  <si>
    <t>mimio interaktív eszköz</t>
  </si>
  <si>
    <t>Optikai készlet</t>
  </si>
  <si>
    <t>Optikai pad</t>
  </si>
  <si>
    <t>Talajszőnyeg</t>
  </si>
  <si>
    <t>Irásvetító</t>
  </si>
  <si>
    <t>Zeusz 4 részes kémiai asztal</t>
  </si>
  <si>
    <t>Lenti Város Önkormányzata államháztartáson belüli vagyonkezelésbe adott eszközök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</si>
</sst>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#,##0.0000"/>
    <numFmt numFmtId="167" formatCode="_-* #,##0_-;\-* #,##0_-;_-* &quot;-&quot;??_-;_-@_-"/>
    <numFmt numFmtId="168" formatCode="#,##0_ ;\-#,##0\ "/>
    <numFmt numFmtId="169" formatCode="#,##0.####"/>
    <numFmt numFmtId="170" formatCode="#,##0.000"/>
    <numFmt numFmtId="171" formatCode="#,##0.0"/>
    <numFmt numFmtId="172" formatCode="#,##0\ [$€-1];\-#,##0\ [$€-1]"/>
  </numFmts>
  <fonts count="1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Arial CE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14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4"/>
      <name val="Times New Roman CE"/>
      <family val="1"/>
      <charset val="238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name val="Times New Roman CE"/>
      <charset val="238"/>
    </font>
    <font>
      <sz val="12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Times New Roman CE"/>
      <charset val="238"/>
    </font>
    <font>
      <sz val="10"/>
      <color rgb="FFFF0000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8"/>
      <name val="Times New Roman CE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indexed="10"/>
      <name val="Arial"/>
      <family val="2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2"/>
      <name val="Times New Roman CE"/>
      <family val="1"/>
      <charset val="238"/>
    </font>
    <font>
      <i/>
      <sz val="12"/>
      <name val="Times New Roman CE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sz val="18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4"/>
      <name val="Times New Roman CE"/>
      <family val="1"/>
      <charset val="238"/>
    </font>
    <font>
      <i/>
      <sz val="14"/>
      <name val="Times New Roman CE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i/>
      <sz val="10"/>
      <name val="Times New Roman CE"/>
      <charset val="238"/>
    </font>
    <font>
      <b/>
      <i/>
      <sz val="14"/>
      <name val="Times New Roman CE"/>
      <charset val="238"/>
    </font>
    <font>
      <b/>
      <i/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 CE"/>
      <charset val="238"/>
    </font>
    <font>
      <i/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i/>
      <sz val="11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family val="1"/>
      <charset val="238"/>
    </font>
    <font>
      <sz val="6"/>
      <name val="Times New Roman"/>
      <family val="1"/>
      <charset val="238"/>
    </font>
    <font>
      <sz val="5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5" applyNumberFormat="0" applyAlignment="0" applyProtection="0"/>
    <xf numFmtId="0" fontId="8" fillId="21" borderId="6" applyNumberFormat="0" applyAlignment="0" applyProtection="0"/>
    <xf numFmtId="0" fontId="9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5" applyNumberFormat="0" applyAlignment="0" applyProtection="0"/>
    <xf numFmtId="0" fontId="16" fillId="0" borderId="10" applyNumberFormat="0" applyFill="0" applyAlignment="0" applyProtection="0"/>
    <xf numFmtId="0" fontId="17" fillId="2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0" fontId="20" fillId="0" borderId="0"/>
    <xf numFmtId="0" fontId="22" fillId="0" borderId="0"/>
    <xf numFmtId="0" fontId="4" fillId="23" borderId="11" applyNumberFormat="0" applyFont="0" applyAlignment="0" applyProtection="0"/>
    <xf numFmtId="0" fontId="23" fillId="20" borderId="12" applyNumberFormat="0" applyAlignment="0" applyProtection="0"/>
    <xf numFmtId="0" fontId="24" fillId="0" borderId="3" applyFont="0" applyFill="0" applyBorder="0" applyAlignment="0" applyProtection="0">
      <alignment horizontal="center" vertical="center"/>
    </xf>
    <xf numFmtId="9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" fillId="0" borderId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0" fillId="0" borderId="0"/>
    <xf numFmtId="9" fontId="2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0" fillId="0" borderId="0"/>
    <xf numFmtId="44" fontId="21" fillId="0" borderId="0" applyFont="0" applyFill="0" applyBorder="0" applyAlignment="0" applyProtection="0"/>
    <xf numFmtId="0" fontId="42" fillId="0" borderId="0"/>
    <xf numFmtId="0" fontId="29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</cellStyleXfs>
  <cellXfs count="1034">
    <xf numFmtId="0" fontId="0" fillId="0" borderId="0" xfId="0"/>
    <xf numFmtId="3" fontId="30" fillId="0" borderId="3" xfId="39" applyNumberFormat="1" applyFont="1" applyBorder="1" applyAlignment="1">
      <alignment horizontal="center" vertical="center" wrapText="1"/>
    </xf>
    <xf numFmtId="0" fontId="30" fillId="0" borderId="3" xfId="61" applyFont="1" applyBorder="1" applyAlignment="1">
      <alignment horizontal="center" vertical="center"/>
    </xf>
    <xf numFmtId="0" fontId="30" fillId="0" borderId="3" xfId="61" applyFont="1" applyBorder="1" applyAlignment="1">
      <alignment horizontal="center" vertical="center" wrapText="1"/>
    </xf>
    <xf numFmtId="0" fontId="30" fillId="0" borderId="0" xfId="61" applyFont="1"/>
    <xf numFmtId="3" fontId="29" fillId="0" borderId="3" xfId="61" applyNumberFormat="1" applyFont="1" applyBorder="1" applyAlignment="1">
      <alignment vertical="center" wrapText="1"/>
    </xf>
    <xf numFmtId="3" fontId="29" fillId="0" borderId="3" xfId="61" applyNumberFormat="1" applyFont="1" applyBorder="1" applyAlignment="1">
      <alignment vertical="center"/>
    </xf>
    <xf numFmtId="0" fontId="33" fillId="0" borderId="0" xfId="61" applyFont="1"/>
    <xf numFmtId="3" fontId="30" fillId="0" borderId="3" xfId="61" applyNumberFormat="1" applyFont="1" applyBorder="1" applyAlignment="1">
      <alignment vertical="center" wrapText="1"/>
    </xf>
    <xf numFmtId="3" fontId="30" fillId="0" borderId="3" xfId="61" applyNumberFormat="1" applyFont="1" applyBorder="1" applyAlignment="1">
      <alignment vertical="center"/>
    </xf>
    <xf numFmtId="0" fontId="34" fillId="0" borderId="0" xfId="61" applyFont="1"/>
    <xf numFmtId="0" fontId="35" fillId="0" borderId="0" xfId="61" applyFont="1"/>
    <xf numFmtId="0" fontId="36" fillId="0" borderId="0" xfId="61" applyFont="1"/>
    <xf numFmtId="3" fontId="30" fillId="0" borderId="3" xfId="61" applyNumberFormat="1" applyFont="1" applyBorder="1"/>
    <xf numFmtId="3" fontId="37" fillId="0" borderId="3" xfId="39" applyNumberFormat="1" applyFont="1" applyBorder="1" applyAlignment="1">
      <alignment wrapText="1"/>
    </xf>
    <xf numFmtId="3" fontId="37" fillId="0" borderId="3" xfId="39" applyNumberFormat="1" applyFont="1" applyBorder="1"/>
    <xf numFmtId="0" fontId="37" fillId="0" borderId="0" xfId="39" applyFont="1"/>
    <xf numFmtId="0" fontId="30" fillId="0" borderId="0" xfId="43" applyFont="1" applyAlignment="1">
      <alignment horizontal="center"/>
    </xf>
    <xf numFmtId="0" fontId="29" fillId="0" borderId="0" xfId="43" applyFont="1"/>
    <xf numFmtId="0" fontId="30" fillId="0" borderId="0" xfId="43" applyFont="1"/>
    <xf numFmtId="3" fontId="29" fillId="0" borderId="0" xfId="43" applyNumberFormat="1" applyFont="1"/>
    <xf numFmtId="0" fontId="31" fillId="0" borderId="0" xfId="64" applyFont="1"/>
    <xf numFmtId="0" fontId="28" fillId="0" borderId="3" xfId="64" applyFont="1" applyBorder="1" applyAlignment="1">
      <alignment horizontal="center" vertical="top" wrapText="1"/>
    </xf>
    <xf numFmtId="0" fontId="28" fillId="0" borderId="0" xfId="64" applyFont="1"/>
    <xf numFmtId="0" fontId="3" fillId="0" borderId="0" xfId="64" applyFont="1"/>
    <xf numFmtId="0" fontId="32" fillId="0" borderId="3" xfId="64" applyFont="1" applyBorder="1" applyAlignment="1">
      <alignment horizontal="center" vertical="top" wrapText="1"/>
    </xf>
    <xf numFmtId="0" fontId="19" fillId="0" borderId="0" xfId="64" applyFont="1"/>
    <xf numFmtId="0" fontId="32" fillId="0" borderId="3" xfId="64" applyFont="1" applyBorder="1" applyAlignment="1">
      <alignment horizontal="center" vertical="center"/>
    </xf>
    <xf numFmtId="0" fontId="32" fillId="0" borderId="0" xfId="64" applyFont="1"/>
    <xf numFmtId="0" fontId="38" fillId="0" borderId="0" xfId="0" applyFont="1"/>
    <xf numFmtId="3" fontId="39" fillId="25" borderId="3" xfId="0" applyNumberFormat="1" applyFont="1" applyFill="1" applyBorder="1"/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3" fontId="19" fillId="0" borderId="3" xfId="0" applyNumberFormat="1" applyFont="1" applyBorder="1" applyAlignment="1">
      <alignment horizontal="right" vertical="top" wrapText="1"/>
    </xf>
    <xf numFmtId="0" fontId="32" fillId="0" borderId="3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left" vertical="top" wrapText="1"/>
    </xf>
    <xf numFmtId="3" fontId="32" fillId="0" borderId="3" xfId="0" applyNumberFormat="1" applyFont="1" applyBorder="1" applyAlignment="1">
      <alignment horizontal="right" vertical="top" wrapText="1"/>
    </xf>
    <xf numFmtId="0" fontId="40" fillId="0" borderId="3" xfId="64" applyFont="1" applyBorder="1" applyAlignment="1">
      <alignment horizontal="center" vertical="top" wrapText="1"/>
    </xf>
    <xf numFmtId="0" fontId="19" fillId="0" borderId="27" xfId="0" applyFont="1" applyBorder="1" applyAlignment="1">
      <alignment horizontal="center" vertical="top" wrapText="1"/>
    </xf>
    <xf numFmtId="0" fontId="19" fillId="0" borderId="27" xfId="0" applyFont="1" applyBorder="1" applyAlignment="1">
      <alignment horizontal="left" vertical="top" wrapText="1"/>
    </xf>
    <xf numFmtId="3" fontId="19" fillId="0" borderId="27" xfId="0" applyNumberFormat="1" applyFont="1" applyBorder="1" applyAlignment="1">
      <alignment horizontal="right" vertical="top" wrapText="1"/>
    </xf>
    <xf numFmtId="3" fontId="32" fillId="0" borderId="27" xfId="0" applyNumberFormat="1" applyFont="1" applyBorder="1" applyAlignment="1">
      <alignment horizontal="right" vertical="top" wrapText="1"/>
    </xf>
    <xf numFmtId="0" fontId="19" fillId="0" borderId="27" xfId="64" applyFont="1" applyBorder="1" applyAlignment="1">
      <alignment horizontal="left" vertical="top" wrapText="1"/>
    </xf>
    <xf numFmtId="0" fontId="32" fillId="0" borderId="27" xfId="64" applyFont="1" applyBorder="1" applyAlignment="1">
      <alignment horizontal="left" vertical="top" wrapText="1"/>
    </xf>
    <xf numFmtId="3" fontId="19" fillId="0" borderId="3" xfId="0" applyNumberFormat="1" applyFont="1" applyBorder="1" applyAlignment="1">
      <alignment horizontal="right" vertical="center" wrapText="1"/>
    </xf>
    <xf numFmtId="0" fontId="3" fillId="0" borderId="27" xfId="64" applyFont="1" applyBorder="1" applyAlignment="1">
      <alignment horizontal="right" vertical="center" wrapText="1"/>
    </xf>
    <xf numFmtId="3" fontId="19" fillId="0" borderId="27" xfId="64" applyNumberFormat="1" applyFont="1" applyBorder="1" applyAlignment="1">
      <alignment horizontal="right" vertical="center" wrapText="1"/>
    </xf>
    <xf numFmtId="0" fontId="19" fillId="0" borderId="27" xfId="64" applyFont="1" applyBorder="1" applyAlignment="1">
      <alignment horizontal="center" vertical="top" wrapText="1"/>
    </xf>
    <xf numFmtId="49" fontId="28" fillId="0" borderId="27" xfId="64" applyNumberFormat="1" applyFont="1" applyBorder="1" applyAlignment="1">
      <alignment horizontal="center" vertical="top" wrapText="1"/>
    </xf>
    <xf numFmtId="3" fontId="19" fillId="0" borderId="3" xfId="64" applyNumberFormat="1" applyFont="1" applyBorder="1" applyAlignment="1">
      <alignment horizontal="right" vertical="top" wrapText="1"/>
    </xf>
    <xf numFmtId="0" fontId="19" fillId="0" borderId="3" xfId="64" applyFont="1" applyBorder="1" applyAlignment="1">
      <alignment horizontal="left" vertical="top" wrapText="1"/>
    </xf>
    <xf numFmtId="0" fontId="19" fillId="0" borderId="3" xfId="64" applyFont="1" applyBorder="1" applyAlignment="1">
      <alignment horizontal="center" vertical="top" wrapText="1"/>
    </xf>
    <xf numFmtId="3" fontId="32" fillId="0" borderId="27" xfId="64" applyNumberFormat="1" applyFont="1" applyBorder="1" applyAlignment="1">
      <alignment horizontal="right" vertical="top" wrapText="1"/>
    </xf>
    <xf numFmtId="165" fontId="32" fillId="0" borderId="3" xfId="54" applyNumberFormat="1" applyFont="1" applyFill="1" applyBorder="1" applyAlignment="1">
      <alignment horizontal="center" vertical="center" wrapText="1"/>
    </xf>
    <xf numFmtId="165" fontId="19" fillId="0" borderId="0" xfId="54" applyNumberFormat="1" applyFont="1" applyFill="1" applyAlignment="1">
      <alignment horizontal="center" vertical="center"/>
    </xf>
    <xf numFmtId="165" fontId="19" fillId="0" borderId="0" xfId="54" applyNumberFormat="1" applyFont="1" applyFill="1"/>
    <xf numFmtId="0" fontId="19" fillId="0" borderId="3" xfId="64" applyFont="1" applyBorder="1"/>
    <xf numFmtId="0" fontId="19" fillId="0" borderId="0" xfId="68" applyFont="1"/>
    <xf numFmtId="0" fontId="19" fillId="0" borderId="31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left" vertical="top" wrapText="1"/>
    </xf>
    <xf numFmtId="3" fontId="19" fillId="0" borderId="31" xfId="0" applyNumberFormat="1" applyFont="1" applyBorder="1" applyAlignment="1">
      <alignment horizontal="right" vertical="top" wrapText="1"/>
    </xf>
    <xf numFmtId="0" fontId="32" fillId="0" borderId="31" xfId="0" applyFont="1" applyBorder="1" applyAlignment="1">
      <alignment horizontal="left" vertical="top" wrapText="1"/>
    </xf>
    <xf numFmtId="0" fontId="30" fillId="0" borderId="31" xfId="61" applyFont="1" applyBorder="1" applyAlignment="1">
      <alignment horizontal="center" vertical="center" wrapText="1"/>
    </xf>
    <xf numFmtId="0" fontId="19" fillId="0" borderId="0" xfId="42" applyFont="1" applyAlignment="1">
      <alignment wrapText="1"/>
    </xf>
    <xf numFmtId="0" fontId="41" fillId="0" borderId="0" xfId="42" applyFont="1" applyAlignment="1">
      <alignment horizontal="center" wrapText="1"/>
    </xf>
    <xf numFmtId="0" fontId="19" fillId="0" borderId="0" xfId="68" applyFont="1" applyAlignment="1">
      <alignment wrapText="1"/>
    </xf>
    <xf numFmtId="0" fontId="43" fillId="0" borderId="0" xfId="42" applyFont="1" applyAlignment="1">
      <alignment wrapText="1"/>
    </xf>
    <xf numFmtId="0" fontId="19" fillId="0" borderId="31" xfId="64" applyFont="1" applyBorder="1" applyAlignment="1">
      <alignment horizontal="left" vertical="top" wrapText="1"/>
    </xf>
    <xf numFmtId="0" fontId="32" fillId="0" borderId="31" xfId="64" applyFont="1" applyBorder="1" applyAlignment="1">
      <alignment horizontal="right" vertical="top" wrapText="1"/>
    </xf>
    <xf numFmtId="0" fontId="19" fillId="0" borderId="36" xfId="0" applyFont="1" applyBorder="1" applyAlignment="1">
      <alignment horizontal="center" vertical="top" wrapText="1"/>
    </xf>
    <xf numFmtId="0" fontId="19" fillId="0" borderId="36" xfId="0" applyFont="1" applyBorder="1" applyAlignment="1">
      <alignment horizontal="left" vertical="top" wrapText="1"/>
    </xf>
    <xf numFmtId="3" fontId="19" fillId="0" borderId="36" xfId="0" applyNumberFormat="1" applyFont="1" applyBorder="1" applyAlignment="1">
      <alignment horizontal="right" vertical="top" wrapText="1"/>
    </xf>
    <xf numFmtId="3" fontId="32" fillId="0" borderId="3" xfId="64" applyNumberFormat="1" applyFont="1" applyBorder="1" applyAlignment="1">
      <alignment horizontal="right" vertical="top" wrapText="1"/>
    </xf>
    <xf numFmtId="3" fontId="37" fillId="0" borderId="0" xfId="39" applyNumberFormat="1" applyFont="1"/>
    <xf numFmtId="0" fontId="39" fillId="0" borderId="40" xfId="58" applyFont="1" applyBorder="1"/>
    <xf numFmtId="3" fontId="32" fillId="0" borderId="40" xfId="58" applyNumberFormat="1" applyFont="1" applyBorder="1"/>
    <xf numFmtId="3" fontId="38" fillId="0" borderId="40" xfId="58" applyNumberFormat="1" applyFont="1" applyBorder="1"/>
    <xf numFmtId="3" fontId="19" fillId="0" borderId="40" xfId="0" applyNumberFormat="1" applyFont="1" applyBorder="1"/>
    <xf numFmtId="0" fontId="19" fillId="0" borderId="40" xfId="0" applyFont="1" applyBorder="1"/>
    <xf numFmtId="0" fontId="38" fillId="0" borderId="40" xfId="0" applyFont="1" applyBorder="1"/>
    <xf numFmtId="0" fontId="45" fillId="0" borderId="40" xfId="0" applyFont="1" applyBorder="1"/>
    <xf numFmtId="3" fontId="38" fillId="0" borderId="40" xfId="0" applyNumberFormat="1" applyFont="1" applyBorder="1"/>
    <xf numFmtId="0" fontId="39" fillId="0" borderId="3" xfId="58" applyFont="1" applyBorder="1"/>
    <xf numFmtId="3" fontId="39" fillId="0" borderId="3" xfId="0" applyNumberFormat="1" applyFont="1" applyBorder="1"/>
    <xf numFmtId="0" fontId="46" fillId="25" borderId="20" xfId="58" applyFont="1" applyFill="1" applyBorder="1" applyAlignment="1">
      <alignment wrapText="1"/>
    </xf>
    <xf numFmtId="3" fontId="46" fillId="25" borderId="20" xfId="0" applyNumberFormat="1" applyFont="1" applyFill="1" applyBorder="1"/>
    <xf numFmtId="0" fontId="38" fillId="0" borderId="3" xfId="58" applyFont="1" applyBorder="1"/>
    <xf numFmtId="3" fontId="39" fillId="0" borderId="3" xfId="58" applyNumberFormat="1" applyFont="1" applyBorder="1" applyAlignment="1">
      <alignment horizontal="center"/>
    </xf>
    <xf numFmtId="3" fontId="38" fillId="0" borderId="3" xfId="58" applyNumberFormat="1" applyFont="1" applyBorder="1"/>
    <xf numFmtId="3" fontId="19" fillId="0" borderId="40" xfId="0" applyNumberFormat="1" applyFont="1" applyBorder="1" applyAlignment="1">
      <alignment horizontal="right" vertical="top" wrapText="1"/>
    </xf>
    <xf numFmtId="0" fontId="19" fillId="0" borderId="40" xfId="0" applyFont="1" applyBorder="1" applyAlignment="1">
      <alignment horizontal="left" vertical="top" wrapText="1"/>
    </xf>
    <xf numFmtId="0" fontId="38" fillId="0" borderId="20" xfId="0" applyFont="1" applyBorder="1"/>
    <xf numFmtId="3" fontId="38" fillId="0" borderId="20" xfId="0" applyNumberFormat="1" applyFont="1" applyBorder="1"/>
    <xf numFmtId="0" fontId="45" fillId="0" borderId="39" xfId="0" applyFont="1" applyBorder="1"/>
    <xf numFmtId="3" fontId="38" fillId="0" borderId="39" xfId="0" applyNumberFormat="1" applyFont="1" applyBorder="1"/>
    <xf numFmtId="0" fontId="32" fillId="24" borderId="22" xfId="0" applyFont="1" applyFill="1" applyBorder="1"/>
    <xf numFmtId="3" fontId="32" fillId="0" borderId="41" xfId="58" applyNumberFormat="1" applyFont="1" applyBorder="1" applyAlignment="1">
      <alignment horizontal="center"/>
    </xf>
    <xf numFmtId="0" fontId="32" fillId="0" borderId="41" xfId="58" applyFont="1" applyBorder="1"/>
    <xf numFmtId="0" fontId="43" fillId="0" borderId="41" xfId="58" applyFont="1" applyBorder="1"/>
    <xf numFmtId="0" fontId="19" fillId="0" borderId="41" xfId="58" applyFont="1" applyBorder="1"/>
    <xf numFmtId="3" fontId="48" fillId="0" borderId="41" xfId="58" applyNumberFormat="1" applyFont="1" applyBorder="1"/>
    <xf numFmtId="0" fontId="32" fillId="25" borderId="41" xfId="58" applyFont="1" applyFill="1" applyBorder="1" applyAlignment="1">
      <alignment wrapText="1"/>
    </xf>
    <xf numFmtId="3" fontId="32" fillId="25" borderId="41" xfId="58" applyNumberFormat="1" applyFont="1" applyFill="1" applyBorder="1"/>
    <xf numFmtId="0" fontId="32" fillId="25" borderId="20" xfId="58" applyFont="1" applyFill="1" applyBorder="1" applyAlignment="1">
      <alignment wrapText="1"/>
    </xf>
    <xf numFmtId="3" fontId="32" fillId="25" borderId="20" xfId="58" applyNumberFormat="1" applyFont="1" applyFill="1" applyBorder="1"/>
    <xf numFmtId="0" fontId="32" fillId="0" borderId="0" xfId="58" applyFont="1" applyAlignment="1">
      <alignment wrapText="1"/>
    </xf>
    <xf numFmtId="3" fontId="32" fillId="0" borderId="0" xfId="58" applyNumberFormat="1" applyFont="1"/>
    <xf numFmtId="0" fontId="32" fillId="0" borderId="3" xfId="59" applyFont="1" applyBorder="1"/>
    <xf numFmtId="0" fontId="32" fillId="0" borderId="3" xfId="59" applyFont="1" applyBorder="1" applyAlignment="1">
      <alignment horizontal="center"/>
    </xf>
    <xf numFmtId="0" fontId="43" fillId="0" borderId="3" xfId="59" applyFont="1" applyBorder="1"/>
    <xf numFmtId="0" fontId="43" fillId="0" borderId="0" xfId="59" applyFont="1"/>
    <xf numFmtId="0" fontId="43" fillId="0" borderId="3" xfId="59" applyFont="1" applyBorder="1" applyAlignment="1">
      <alignment wrapText="1"/>
    </xf>
    <xf numFmtId="0" fontId="32" fillId="0" borderId="19" xfId="59" applyFont="1" applyBorder="1"/>
    <xf numFmtId="3" fontId="32" fillId="0" borderId="25" xfId="59" applyNumberFormat="1" applyFont="1" applyBorder="1"/>
    <xf numFmtId="0" fontId="19" fillId="0" borderId="0" xfId="59" applyFont="1"/>
    <xf numFmtId="0" fontId="19" fillId="0" borderId="0" xfId="59" applyFont="1" applyAlignment="1">
      <alignment horizontal="right"/>
    </xf>
    <xf numFmtId="0" fontId="19" fillId="0" borderId="3" xfId="59" applyFont="1" applyBorder="1"/>
    <xf numFmtId="0" fontId="19" fillId="0" borderId="3" xfId="56" applyFont="1" applyBorder="1"/>
    <xf numFmtId="3" fontId="19" fillId="0" borderId="3" xfId="56" applyNumberFormat="1" applyFont="1" applyBorder="1"/>
    <xf numFmtId="3" fontId="19" fillId="0" borderId="3" xfId="59" applyNumberFormat="1" applyFont="1" applyBorder="1" applyAlignment="1">
      <alignment horizontal="center"/>
    </xf>
    <xf numFmtId="0" fontId="43" fillId="0" borderId="3" xfId="56" applyFont="1" applyBorder="1"/>
    <xf numFmtId="3" fontId="43" fillId="0" borderId="3" xfId="56" applyNumberFormat="1" applyFont="1" applyBorder="1"/>
    <xf numFmtId="3" fontId="43" fillId="0" borderId="3" xfId="59" applyNumberFormat="1" applyFont="1" applyBorder="1"/>
    <xf numFmtId="9" fontId="19" fillId="0" borderId="3" xfId="62" applyFont="1" applyFill="1" applyBorder="1" applyAlignment="1">
      <alignment horizontal="center"/>
    </xf>
    <xf numFmtId="3" fontId="32" fillId="0" borderId="3" xfId="56" applyNumberFormat="1" applyFont="1" applyBorder="1"/>
    <xf numFmtId="0" fontId="32" fillId="0" borderId="3" xfId="56" applyFont="1" applyBorder="1"/>
    <xf numFmtId="9" fontId="19" fillId="0" borderId="4" xfId="62" applyFont="1" applyFill="1" applyBorder="1" applyAlignment="1">
      <alignment horizontal="center" vertical="center"/>
    </xf>
    <xf numFmtId="3" fontId="43" fillId="0" borderId="3" xfId="59" applyNumberFormat="1" applyFont="1" applyBorder="1" applyAlignment="1">
      <alignment horizontal="right" indent="1"/>
    </xf>
    <xf numFmtId="0" fontId="43" fillId="0" borderId="36" xfId="59" applyFont="1" applyBorder="1"/>
    <xf numFmtId="3" fontId="43" fillId="0" borderId="36" xfId="59" applyNumberFormat="1" applyFont="1" applyBorder="1" applyAlignment="1">
      <alignment horizontal="right" indent="1"/>
    </xf>
    <xf numFmtId="3" fontId="43" fillId="0" borderId="36" xfId="59" applyNumberFormat="1" applyFont="1" applyBorder="1"/>
    <xf numFmtId="0" fontId="32" fillId="0" borderId="1" xfId="59" applyFont="1" applyBorder="1" applyAlignment="1">
      <alignment wrapText="1"/>
    </xf>
    <xf numFmtId="0" fontId="19" fillId="0" borderId="2" xfId="59" applyFont="1" applyBorder="1"/>
    <xf numFmtId="3" fontId="32" fillId="0" borderId="18" xfId="59" applyNumberFormat="1" applyFont="1" applyBorder="1"/>
    <xf numFmtId="3" fontId="19" fillId="0" borderId="0" xfId="59" applyNumberFormat="1" applyFont="1"/>
    <xf numFmtId="0" fontId="32" fillId="0" borderId="0" xfId="59" applyFont="1"/>
    <xf numFmtId="3" fontId="43" fillId="0" borderId="0" xfId="59" applyNumberFormat="1" applyFont="1"/>
    <xf numFmtId="3" fontId="32" fillId="0" borderId="0" xfId="59" applyNumberFormat="1" applyFont="1"/>
    <xf numFmtId="0" fontId="32" fillId="0" borderId="1" xfId="59" applyFont="1" applyBorder="1"/>
    <xf numFmtId="0" fontId="32" fillId="0" borderId="3" xfId="58" applyFont="1" applyBorder="1" applyAlignment="1">
      <alignment wrapText="1"/>
    </xf>
    <xf numFmtId="0" fontId="32" fillId="25" borderId="3" xfId="58" applyFont="1" applyFill="1" applyBorder="1" applyAlignment="1">
      <alignment wrapText="1"/>
    </xf>
    <xf numFmtId="3" fontId="32" fillId="25" borderId="3" xfId="58" applyNumberFormat="1" applyFont="1" applyFill="1" applyBorder="1"/>
    <xf numFmtId="0" fontId="38" fillId="0" borderId="3" xfId="0" applyFont="1" applyBorder="1"/>
    <xf numFmtId="3" fontId="38" fillId="0" borderId="3" xfId="0" applyNumberFormat="1" applyFont="1" applyBorder="1"/>
    <xf numFmtId="0" fontId="39" fillId="0" borderId="3" xfId="0" applyFont="1" applyBorder="1"/>
    <xf numFmtId="3" fontId="32" fillId="0" borderId="3" xfId="58" applyNumberFormat="1" applyFont="1" applyBorder="1"/>
    <xf numFmtId="0" fontId="46" fillId="25" borderId="3" xfId="58" applyFont="1" applyFill="1" applyBorder="1" applyAlignment="1">
      <alignment wrapText="1"/>
    </xf>
    <xf numFmtId="3" fontId="46" fillId="25" borderId="3" xfId="0" applyNumberFormat="1" applyFont="1" applyFill="1" applyBorder="1"/>
    <xf numFmtId="0" fontId="19" fillId="0" borderId="16" xfId="59" applyFont="1" applyBorder="1"/>
    <xf numFmtId="3" fontId="48" fillId="0" borderId="3" xfId="59" applyNumberFormat="1" applyFont="1" applyBorder="1" applyAlignment="1">
      <alignment horizontal="right" indent="1"/>
    </xf>
    <xf numFmtId="14" fontId="32" fillId="0" borderId="3" xfId="59" applyNumberFormat="1" applyFont="1" applyBorder="1" applyAlignment="1">
      <alignment horizontal="right" indent="1"/>
    </xf>
    <xf numFmtId="3" fontId="19" fillId="0" borderId="3" xfId="59" applyNumberFormat="1" applyFont="1" applyBorder="1" applyAlignment="1">
      <alignment horizontal="right" indent="1"/>
    </xf>
    <xf numFmtId="0" fontId="19" fillId="0" borderId="3" xfId="59" applyFont="1" applyBorder="1" applyAlignment="1">
      <alignment wrapText="1"/>
    </xf>
    <xf numFmtId="3" fontId="32" fillId="0" borderId="3" xfId="59" applyNumberFormat="1" applyFont="1" applyBorder="1" applyAlignment="1">
      <alignment horizontal="right" indent="1"/>
    </xf>
    <xf numFmtId="3" fontId="38" fillId="0" borderId="0" xfId="0" applyNumberFormat="1" applyFont="1"/>
    <xf numFmtId="3" fontId="19" fillId="0" borderId="0" xfId="0" applyNumberFormat="1" applyFont="1"/>
    <xf numFmtId="0" fontId="38" fillId="25" borderId="3" xfId="0" applyFont="1" applyFill="1" applyBorder="1"/>
    <xf numFmtId="3" fontId="39" fillId="0" borderId="0" xfId="0" applyNumberFormat="1" applyFont="1"/>
    <xf numFmtId="0" fontId="39" fillId="0" borderId="0" xfId="0" applyFont="1"/>
    <xf numFmtId="0" fontId="32" fillId="0" borderId="15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3" fontId="32" fillId="0" borderId="3" xfId="0" applyNumberFormat="1" applyFont="1" applyBorder="1" applyAlignment="1">
      <alignment vertical="center"/>
    </xf>
    <xf numFmtId="3" fontId="19" fillId="0" borderId="3" xfId="0" applyNumberFormat="1" applyFont="1" applyBorder="1"/>
    <xf numFmtId="0" fontId="32" fillId="25" borderId="3" xfId="0" applyFont="1" applyFill="1" applyBorder="1"/>
    <xf numFmtId="3" fontId="19" fillId="0" borderId="3" xfId="0" applyNumberFormat="1" applyFont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38" fillId="0" borderId="17" xfId="0" applyFont="1" applyBorder="1"/>
    <xf numFmtId="0" fontId="32" fillId="0" borderId="0" xfId="0" applyFont="1" applyAlignment="1">
      <alignment horizontal="left" wrapText="1"/>
    </xf>
    <xf numFmtId="0" fontId="32" fillId="0" borderId="20" xfId="0" applyFont="1" applyBorder="1"/>
    <xf numFmtId="3" fontId="19" fillId="0" borderId="20" xfId="0" applyNumberFormat="1" applyFont="1" applyBorder="1"/>
    <xf numFmtId="0" fontId="32" fillId="0" borderId="32" xfId="0" applyFont="1" applyBorder="1"/>
    <xf numFmtId="3" fontId="19" fillId="0" borderId="32" xfId="0" applyNumberFormat="1" applyFont="1" applyBorder="1"/>
    <xf numFmtId="0" fontId="43" fillId="0" borderId="0" xfId="0" applyFont="1"/>
    <xf numFmtId="3" fontId="19" fillId="0" borderId="41" xfId="0" applyNumberFormat="1" applyFont="1" applyBorder="1"/>
    <xf numFmtId="0" fontId="32" fillId="25" borderId="20" xfId="0" applyFont="1" applyFill="1" applyBorder="1" applyAlignment="1">
      <alignment wrapText="1"/>
    </xf>
    <xf numFmtId="3" fontId="19" fillId="25" borderId="21" xfId="0" applyNumberFormat="1" applyFont="1" applyFill="1" applyBorder="1"/>
    <xf numFmtId="0" fontId="32" fillId="25" borderId="28" xfId="0" applyFont="1" applyFill="1" applyBorder="1" applyAlignment="1">
      <alignment wrapText="1"/>
    </xf>
    <xf numFmtId="3" fontId="19" fillId="25" borderId="29" xfId="0" applyNumberFormat="1" applyFont="1" applyFill="1" applyBorder="1"/>
    <xf numFmtId="0" fontId="19" fillId="0" borderId="3" xfId="0" applyFont="1" applyBorder="1"/>
    <xf numFmtId="3" fontId="32" fillId="25" borderId="3" xfId="0" applyNumberFormat="1" applyFont="1" applyFill="1" applyBorder="1"/>
    <xf numFmtId="3" fontId="32" fillId="25" borderId="14" xfId="0" applyNumberFormat="1" applyFont="1" applyFill="1" applyBorder="1"/>
    <xf numFmtId="0" fontId="45" fillId="0" borderId="0" xfId="0" applyFont="1"/>
    <xf numFmtId="0" fontId="38" fillId="26" borderId="20" xfId="0" applyFont="1" applyFill="1" applyBorder="1"/>
    <xf numFmtId="3" fontId="19" fillId="0" borderId="35" xfId="0" applyNumberFormat="1" applyFont="1" applyBorder="1"/>
    <xf numFmtId="3" fontId="19" fillId="0" borderId="34" xfId="0" applyNumberFormat="1" applyFont="1" applyBorder="1"/>
    <xf numFmtId="3" fontId="19" fillId="0" borderId="14" xfId="0" applyNumberFormat="1" applyFont="1" applyBorder="1"/>
    <xf numFmtId="0" fontId="39" fillId="27" borderId="31" xfId="0" applyFont="1" applyFill="1" applyBorder="1"/>
    <xf numFmtId="3" fontId="39" fillId="27" borderId="31" xfId="0" applyNumberFormat="1" applyFont="1" applyFill="1" applyBorder="1"/>
    <xf numFmtId="3" fontId="32" fillId="0" borderId="3" xfId="59" applyNumberFormat="1" applyFont="1" applyBorder="1"/>
    <xf numFmtId="3" fontId="19" fillId="0" borderId="3" xfId="59" applyNumberFormat="1" applyFont="1" applyBorder="1"/>
    <xf numFmtId="3" fontId="41" fillId="0" borderId="3" xfId="59" applyNumberFormat="1" applyFont="1" applyBorder="1"/>
    <xf numFmtId="164" fontId="19" fillId="0" borderId="0" xfId="53" applyFont="1" applyFill="1"/>
    <xf numFmtId="3" fontId="37" fillId="0" borderId="3" xfId="39" applyNumberFormat="1" applyFont="1" applyBorder="1" applyAlignment="1">
      <alignment horizontal="center" vertical="center" wrapText="1"/>
    </xf>
    <xf numFmtId="3" fontId="37" fillId="0" borderId="3" xfId="39" applyNumberFormat="1" applyFont="1" applyBorder="1" applyAlignment="1">
      <alignment horizontal="center" wrapText="1"/>
    </xf>
    <xf numFmtId="0" fontId="37" fillId="0" borderId="3" xfId="61" applyFont="1" applyBorder="1" applyAlignment="1">
      <alignment horizontal="center" wrapText="1"/>
    </xf>
    <xf numFmtId="0" fontId="37" fillId="0" borderId="0" xfId="39" applyFont="1" applyAlignment="1">
      <alignment wrapText="1"/>
    </xf>
    <xf numFmtId="3" fontId="49" fillId="0" borderId="3" xfId="39" applyNumberFormat="1" applyFont="1" applyBorder="1"/>
    <xf numFmtId="3" fontId="49" fillId="0" borderId="3" xfId="39" applyNumberFormat="1" applyFont="1" applyBorder="1" applyAlignment="1">
      <alignment wrapText="1"/>
    </xf>
    <xf numFmtId="0" fontId="49" fillId="0" borderId="0" xfId="39" applyFont="1"/>
    <xf numFmtId="3" fontId="49" fillId="0" borderId="0" xfId="39" applyNumberFormat="1" applyFont="1"/>
    <xf numFmtId="3" fontId="49" fillId="0" borderId="31" xfId="39" applyNumberFormat="1" applyFont="1" applyBorder="1" applyAlignment="1">
      <alignment wrapText="1"/>
    </xf>
    <xf numFmtId="3" fontId="49" fillId="0" borderId="31" xfId="39" applyNumberFormat="1" applyFont="1" applyBorder="1"/>
    <xf numFmtId="0" fontId="49" fillId="0" borderId="0" xfId="39" applyFont="1" applyAlignment="1">
      <alignment horizontal="center"/>
    </xf>
    <xf numFmtId="3" fontId="49" fillId="0" borderId="27" xfId="39" applyNumberFormat="1" applyFont="1" applyBorder="1" applyAlignment="1">
      <alignment wrapText="1"/>
    </xf>
    <xf numFmtId="3" fontId="49" fillId="0" borderId="27" xfId="39" applyNumberFormat="1" applyFont="1" applyBorder="1"/>
    <xf numFmtId="3" fontId="49" fillId="0" borderId="0" xfId="39" applyNumberFormat="1" applyFont="1" applyAlignment="1">
      <alignment wrapText="1"/>
    </xf>
    <xf numFmtId="3" fontId="36" fillId="0" borderId="3" xfId="39" applyNumberFormat="1" applyFont="1" applyBorder="1" applyAlignment="1">
      <alignment horizontal="center" wrapText="1"/>
    </xf>
    <xf numFmtId="0" fontId="36" fillId="0" borderId="31" xfId="61" applyFont="1" applyBorder="1" applyAlignment="1">
      <alignment horizontal="center" wrapText="1"/>
    </xf>
    <xf numFmtId="0" fontId="38" fillId="26" borderId="42" xfId="0" applyFont="1" applyFill="1" applyBorder="1"/>
    <xf numFmtId="0" fontId="38" fillId="0" borderId="43" xfId="0" applyFont="1" applyBorder="1"/>
    <xf numFmtId="0" fontId="50" fillId="0" borderId="0" xfId="0" applyFont="1" applyAlignment="1">
      <alignment vertical="center" wrapText="1"/>
    </xf>
    <xf numFmtId="3" fontId="49" fillId="0" borderId="40" xfId="39" applyNumberFormat="1" applyFont="1" applyBorder="1" applyAlignment="1">
      <alignment wrapText="1"/>
    </xf>
    <xf numFmtId="3" fontId="49" fillId="0" borderId="40" xfId="39" applyNumberFormat="1" applyFont="1" applyBorder="1"/>
    <xf numFmtId="3" fontId="37" fillId="0" borderId="40" xfId="39" applyNumberFormat="1" applyFont="1" applyBorder="1"/>
    <xf numFmtId="0" fontId="19" fillId="0" borderId="40" xfId="0" applyFont="1" applyBorder="1" applyAlignment="1">
      <alignment horizontal="center" vertical="top" wrapText="1"/>
    </xf>
    <xf numFmtId="0" fontId="38" fillId="0" borderId="31" xfId="0" applyFont="1" applyBorder="1"/>
    <xf numFmtId="3" fontId="38" fillId="0" borderId="31" xfId="0" applyNumberFormat="1" applyFont="1" applyBorder="1"/>
    <xf numFmtId="0" fontId="46" fillId="0" borderId="41" xfId="58" applyFont="1" applyBorder="1" applyAlignment="1">
      <alignment wrapText="1"/>
    </xf>
    <xf numFmtId="3" fontId="46" fillId="0" borderId="41" xfId="0" applyNumberFormat="1" applyFont="1" applyBorder="1"/>
    <xf numFmtId="0" fontId="32" fillId="0" borderId="40" xfId="58" applyFont="1" applyBorder="1"/>
    <xf numFmtId="3" fontId="19" fillId="0" borderId="31" xfId="0" applyNumberFormat="1" applyFont="1" applyBorder="1" applyAlignment="1">
      <alignment vertical="center"/>
    </xf>
    <xf numFmtId="49" fontId="19" fillId="0" borderId="31" xfId="68" applyNumberFormat="1" applyFont="1" applyBorder="1"/>
    <xf numFmtId="0" fontId="19" fillId="0" borderId="31" xfId="42" applyFont="1" applyBorder="1" applyAlignment="1">
      <alignment wrapText="1"/>
    </xf>
    <xf numFmtId="0" fontId="38" fillId="0" borderId="31" xfId="68" applyFont="1" applyBorder="1" applyAlignment="1">
      <alignment wrapText="1"/>
    </xf>
    <xf numFmtId="0" fontId="32" fillId="0" borderId="31" xfId="42" applyFont="1" applyBorder="1" applyAlignment="1">
      <alignment wrapText="1"/>
    </xf>
    <xf numFmtId="0" fontId="3" fillId="0" borderId="53" xfId="39" applyFont="1" applyBorder="1" applyAlignment="1">
      <alignment wrapText="1"/>
    </xf>
    <xf numFmtId="0" fontId="30" fillId="0" borderId="51" xfId="43" applyFont="1" applyBorder="1" applyAlignment="1">
      <alignment horizontal="center"/>
    </xf>
    <xf numFmtId="0" fontId="30" fillId="0" borderId="55" xfId="43" applyFont="1" applyBorder="1" applyAlignment="1">
      <alignment horizontal="center" wrapText="1"/>
    </xf>
    <xf numFmtId="0" fontId="30" fillId="0" borderId="52" xfId="43" applyFont="1" applyBorder="1" applyAlignment="1">
      <alignment horizontal="center" wrapText="1"/>
    </xf>
    <xf numFmtId="3" fontId="30" fillId="0" borderId="52" xfId="43" applyNumberFormat="1" applyFont="1" applyBorder="1" applyAlignment="1">
      <alignment horizontal="center" wrapText="1"/>
    </xf>
    <xf numFmtId="0" fontId="30" fillId="0" borderId="50" xfId="43" applyFont="1" applyBorder="1" applyAlignment="1">
      <alignment horizontal="center"/>
    </xf>
    <xf numFmtId="0" fontId="30" fillId="0" borderId="44" xfId="43" applyFont="1" applyBorder="1"/>
    <xf numFmtId="0" fontId="30" fillId="0" borderId="45" xfId="43" applyFont="1" applyBorder="1"/>
    <xf numFmtId="0" fontId="30" fillId="0" borderId="23" xfId="43" applyFont="1" applyBorder="1"/>
    <xf numFmtId="3" fontId="30" fillId="0" borderId="23" xfId="43" applyNumberFormat="1" applyFont="1" applyBorder="1"/>
    <xf numFmtId="0" fontId="30" fillId="0" borderId="46" xfId="43" applyFont="1" applyBorder="1"/>
    <xf numFmtId="0" fontId="29" fillId="0" borderId="31" xfId="43" applyFont="1" applyBorder="1"/>
    <xf numFmtId="3" fontId="29" fillId="0" borderId="31" xfId="43" applyNumberFormat="1" applyFont="1" applyBorder="1"/>
    <xf numFmtId="49" fontId="29" fillId="0" borderId="31" xfId="43" applyNumberFormat="1" applyFont="1" applyBorder="1" applyAlignment="1">
      <alignment horizontal="right"/>
    </xf>
    <xf numFmtId="0" fontId="19" fillId="0" borderId="47" xfId="39" applyFont="1" applyBorder="1" applyAlignment="1">
      <alignment wrapText="1"/>
    </xf>
    <xf numFmtId="0" fontId="29" fillId="0" borderId="48" xfId="43" applyFont="1" applyBorder="1"/>
    <xf numFmtId="14" fontId="29" fillId="0" borderId="48" xfId="43" applyNumberFormat="1" applyFont="1" applyBorder="1" applyAlignment="1">
      <alignment horizontal="right"/>
    </xf>
    <xf numFmtId="3" fontId="29" fillId="0" borderId="48" xfId="43" applyNumberFormat="1" applyFont="1" applyBorder="1"/>
    <xf numFmtId="14" fontId="29" fillId="0" borderId="49" xfId="43" applyNumberFormat="1" applyFont="1" applyBorder="1"/>
    <xf numFmtId="0" fontId="29" fillId="0" borderId="53" xfId="43" applyFont="1" applyBorder="1"/>
    <xf numFmtId="14" fontId="29" fillId="0" borderId="54" xfId="43" applyNumberFormat="1" applyFont="1" applyBorder="1"/>
    <xf numFmtId="0" fontId="29" fillId="0" borderId="56" xfId="43" applyFont="1" applyBorder="1" applyAlignment="1">
      <alignment wrapText="1"/>
    </xf>
    <xf numFmtId="0" fontId="29" fillId="0" borderId="57" xfId="43" applyFont="1" applyBorder="1"/>
    <xf numFmtId="49" fontId="29" fillId="0" borderId="57" xfId="43" applyNumberFormat="1" applyFont="1" applyBorder="1" applyAlignment="1">
      <alignment horizontal="right"/>
    </xf>
    <xf numFmtId="3" fontId="29" fillId="0" borderId="57" xfId="43" applyNumberFormat="1" applyFont="1" applyBorder="1"/>
    <xf numFmtId="14" fontId="29" fillId="0" borderId="58" xfId="43" applyNumberFormat="1" applyFont="1" applyBorder="1"/>
    <xf numFmtId="3" fontId="19" fillId="0" borderId="31" xfId="68" applyNumberFormat="1" applyFont="1" applyBorder="1" applyAlignment="1">
      <alignment horizontal="right"/>
    </xf>
    <xf numFmtId="3" fontId="32" fillId="0" borderId="31" xfId="68" applyNumberFormat="1" applyFont="1" applyBorder="1"/>
    <xf numFmtId="3" fontId="19" fillId="0" borderId="0" xfId="68" applyNumberFormat="1" applyFont="1" applyAlignment="1">
      <alignment horizontal="right"/>
    </xf>
    <xf numFmtId="3" fontId="37" fillId="0" borderId="0" xfId="39" applyNumberFormat="1" applyFont="1" applyAlignment="1">
      <alignment wrapText="1"/>
    </xf>
    <xf numFmtId="3" fontId="49" fillId="0" borderId="0" xfId="39" applyNumberFormat="1" applyFont="1" applyAlignment="1">
      <alignment horizontal="center"/>
    </xf>
    <xf numFmtId="49" fontId="28" fillId="0" borderId="31" xfId="64" applyNumberFormat="1" applyFont="1" applyBorder="1" applyAlignment="1">
      <alignment horizontal="center" vertical="top" wrapText="1"/>
    </xf>
    <xf numFmtId="0" fontId="32" fillId="0" borderId="31" xfId="64" applyFont="1" applyBorder="1" applyAlignment="1">
      <alignment horizontal="left" vertical="top" wrapText="1"/>
    </xf>
    <xf numFmtId="3" fontId="32" fillId="0" borderId="31" xfId="0" applyNumberFormat="1" applyFont="1" applyBorder="1" applyAlignment="1">
      <alignment horizontal="right" vertical="top" wrapText="1"/>
    </xf>
    <xf numFmtId="49" fontId="3" fillId="0" borderId="31" xfId="64" applyNumberFormat="1" applyFont="1" applyBorder="1" applyAlignment="1">
      <alignment horizontal="center" vertical="top" wrapText="1"/>
    </xf>
    <xf numFmtId="49" fontId="19" fillId="0" borderId="31" xfId="64" applyNumberFormat="1" applyFont="1" applyBorder="1" applyAlignment="1">
      <alignment horizontal="center" vertical="top" wrapText="1"/>
    </xf>
    <xf numFmtId="3" fontId="32" fillId="0" borderId="31" xfId="64" applyNumberFormat="1" applyFont="1" applyBorder="1" applyAlignment="1">
      <alignment horizontal="right" vertical="top" wrapText="1"/>
    </xf>
    <xf numFmtId="3" fontId="19" fillId="0" borderId="31" xfId="64" applyNumberFormat="1" applyFont="1" applyBorder="1" applyAlignment="1">
      <alignment horizontal="right" vertical="top" wrapText="1"/>
    </xf>
    <xf numFmtId="0" fontId="19" fillId="0" borderId="31" xfId="64" applyFont="1" applyBorder="1" applyAlignment="1">
      <alignment horizontal="right" vertical="top" wrapText="1"/>
    </xf>
    <xf numFmtId="0" fontId="19" fillId="0" borderId="62" xfId="0" applyFont="1" applyBorder="1"/>
    <xf numFmtId="0" fontId="19" fillId="24" borderId="62" xfId="0" applyFont="1" applyFill="1" applyBorder="1"/>
    <xf numFmtId="3" fontId="19" fillId="24" borderId="62" xfId="0" applyNumberFormat="1" applyFont="1" applyFill="1" applyBorder="1"/>
    <xf numFmtId="0" fontId="32" fillId="0" borderId="62" xfId="0" applyFont="1" applyBorder="1"/>
    <xf numFmtId="3" fontId="32" fillId="0" borderId="62" xfId="0" applyNumberFormat="1" applyFont="1" applyBorder="1"/>
    <xf numFmtId="0" fontId="47" fillId="0" borderId="62" xfId="0" applyFont="1" applyBorder="1" applyAlignment="1">
      <alignment horizontal="left" vertical="top" wrapText="1"/>
    </xf>
    <xf numFmtId="3" fontId="47" fillId="0" borderId="62" xfId="0" applyNumberFormat="1" applyFont="1" applyBorder="1" applyAlignment="1">
      <alignment horizontal="right" vertical="top" wrapText="1"/>
    </xf>
    <xf numFmtId="3" fontId="32" fillId="0" borderId="63" xfId="0" applyNumberFormat="1" applyFont="1" applyBorder="1"/>
    <xf numFmtId="3" fontId="19" fillId="0" borderId="62" xfId="0" applyNumberFormat="1" applyFont="1" applyBorder="1" applyAlignment="1">
      <alignment horizontal="right" vertical="top" wrapText="1"/>
    </xf>
    <xf numFmtId="3" fontId="19" fillId="0" borderId="62" xfId="58" applyNumberFormat="1" applyFont="1" applyBorder="1"/>
    <xf numFmtId="3" fontId="21" fillId="0" borderId="62" xfId="58" applyNumberFormat="1" applyBorder="1"/>
    <xf numFmtId="0" fontId="21" fillId="0" borderId="0" xfId="0" applyFont="1"/>
    <xf numFmtId="0" fontId="53" fillId="0" borderId="62" xfId="58" applyFont="1" applyBorder="1"/>
    <xf numFmtId="3" fontId="51" fillId="0" borderId="62" xfId="58" applyNumberFormat="1" applyFont="1" applyBorder="1"/>
    <xf numFmtId="0" fontId="21" fillId="0" borderId="62" xfId="58" applyBorder="1"/>
    <xf numFmtId="0" fontId="0" fillId="0" borderId="0" xfId="0" applyAlignment="1">
      <alignment wrapText="1"/>
    </xf>
    <xf numFmtId="0" fontId="38" fillId="0" borderId="62" xfId="58" applyFont="1" applyBorder="1"/>
    <xf numFmtId="3" fontId="45" fillId="0" borderId="62" xfId="58" applyNumberFormat="1" applyFont="1" applyBorder="1"/>
    <xf numFmtId="3" fontId="19" fillId="0" borderId="62" xfId="0" applyNumberFormat="1" applyFont="1" applyBorder="1"/>
    <xf numFmtId="3" fontId="38" fillId="0" borderId="62" xfId="58" applyNumberFormat="1" applyFont="1" applyBorder="1"/>
    <xf numFmtId="0" fontId="45" fillId="0" borderId="62" xfId="58" applyFont="1" applyBorder="1"/>
    <xf numFmtId="0" fontId="19" fillId="0" borderId="62" xfId="0" applyFont="1" applyBorder="1" applyAlignment="1">
      <alignment wrapText="1"/>
    </xf>
    <xf numFmtId="3" fontId="32" fillId="0" borderId="62" xfId="58" applyNumberFormat="1" applyFont="1" applyBorder="1"/>
    <xf numFmtId="0" fontId="19" fillId="0" borderId="62" xfId="58" applyFont="1" applyBorder="1"/>
    <xf numFmtId="0" fontId="38" fillId="0" borderId="62" xfId="58" applyFont="1" applyBorder="1" applyAlignment="1">
      <alignment wrapText="1"/>
    </xf>
    <xf numFmtId="0" fontId="39" fillId="0" borderId="62" xfId="58" applyFont="1" applyBorder="1" applyAlignment="1">
      <alignment wrapText="1"/>
    </xf>
    <xf numFmtId="3" fontId="38" fillId="0" borderId="62" xfId="58" applyNumberFormat="1" applyFont="1" applyBorder="1" applyAlignment="1">
      <alignment wrapText="1"/>
    </xf>
    <xf numFmtId="3" fontId="19" fillId="0" borderId="62" xfId="58" applyNumberFormat="1" applyFont="1" applyBorder="1" applyAlignment="1">
      <alignment horizontal="right" vertical="top" wrapText="1"/>
    </xf>
    <xf numFmtId="0" fontId="39" fillId="0" borderId="62" xfId="58" applyFont="1" applyBorder="1"/>
    <xf numFmtId="0" fontId="21" fillId="0" borderId="62" xfId="58" applyBorder="1" applyAlignment="1">
      <alignment wrapText="1"/>
    </xf>
    <xf numFmtId="0" fontId="38" fillId="0" borderId="62" xfId="0" applyFont="1" applyBorder="1"/>
    <xf numFmtId="0" fontId="19" fillId="0" borderId="62" xfId="56" applyFont="1" applyBorder="1"/>
    <xf numFmtId="165" fontId="19" fillId="0" borderId="62" xfId="53" applyNumberFormat="1" applyFont="1" applyBorder="1" applyAlignment="1">
      <alignment horizontal="right"/>
    </xf>
    <xf numFmtId="165" fontId="38" fillId="0" borderId="62" xfId="53" applyNumberFormat="1" applyFont="1" applyBorder="1" applyAlignment="1">
      <alignment horizontal="right"/>
    </xf>
    <xf numFmtId="3" fontId="32" fillId="0" borderId="62" xfId="0" applyNumberFormat="1" applyFont="1" applyBorder="1" applyAlignment="1">
      <alignment wrapText="1"/>
    </xf>
    <xf numFmtId="0" fontId="39" fillId="0" borderId="62" xfId="0" applyFont="1" applyBorder="1"/>
    <xf numFmtId="3" fontId="43" fillId="0" borderId="62" xfId="0" applyNumberFormat="1" applyFont="1" applyBorder="1"/>
    <xf numFmtId="0" fontId="32" fillId="0" borderId="62" xfId="0" applyFont="1" applyBorder="1" applyAlignment="1">
      <alignment horizontal="justify"/>
    </xf>
    <xf numFmtId="0" fontId="32" fillId="0" borderId="62" xfId="0" applyFont="1" applyBorder="1" applyAlignment="1">
      <alignment wrapText="1"/>
    </xf>
    <xf numFmtId="3" fontId="39" fillId="0" borderId="62" xfId="58" applyNumberFormat="1" applyFont="1" applyBorder="1"/>
    <xf numFmtId="0" fontId="19" fillId="0" borderId="62" xfId="58" applyFont="1" applyBorder="1" applyAlignment="1">
      <alignment wrapText="1"/>
    </xf>
    <xf numFmtId="3" fontId="19" fillId="0" borderId="62" xfId="58" applyNumberFormat="1" applyFont="1" applyBorder="1" applyAlignment="1">
      <alignment horizontal="right" wrapText="1"/>
    </xf>
    <xf numFmtId="0" fontId="19" fillId="0" borderId="62" xfId="58" applyFont="1" applyBorder="1" applyAlignment="1">
      <alignment horizontal="left" vertical="center" wrapText="1"/>
    </xf>
    <xf numFmtId="0" fontId="38" fillId="0" borderId="62" xfId="58" applyFont="1" applyBorder="1" applyAlignment="1">
      <alignment horizontal="left" vertical="center" wrapText="1"/>
    </xf>
    <xf numFmtId="0" fontId="38" fillId="0" borderId="62" xfId="58" applyFont="1" applyBorder="1" applyAlignment="1">
      <alignment horizontal="left" vertical="top" wrapText="1"/>
    </xf>
    <xf numFmtId="0" fontId="38" fillId="0" borderId="62" xfId="58" applyFont="1" applyBorder="1" applyAlignment="1">
      <alignment horizontal="justify"/>
    </xf>
    <xf numFmtId="3" fontId="38" fillId="0" borderId="62" xfId="58" applyNumberFormat="1" applyFont="1" applyBorder="1" applyAlignment="1">
      <alignment horizontal="right" vertical="top" wrapText="1"/>
    </xf>
    <xf numFmtId="0" fontId="39" fillId="0" borderId="62" xfId="58" applyFont="1" applyBorder="1" applyAlignment="1">
      <alignment horizontal="left" vertical="center" wrapText="1"/>
    </xf>
    <xf numFmtId="166" fontId="19" fillId="0" borderId="62" xfId="0" applyNumberFormat="1" applyFont="1" applyBorder="1"/>
    <xf numFmtId="0" fontId="38" fillId="0" borderId="62" xfId="58" applyFont="1" applyBorder="1" applyAlignment="1">
      <alignment vertical="top"/>
    </xf>
    <xf numFmtId="3" fontId="38" fillId="24" borderId="60" xfId="0" applyNumberFormat="1" applyFont="1" applyFill="1" applyBorder="1"/>
    <xf numFmtId="0" fontId="19" fillId="24" borderId="62" xfId="0" applyFont="1" applyFill="1" applyBorder="1" applyAlignment="1">
      <alignment horizontal="justify"/>
    </xf>
    <xf numFmtId="0" fontId="38" fillId="24" borderId="62" xfId="0" applyFont="1" applyFill="1" applyBorder="1"/>
    <xf numFmtId="3" fontId="38" fillId="24" borderId="62" xfId="0" applyNumberFormat="1" applyFont="1" applyFill="1" applyBorder="1"/>
    <xf numFmtId="3" fontId="38" fillId="0" borderId="62" xfId="0" applyNumberFormat="1" applyFont="1" applyBorder="1"/>
    <xf numFmtId="167" fontId="38" fillId="24" borderId="62" xfId="70" applyNumberFormat="1" applyFont="1" applyFill="1" applyBorder="1"/>
    <xf numFmtId="0" fontId="32" fillId="24" borderId="62" xfId="0" applyFont="1" applyFill="1" applyBorder="1" applyAlignment="1">
      <alignment vertical="center" wrapText="1"/>
    </xf>
    <xf numFmtId="167" fontId="32" fillId="24" borderId="62" xfId="70" applyNumberFormat="1" applyFont="1" applyFill="1" applyBorder="1" applyAlignment="1">
      <alignment horizontal="right" vertical="center" wrapText="1"/>
    </xf>
    <xf numFmtId="3" fontId="32" fillId="24" borderId="62" xfId="0" applyNumberFormat="1" applyFont="1" applyFill="1" applyBorder="1" applyAlignment="1">
      <alignment vertical="center" wrapText="1"/>
    </xf>
    <xf numFmtId="0" fontId="19" fillId="24" borderId="62" xfId="0" applyFont="1" applyFill="1" applyBorder="1" applyAlignment="1">
      <alignment wrapText="1"/>
    </xf>
    <xf numFmtId="3" fontId="43" fillId="24" borderId="62" xfId="0" applyNumberFormat="1" applyFont="1" applyFill="1" applyBorder="1"/>
    <xf numFmtId="3" fontId="32" fillId="24" borderId="62" xfId="0" applyNumberFormat="1" applyFont="1" applyFill="1" applyBorder="1"/>
    <xf numFmtId="0" fontId="32" fillId="24" borderId="62" xfId="0" applyFont="1" applyFill="1" applyBorder="1" applyAlignment="1">
      <alignment wrapText="1"/>
    </xf>
    <xf numFmtId="0" fontId="32" fillId="24" borderId="62" xfId="0" applyFont="1" applyFill="1" applyBorder="1" applyAlignment="1">
      <alignment horizontal="left" wrapText="1"/>
    </xf>
    <xf numFmtId="3" fontId="32" fillId="24" borderId="62" xfId="0" applyNumberFormat="1" applyFont="1" applyFill="1" applyBorder="1" applyAlignment="1">
      <alignment wrapText="1"/>
    </xf>
    <xf numFmtId="165" fontId="32" fillId="0" borderId="62" xfId="53" applyNumberFormat="1" applyFont="1" applyBorder="1" applyAlignment="1">
      <alignment horizontal="right"/>
    </xf>
    <xf numFmtId="3" fontId="19" fillId="0" borderId="62" xfId="56" applyNumberFormat="1" applyFont="1" applyBorder="1" applyAlignment="1">
      <alignment horizontal="right"/>
    </xf>
    <xf numFmtId="3" fontId="19" fillId="0" borderId="62" xfId="56" applyNumberFormat="1" applyFont="1" applyBorder="1"/>
    <xf numFmtId="165" fontId="38" fillId="0" borderId="62" xfId="53" applyNumberFormat="1" applyFont="1" applyBorder="1"/>
    <xf numFmtId="0" fontId="19" fillId="0" borderId="62" xfId="56" applyFont="1" applyBorder="1" applyAlignment="1">
      <alignment horizontal="justify"/>
    </xf>
    <xf numFmtId="165" fontId="19" fillId="0" borderId="62" xfId="53" applyNumberFormat="1" applyFont="1" applyBorder="1"/>
    <xf numFmtId="0" fontId="32" fillId="0" borderId="62" xfId="56" applyFont="1" applyBorder="1" applyAlignment="1">
      <alignment wrapText="1"/>
    </xf>
    <xf numFmtId="3" fontId="32" fillId="0" borderId="62" xfId="56" applyNumberFormat="1" applyFont="1" applyBorder="1" applyAlignment="1">
      <alignment wrapText="1"/>
    </xf>
    <xf numFmtId="167" fontId="38" fillId="0" borderId="62" xfId="70" applyNumberFormat="1" applyFont="1" applyBorder="1"/>
    <xf numFmtId="0" fontId="43" fillId="0" borderId="62" xfId="0" applyFont="1" applyBorder="1"/>
    <xf numFmtId="0" fontId="52" fillId="0" borderId="62" xfId="58" applyFont="1" applyBorder="1"/>
    <xf numFmtId="0" fontId="51" fillId="0" borderId="62" xfId="58" applyFont="1" applyBorder="1"/>
    <xf numFmtId="0" fontId="54" fillId="0" borderId="0" xfId="61" applyFont="1"/>
    <xf numFmtId="3" fontId="54" fillId="0" borderId="0" xfId="61" applyNumberFormat="1" applyFont="1"/>
    <xf numFmtId="3" fontId="18" fillId="0" borderId="0" xfId="61" applyNumberFormat="1" applyFont="1"/>
    <xf numFmtId="0" fontId="55" fillId="0" borderId="0" xfId="61" applyFont="1"/>
    <xf numFmtId="0" fontId="19" fillId="0" borderId="64" xfId="42" applyFont="1" applyBorder="1" applyAlignment="1">
      <alignment wrapText="1"/>
    </xf>
    <xf numFmtId="3" fontId="19" fillId="0" borderId="64" xfId="68" applyNumberFormat="1" applyFont="1" applyBorder="1" applyAlignment="1">
      <alignment horizontal="right"/>
    </xf>
    <xf numFmtId="3" fontId="49" fillId="0" borderId="64" xfId="39" applyNumberFormat="1" applyFont="1" applyBorder="1"/>
    <xf numFmtId="0" fontId="33" fillId="0" borderId="0" xfId="42" applyFont="1"/>
    <xf numFmtId="0" fontId="33" fillId="0" borderId="24" xfId="42" applyFont="1" applyBorder="1" applyAlignment="1">
      <alignment wrapText="1"/>
    </xf>
    <xf numFmtId="3" fontId="33" fillId="0" borderId="31" xfId="42" applyNumberFormat="1" applyFont="1" applyBorder="1" applyAlignment="1">
      <alignment horizontal="right"/>
    </xf>
    <xf numFmtId="3" fontId="33" fillId="0" borderId="31" xfId="42" applyNumberFormat="1" applyFont="1" applyBorder="1"/>
    <xf numFmtId="3" fontId="33" fillId="0" borderId="65" xfId="42" applyNumberFormat="1" applyFont="1" applyBorder="1"/>
    <xf numFmtId="3" fontId="3" fillId="0" borderId="48" xfId="39" applyNumberFormat="1" applyFont="1" applyBorder="1"/>
    <xf numFmtId="0" fontId="2" fillId="0" borderId="53" xfId="42" applyFont="1" applyBorder="1"/>
    <xf numFmtId="3" fontId="2" fillId="0" borderId="31" xfId="42" applyNumberFormat="1" applyFont="1" applyBorder="1"/>
    <xf numFmtId="0" fontId="3" fillId="24" borderId="53" xfId="39" applyFont="1" applyFill="1" applyBorder="1" applyAlignment="1">
      <alignment wrapText="1"/>
    </xf>
    <xf numFmtId="0" fontId="3" fillId="0" borderId="53" xfId="39" applyFont="1" applyBorder="1" applyAlignment="1">
      <alignment vertical="center" wrapText="1"/>
    </xf>
    <xf numFmtId="0" fontId="3" fillId="0" borderId="53" xfId="39" applyFont="1" applyBorder="1"/>
    <xf numFmtId="0" fontId="33" fillId="0" borderId="0" xfId="42" applyFont="1" applyAlignment="1">
      <alignment horizontal="right"/>
    </xf>
    <xf numFmtId="3" fontId="33" fillId="0" borderId="0" xfId="42" applyNumberFormat="1" applyFont="1"/>
    <xf numFmtId="0" fontId="58" fillId="0" borderId="0" xfId="42" applyFont="1"/>
    <xf numFmtId="3" fontId="33" fillId="0" borderId="68" xfId="42" applyNumberFormat="1" applyFont="1" applyBorder="1" applyAlignment="1">
      <alignment horizontal="right"/>
    </xf>
    <xf numFmtId="3" fontId="33" fillId="0" borderId="71" xfId="42" applyNumberFormat="1" applyFont="1" applyBorder="1" applyAlignment="1">
      <alignment horizontal="right"/>
    </xf>
    <xf numFmtId="3" fontId="33" fillId="0" borderId="57" xfId="42" applyNumberFormat="1" applyFont="1" applyBorder="1" applyAlignment="1">
      <alignment horizontal="right"/>
    </xf>
    <xf numFmtId="0" fontId="32" fillId="0" borderId="31" xfId="0" applyFont="1" applyBorder="1" applyAlignment="1">
      <alignment horizontal="center" vertical="top" wrapText="1"/>
    </xf>
    <xf numFmtId="3" fontId="38" fillId="24" borderId="61" xfId="0" applyNumberFormat="1" applyFont="1" applyFill="1" applyBorder="1"/>
    <xf numFmtId="0" fontId="60" fillId="0" borderId="62" xfId="58" applyFont="1" applyBorder="1"/>
    <xf numFmtId="3" fontId="61" fillId="0" borderId="62" xfId="58" applyNumberFormat="1" applyFont="1" applyBorder="1"/>
    <xf numFmtId="3" fontId="62" fillId="0" borderId="62" xfId="58" applyNumberFormat="1" applyFont="1" applyBorder="1"/>
    <xf numFmtId="0" fontId="63" fillId="0" borderId="62" xfId="58" applyFont="1" applyBorder="1"/>
    <xf numFmtId="0" fontId="64" fillId="0" borderId="62" xfId="0" applyFont="1" applyBorder="1"/>
    <xf numFmtId="3" fontId="64" fillId="0" borderId="62" xfId="0" applyNumberFormat="1" applyFont="1" applyBorder="1"/>
    <xf numFmtId="3" fontId="60" fillId="0" borderId="62" xfId="58" applyNumberFormat="1" applyFont="1" applyBorder="1"/>
    <xf numFmtId="3" fontId="64" fillId="0" borderId="62" xfId="58" applyNumberFormat="1" applyFont="1" applyBorder="1"/>
    <xf numFmtId="3" fontId="65" fillId="0" borderId="62" xfId="0" applyNumberFormat="1" applyFont="1" applyBorder="1" applyAlignment="1">
      <alignment horizontal="right" vertical="top" wrapText="1"/>
    </xf>
    <xf numFmtId="0" fontId="65" fillId="0" borderId="62" xfId="0" applyFont="1" applyBorder="1" applyAlignment="1">
      <alignment horizontal="left" vertical="top" wrapText="1"/>
    </xf>
    <xf numFmtId="0" fontId="61" fillId="0" borderId="62" xfId="58" applyFont="1" applyBorder="1"/>
    <xf numFmtId="49" fontId="60" fillId="0" borderId="62" xfId="58" applyNumberFormat="1" applyFont="1" applyBorder="1"/>
    <xf numFmtId="0" fontId="61" fillId="0" borderId="62" xfId="58" applyFont="1" applyBorder="1" applyAlignment="1">
      <alignment wrapText="1"/>
    </xf>
    <xf numFmtId="3" fontId="61" fillId="0" borderId="62" xfId="58" applyNumberFormat="1" applyFont="1" applyBorder="1" applyAlignment="1">
      <alignment wrapText="1"/>
    </xf>
    <xf numFmtId="0" fontId="64" fillId="0" borderId="0" xfId="0" applyFont="1"/>
    <xf numFmtId="3" fontId="64" fillId="0" borderId="62" xfId="0" applyNumberFormat="1" applyFont="1" applyBorder="1" applyAlignment="1">
      <alignment wrapText="1"/>
    </xf>
    <xf numFmtId="3" fontId="66" fillId="0" borderId="62" xfId="0" applyNumberFormat="1" applyFont="1" applyBorder="1"/>
    <xf numFmtId="3" fontId="64" fillId="0" borderId="62" xfId="0" applyNumberFormat="1" applyFont="1" applyBorder="1" applyAlignment="1">
      <alignment horizontal="right" vertical="top" wrapText="1"/>
    </xf>
    <xf numFmtId="0" fontId="64" fillId="0" borderId="62" xfId="0" applyFont="1" applyBorder="1" applyAlignment="1">
      <alignment wrapText="1"/>
    </xf>
    <xf numFmtId="0" fontId="62" fillId="0" borderId="62" xfId="58" applyFont="1" applyBorder="1"/>
    <xf numFmtId="0" fontId="64" fillId="0" borderId="62" xfId="0" applyFont="1" applyBorder="1" applyAlignment="1">
      <alignment horizontal="left" vertical="top" wrapText="1"/>
    </xf>
    <xf numFmtId="3" fontId="66" fillId="0" borderId="62" xfId="58" applyNumberFormat="1" applyFont="1" applyBorder="1"/>
    <xf numFmtId="0" fontId="64" fillId="0" borderId="62" xfId="58" applyFont="1" applyBorder="1"/>
    <xf numFmtId="0" fontId="60" fillId="0" borderId="62" xfId="58" applyFont="1" applyBorder="1" applyAlignment="1">
      <alignment wrapText="1"/>
    </xf>
    <xf numFmtId="3" fontId="68" fillId="0" borderId="0" xfId="0" applyNumberFormat="1" applyFont="1"/>
    <xf numFmtId="0" fontId="68" fillId="0" borderId="0" xfId="0" applyFont="1" applyAlignment="1">
      <alignment wrapText="1"/>
    </xf>
    <xf numFmtId="0" fontId="60" fillId="0" borderId="62" xfId="58" applyFont="1" applyBorder="1" applyAlignment="1">
      <alignment vertical="top" wrapText="1"/>
    </xf>
    <xf numFmtId="0" fontId="69" fillId="0" borderId="62" xfId="58" applyFont="1" applyBorder="1" applyAlignment="1">
      <alignment wrapText="1"/>
    </xf>
    <xf numFmtId="3" fontId="60" fillId="0" borderId="62" xfId="58" applyNumberFormat="1" applyFont="1" applyBorder="1" applyAlignment="1">
      <alignment wrapText="1"/>
    </xf>
    <xf numFmtId="3" fontId="64" fillId="0" borderId="62" xfId="58" applyNumberFormat="1" applyFont="1" applyBorder="1" applyAlignment="1">
      <alignment horizontal="right" vertical="top" wrapText="1"/>
    </xf>
    <xf numFmtId="0" fontId="64" fillId="0" borderId="62" xfId="0" applyFont="1" applyBorder="1" applyAlignment="1">
      <alignment horizontal="left" vertical="center" wrapText="1"/>
    </xf>
    <xf numFmtId="0" fontId="62" fillId="0" borderId="62" xfId="58" applyFont="1" applyBorder="1" applyAlignment="1">
      <alignment wrapText="1"/>
    </xf>
    <xf numFmtId="0" fontId="69" fillId="0" borderId="62" xfId="58" applyFont="1" applyBorder="1"/>
    <xf numFmtId="3" fontId="69" fillId="0" borderId="62" xfId="0" applyNumberFormat="1" applyFont="1" applyBorder="1"/>
    <xf numFmtId="0" fontId="68" fillId="0" borderId="60" xfId="0" applyFont="1" applyBorder="1"/>
    <xf numFmtId="3" fontId="68" fillId="24" borderId="60" xfId="0" applyNumberFormat="1" applyFont="1" applyFill="1" applyBorder="1"/>
    <xf numFmtId="0" fontId="68" fillId="24" borderId="60" xfId="0" applyFont="1" applyFill="1" applyBorder="1"/>
    <xf numFmtId="0" fontId="66" fillId="24" borderId="61" xfId="0" applyFont="1" applyFill="1" applyBorder="1"/>
    <xf numFmtId="3" fontId="66" fillId="24" borderId="61" xfId="0" applyNumberFormat="1" applyFont="1" applyFill="1" applyBorder="1"/>
    <xf numFmtId="0" fontId="38" fillId="0" borderId="62" xfId="71" applyFont="1" applyBorder="1" applyAlignment="1" applyProtection="1"/>
    <xf numFmtId="169" fontId="47" fillId="0" borderId="62" xfId="0" applyNumberFormat="1" applyFont="1" applyBorder="1" applyAlignment="1">
      <alignment horizontal="right" vertical="top" wrapText="1"/>
    </xf>
    <xf numFmtId="0" fontId="47" fillId="0" borderId="67" xfId="0" applyFont="1" applyBorder="1" applyAlignment="1">
      <alignment horizontal="left" vertical="top" wrapText="1"/>
    </xf>
    <xf numFmtId="3" fontId="47" fillId="0" borderId="67" xfId="0" applyNumberFormat="1" applyFont="1" applyBorder="1" applyAlignment="1">
      <alignment horizontal="right" vertical="top" wrapText="1"/>
    </xf>
    <xf numFmtId="3" fontId="39" fillId="0" borderId="62" xfId="58" applyNumberFormat="1" applyFont="1" applyBorder="1" applyAlignment="1">
      <alignment horizontal="center"/>
    </xf>
    <xf numFmtId="0" fontId="46" fillId="25" borderId="62" xfId="58" applyFont="1" applyFill="1" applyBorder="1" applyAlignment="1">
      <alignment wrapText="1"/>
    </xf>
    <xf numFmtId="3" fontId="46" fillId="25" borderId="62" xfId="0" applyNumberFormat="1" applyFont="1" applyFill="1" applyBorder="1"/>
    <xf numFmtId="0" fontId="32" fillId="0" borderId="62" xfId="59" applyFont="1" applyBorder="1"/>
    <xf numFmtId="0" fontId="19" fillId="0" borderId="62" xfId="59" applyFont="1" applyBorder="1"/>
    <xf numFmtId="0" fontId="19" fillId="0" borderId="62" xfId="59" applyFont="1" applyBorder="1" applyAlignment="1">
      <alignment horizontal="right"/>
    </xf>
    <xf numFmtId="3" fontId="32" fillId="0" borderId="62" xfId="59" applyNumberFormat="1" applyFont="1" applyBorder="1"/>
    <xf numFmtId="0" fontId="41" fillId="0" borderId="62" xfId="0" applyFont="1" applyBorder="1"/>
    <xf numFmtId="3" fontId="41" fillId="24" borderId="62" xfId="0" applyNumberFormat="1" applyFont="1" applyFill="1" applyBorder="1" applyAlignment="1">
      <alignment horizontal="right"/>
    </xf>
    <xf numFmtId="3" fontId="41" fillId="0" borderId="62" xfId="0" applyNumberFormat="1" applyFont="1" applyBorder="1" applyAlignment="1">
      <alignment horizontal="right"/>
    </xf>
    <xf numFmtId="3" fontId="43" fillId="24" borderId="62" xfId="0" applyNumberFormat="1" applyFont="1" applyFill="1" applyBorder="1" applyAlignment="1">
      <alignment horizontal="right"/>
    </xf>
    <xf numFmtId="0" fontId="38" fillId="0" borderId="73" xfId="0" applyFont="1" applyBorder="1"/>
    <xf numFmtId="3" fontId="38" fillId="24" borderId="74" xfId="0" applyNumberFormat="1" applyFont="1" applyFill="1" applyBorder="1"/>
    <xf numFmtId="3" fontId="19" fillId="24" borderId="62" xfId="0" applyNumberFormat="1" applyFont="1" applyFill="1" applyBorder="1" applyAlignment="1">
      <alignment horizontal="center"/>
    </xf>
    <xf numFmtId="0" fontId="46" fillId="0" borderId="62" xfId="0" applyFont="1" applyBorder="1" applyAlignment="1">
      <alignment horizontal="left" vertical="top" wrapText="1"/>
    </xf>
    <xf numFmtId="0" fontId="32" fillId="0" borderId="62" xfId="58" applyFont="1" applyBorder="1"/>
    <xf numFmtId="0" fontId="32" fillId="0" borderId="62" xfId="58" applyFont="1" applyBorder="1" applyAlignment="1">
      <alignment wrapText="1"/>
    </xf>
    <xf numFmtId="0" fontId="32" fillId="24" borderId="62" xfId="0" applyFont="1" applyFill="1" applyBorder="1" applyAlignment="1">
      <alignment horizontal="justify"/>
    </xf>
    <xf numFmtId="0" fontId="32" fillId="24" borderId="62" xfId="0" applyFont="1" applyFill="1" applyBorder="1"/>
    <xf numFmtId="0" fontId="32" fillId="0" borderId="62" xfId="56" applyFont="1" applyBorder="1"/>
    <xf numFmtId="3" fontId="32" fillId="0" borderId="62" xfId="56" applyNumberFormat="1" applyFont="1" applyBorder="1"/>
    <xf numFmtId="0" fontId="32" fillId="0" borderId="62" xfId="56" applyFont="1" applyBorder="1" applyAlignment="1">
      <alignment horizontal="justify"/>
    </xf>
    <xf numFmtId="3" fontId="32" fillId="24" borderId="61" xfId="0" applyNumberFormat="1" applyFont="1" applyFill="1" applyBorder="1"/>
    <xf numFmtId="3" fontId="19" fillId="24" borderId="65" xfId="0" applyNumberFormat="1" applyFont="1" applyFill="1" applyBorder="1"/>
    <xf numFmtId="3" fontId="32" fillId="24" borderId="72" xfId="0" applyNumberFormat="1" applyFont="1" applyFill="1" applyBorder="1"/>
    <xf numFmtId="3" fontId="19" fillId="0" borderId="72" xfId="0" applyNumberFormat="1" applyFont="1" applyBorder="1"/>
    <xf numFmtId="3" fontId="19" fillId="24" borderId="72" xfId="0" applyNumberFormat="1" applyFont="1" applyFill="1" applyBorder="1"/>
    <xf numFmtId="167" fontId="32" fillId="24" borderId="62" xfId="70" applyNumberFormat="1" applyFont="1" applyFill="1" applyBorder="1"/>
    <xf numFmtId="0" fontId="38" fillId="0" borderId="69" xfId="0" applyFont="1" applyBorder="1"/>
    <xf numFmtId="0" fontId="19" fillId="0" borderId="69" xfId="0" applyFont="1" applyBorder="1"/>
    <xf numFmtId="3" fontId="46" fillId="25" borderId="62" xfId="58" applyNumberFormat="1" applyFont="1" applyFill="1" applyBorder="1"/>
    <xf numFmtId="0" fontId="46" fillId="0" borderId="62" xfId="58" applyFont="1" applyBorder="1" applyAlignment="1">
      <alignment wrapText="1"/>
    </xf>
    <xf numFmtId="3" fontId="46" fillId="0" borderId="62" xfId="58" applyNumberFormat="1" applyFont="1" applyBorder="1"/>
    <xf numFmtId="0" fontId="32" fillId="0" borderId="69" xfId="0" applyFont="1" applyBorder="1"/>
    <xf numFmtId="3" fontId="32" fillId="25" borderId="62" xfId="0" applyNumberFormat="1" applyFont="1" applyFill="1" applyBorder="1" applyAlignment="1">
      <alignment wrapText="1"/>
    </xf>
    <xf numFmtId="0" fontId="38" fillId="24" borderId="75" xfId="0" applyFont="1" applyFill="1" applyBorder="1"/>
    <xf numFmtId="3" fontId="38" fillId="24" borderId="76" xfId="0" applyNumberFormat="1" applyFont="1" applyFill="1" applyBorder="1"/>
    <xf numFmtId="0" fontId="19" fillId="24" borderId="75" xfId="0" applyFont="1" applyFill="1" applyBorder="1"/>
    <xf numFmtId="0" fontId="32" fillId="0" borderId="73" xfId="0" applyFont="1" applyBorder="1" applyAlignment="1">
      <alignment wrapText="1"/>
    </xf>
    <xf numFmtId="3" fontId="32" fillId="24" borderId="74" xfId="0" applyNumberFormat="1" applyFont="1" applyFill="1" applyBorder="1"/>
    <xf numFmtId="0" fontId="38" fillId="0" borderId="75" xfId="0" applyFont="1" applyBorder="1"/>
    <xf numFmtId="0" fontId="19" fillId="24" borderId="65" xfId="0" applyFont="1" applyFill="1" applyBorder="1" applyAlignment="1">
      <alignment horizontal="justify"/>
    </xf>
    <xf numFmtId="0" fontId="19" fillId="0" borderId="62" xfId="0" applyFont="1" applyBorder="1" applyAlignment="1">
      <alignment horizontal="justify"/>
    </xf>
    <xf numFmtId="168" fontId="19" fillId="0" borderId="62" xfId="56" applyNumberFormat="1" applyFont="1" applyBorder="1"/>
    <xf numFmtId="168" fontId="32" fillId="0" borderId="62" xfId="56" applyNumberFormat="1" applyFont="1" applyBorder="1"/>
    <xf numFmtId="168" fontId="38" fillId="0" borderId="62" xfId="53" applyNumberFormat="1" applyFont="1" applyBorder="1" applyAlignment="1">
      <alignment horizontal="right"/>
    </xf>
    <xf numFmtId="3" fontId="71" fillId="0" borderId="62" xfId="58" applyNumberFormat="1" applyFont="1" applyBorder="1"/>
    <xf numFmtId="3" fontId="72" fillId="0" borderId="31" xfId="1" applyNumberFormat="1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9" fontId="28" fillId="0" borderId="31" xfId="0" applyNumberFormat="1" applyFont="1" applyBorder="1" applyAlignment="1">
      <alignment horizontal="center" vertical="center" wrapText="1"/>
    </xf>
    <xf numFmtId="0" fontId="73" fillId="0" borderId="0" xfId="1" applyFont="1"/>
    <xf numFmtId="3" fontId="72" fillId="0" borderId="14" xfId="1" applyNumberFormat="1" applyFont="1" applyBorder="1" applyAlignment="1">
      <alignment horizontal="center" vertical="center" wrapText="1"/>
    </xf>
    <xf numFmtId="3" fontId="72" fillId="0" borderId="14" xfId="1" applyNumberFormat="1" applyFont="1" applyBorder="1" applyAlignment="1">
      <alignment vertical="center" wrapText="1"/>
    </xf>
    <xf numFmtId="3" fontId="72" fillId="0" borderId="31" xfId="1" applyNumberFormat="1" applyFont="1" applyBorder="1" applyAlignment="1">
      <alignment horizontal="right" vertical="center" wrapText="1"/>
    </xf>
    <xf numFmtId="9" fontId="72" fillId="0" borderId="31" xfId="1" applyNumberFormat="1" applyFont="1" applyBorder="1" applyAlignment="1">
      <alignment horizontal="center" vertical="center" wrapText="1"/>
    </xf>
    <xf numFmtId="0" fontId="74" fillId="0" borderId="0" xfId="1" applyFont="1"/>
    <xf numFmtId="3" fontId="72" fillId="0" borderId="31" xfId="1" applyNumberFormat="1" applyFont="1" applyBorder="1" applyAlignment="1">
      <alignment vertical="center" wrapText="1"/>
    </xf>
    <xf numFmtId="3" fontId="3" fillId="0" borderId="31" xfId="1" applyNumberFormat="1" applyFont="1" applyBorder="1" applyAlignment="1">
      <alignment horizontal="right" vertical="center" wrapText="1"/>
    </xf>
    <xf numFmtId="9" fontId="3" fillId="0" borderId="31" xfId="1" applyNumberFormat="1" applyFont="1" applyBorder="1" applyAlignment="1">
      <alignment horizontal="center" vertical="center" wrapText="1"/>
    </xf>
    <xf numFmtId="3" fontId="3" fillId="0" borderId="31" xfId="1" applyNumberFormat="1" applyFont="1" applyBorder="1" applyAlignment="1">
      <alignment horizontal="left" vertical="center" wrapText="1"/>
    </xf>
    <xf numFmtId="3" fontId="3" fillId="0" borderId="31" xfId="1" applyNumberFormat="1" applyFont="1" applyBorder="1" applyAlignment="1">
      <alignment vertical="center" wrapText="1"/>
    </xf>
    <xf numFmtId="3" fontId="3" fillId="24" borderId="31" xfId="1" applyNumberFormat="1" applyFont="1" applyFill="1" applyBorder="1" applyAlignment="1">
      <alignment horizontal="right" vertical="center" wrapText="1"/>
    </xf>
    <xf numFmtId="3" fontId="75" fillId="0" borderId="31" xfId="1" applyNumberFormat="1" applyFont="1" applyBorder="1" applyAlignment="1">
      <alignment horizontal="left" vertical="center" wrapText="1" indent="2"/>
    </xf>
    <xf numFmtId="3" fontId="76" fillId="24" borderId="31" xfId="1" applyNumberFormat="1" applyFont="1" applyFill="1" applyBorder="1" applyAlignment="1">
      <alignment horizontal="right" vertical="center" wrapText="1"/>
    </xf>
    <xf numFmtId="3" fontId="76" fillId="0" borderId="31" xfId="1" applyNumberFormat="1" applyFont="1" applyBorder="1" applyAlignment="1">
      <alignment horizontal="right" vertical="center" wrapText="1"/>
    </xf>
    <xf numFmtId="9" fontId="76" fillId="0" borderId="31" xfId="1" applyNumberFormat="1" applyFont="1" applyBorder="1" applyAlignment="1">
      <alignment horizontal="center" vertical="center" wrapText="1"/>
    </xf>
    <xf numFmtId="3" fontId="72" fillId="24" borderId="31" xfId="1" applyNumberFormat="1" applyFont="1" applyFill="1" applyBorder="1" applyAlignment="1">
      <alignment horizontal="right" vertical="center" wrapText="1"/>
    </xf>
    <xf numFmtId="3" fontId="3" fillId="0" borderId="31" xfId="1" applyNumberFormat="1" applyFont="1" applyBorder="1" applyAlignment="1">
      <alignment horizontal="center" vertical="center" wrapText="1"/>
    </xf>
    <xf numFmtId="3" fontId="3" fillId="0" borderId="77" xfId="1" applyNumberFormat="1" applyFont="1" applyBorder="1" applyAlignment="1">
      <alignment horizontal="right" vertical="center" wrapText="1"/>
    </xf>
    <xf numFmtId="3" fontId="3" fillId="0" borderId="77" xfId="1" applyNumberFormat="1" applyFont="1" applyBorder="1" applyAlignment="1">
      <alignment vertical="center" wrapText="1"/>
    </xf>
    <xf numFmtId="0" fontId="77" fillId="0" borderId="31" xfId="0" applyFont="1" applyBorder="1"/>
    <xf numFmtId="3" fontId="3" fillId="0" borderId="77" xfId="1" applyNumberFormat="1" applyFont="1" applyBorder="1" applyAlignment="1">
      <alignment horizontal="center" vertical="center" wrapText="1"/>
    </xf>
    <xf numFmtId="3" fontId="73" fillId="0" borderId="0" xfId="1" applyNumberFormat="1" applyFont="1" applyAlignment="1">
      <alignment horizontal="center" vertical="center" wrapText="1"/>
    </xf>
    <xf numFmtId="3" fontId="73" fillId="0" borderId="0" xfId="1" applyNumberFormat="1" applyFont="1" applyAlignment="1">
      <alignment vertical="center" wrapText="1"/>
    </xf>
    <xf numFmtId="9" fontId="73" fillId="0" borderId="0" xfId="1" applyNumberFormat="1" applyFont="1" applyAlignment="1">
      <alignment horizontal="center"/>
    </xf>
    <xf numFmtId="3" fontId="29" fillId="0" borderId="0" xfId="39" applyNumberFormat="1" applyFont="1"/>
    <xf numFmtId="0" fontId="37" fillId="0" borderId="31" xfId="0" applyFont="1" applyBorder="1" applyAlignment="1">
      <alignment horizontal="center" vertical="center" wrapText="1"/>
    </xf>
    <xf numFmtId="3" fontId="29" fillId="0" borderId="0" xfId="39" applyNumberFormat="1" applyFont="1" applyAlignment="1">
      <alignment horizontal="justify"/>
    </xf>
    <xf numFmtId="49" fontId="29" fillId="0" borderId="87" xfId="39" applyNumberFormat="1" applyFont="1" applyBorder="1"/>
    <xf numFmtId="0" fontId="32" fillId="0" borderId="31" xfId="39" applyFont="1" applyBorder="1" applyAlignment="1">
      <alignment horizontal="justify"/>
    </xf>
    <xf numFmtId="3" fontId="29" fillId="0" borderId="31" xfId="39" applyNumberFormat="1" applyFont="1" applyBorder="1"/>
    <xf numFmtId="3" fontId="30" fillId="0" borderId="31" xfId="39" applyNumberFormat="1" applyFont="1" applyBorder="1"/>
    <xf numFmtId="3" fontId="30" fillId="24" borderId="31" xfId="39" applyNumberFormat="1" applyFont="1" applyFill="1" applyBorder="1"/>
    <xf numFmtId="49" fontId="78" fillId="28" borderId="87" xfId="39" applyNumberFormat="1" applyFont="1" applyFill="1" applyBorder="1"/>
    <xf numFmtId="0" fontId="41" fillId="28" borderId="31" xfId="39" applyFont="1" applyFill="1" applyBorder="1" applyAlignment="1">
      <alignment horizontal="justify"/>
    </xf>
    <xf numFmtId="3" fontId="78" fillId="28" borderId="31" xfId="39" applyNumberFormat="1" applyFont="1" applyFill="1" applyBorder="1"/>
    <xf numFmtId="4" fontId="79" fillId="0" borderId="0" xfId="39" applyNumberFormat="1" applyFont="1"/>
    <xf numFmtId="3" fontId="79" fillId="0" borderId="0" xfId="39" applyNumberFormat="1" applyFont="1"/>
    <xf numFmtId="3" fontId="78" fillId="0" borderId="0" xfId="39" applyNumberFormat="1" applyFont="1"/>
    <xf numFmtId="3" fontId="29" fillId="0" borderId="31" xfId="39" applyNumberFormat="1" applyFont="1" applyBorder="1" applyAlignment="1">
      <alignment wrapText="1"/>
    </xf>
    <xf numFmtId="3" fontId="18" fillId="0" borderId="31" xfId="39" applyNumberFormat="1" applyBorder="1" applyAlignment="1">
      <alignment wrapText="1"/>
    </xf>
    <xf numFmtId="3" fontId="29" fillId="24" borderId="31" xfId="39" applyNumberFormat="1" applyFont="1" applyFill="1" applyBorder="1"/>
    <xf numFmtId="0" fontId="41" fillId="28" borderId="31" xfId="39" applyFont="1" applyFill="1" applyBorder="1" applyAlignment="1">
      <alignment horizontal="left" wrapText="1"/>
    </xf>
    <xf numFmtId="49" fontId="18" fillId="0" borderId="87" xfId="39" applyNumberFormat="1" applyBorder="1"/>
    <xf numFmtId="0" fontId="41" fillId="0" borderId="31" xfId="39" applyFont="1" applyBorder="1" applyAlignment="1">
      <alignment horizontal="left" wrapText="1"/>
    </xf>
    <xf numFmtId="3" fontId="78" fillId="0" borderId="31" xfId="39" applyNumberFormat="1" applyFont="1" applyBorder="1"/>
    <xf numFmtId="3" fontId="30" fillId="0" borderId="31" xfId="39" applyNumberFormat="1" applyFont="1" applyBorder="1" applyAlignment="1">
      <alignment horizontal="right"/>
    </xf>
    <xf numFmtId="3" fontId="30" fillId="0" borderId="0" xfId="39" applyNumberFormat="1" applyFont="1"/>
    <xf numFmtId="3" fontId="78" fillId="28" borderId="31" xfId="39" applyNumberFormat="1" applyFont="1" applyFill="1" applyBorder="1" applyAlignment="1">
      <alignment horizontal="right"/>
    </xf>
    <xf numFmtId="49" fontId="54" fillId="0" borderId="87" xfId="39" applyNumberFormat="1" applyFont="1" applyBorder="1"/>
    <xf numFmtId="3" fontId="54" fillId="0" borderId="31" xfId="39" applyNumberFormat="1" applyFont="1" applyBorder="1" applyAlignment="1">
      <alignment wrapText="1"/>
    </xf>
    <xf numFmtId="3" fontId="54" fillId="0" borderId="31" xfId="39" applyNumberFormat="1" applyFont="1" applyBorder="1"/>
    <xf numFmtId="3" fontId="54" fillId="24" borderId="31" xfId="39" applyNumberFormat="1" applyFont="1" applyFill="1" applyBorder="1"/>
    <xf numFmtId="3" fontId="54" fillId="24" borderId="31" xfId="39" applyNumberFormat="1" applyFont="1" applyFill="1" applyBorder="1" applyAlignment="1">
      <alignment wrapText="1"/>
    </xf>
    <xf numFmtId="3" fontId="54" fillId="0" borderId="0" xfId="39" applyNumberFormat="1" applyFont="1"/>
    <xf numFmtId="3" fontId="30" fillId="0" borderId="87" xfId="39" applyNumberFormat="1" applyFont="1" applyBorder="1"/>
    <xf numFmtId="3" fontId="30" fillId="0" borderId="31" xfId="39" applyNumberFormat="1" applyFont="1" applyBorder="1" applyAlignment="1">
      <alignment wrapText="1"/>
    </xf>
    <xf numFmtId="49" fontId="78" fillId="28" borderId="88" xfId="39" applyNumberFormat="1" applyFont="1" applyFill="1" applyBorder="1"/>
    <xf numFmtId="0" fontId="41" fillId="28" borderId="89" xfId="39" applyFont="1" applyFill="1" applyBorder="1" applyAlignment="1">
      <alignment horizontal="justify"/>
    </xf>
    <xf numFmtId="3" fontId="29" fillId="0" borderId="90" xfId="39" applyNumberFormat="1" applyFont="1" applyBorder="1"/>
    <xf numFmtId="3" fontId="29" fillId="0" borderId="47" xfId="39" applyNumberFormat="1" applyFont="1" applyBorder="1"/>
    <xf numFmtId="3" fontId="83" fillId="0" borderId="0" xfId="39" applyNumberFormat="1" applyFont="1"/>
    <xf numFmtId="3" fontId="84" fillId="0" borderId="0" xfId="39" applyNumberFormat="1" applyFont="1"/>
    <xf numFmtId="49" fontId="85" fillId="0" borderId="94" xfId="39" applyNumberFormat="1" applyFont="1" applyBorder="1"/>
    <xf numFmtId="0" fontId="31" fillId="0" borderId="87" xfId="39" applyFont="1" applyBorder="1" applyAlignment="1">
      <alignment horizontal="justify"/>
    </xf>
    <xf numFmtId="3" fontId="85" fillId="0" borderId="31" xfId="39" applyNumberFormat="1" applyFont="1" applyBorder="1"/>
    <xf numFmtId="3" fontId="24" fillId="0" borderId="31" xfId="39" applyNumberFormat="1" applyFont="1" applyBorder="1"/>
    <xf numFmtId="3" fontId="24" fillId="0" borderId="95" xfId="39" applyNumberFormat="1" applyFont="1" applyBorder="1"/>
    <xf numFmtId="3" fontId="86" fillId="0" borderId="0" xfId="39" applyNumberFormat="1" applyFont="1"/>
    <xf numFmtId="3" fontId="85" fillId="0" borderId="0" xfId="39" applyNumberFormat="1" applyFont="1"/>
    <xf numFmtId="49" fontId="87" fillId="28" borderId="94" xfId="39" applyNumberFormat="1" applyFont="1" applyFill="1" applyBorder="1"/>
    <xf numFmtId="0" fontId="88" fillId="28" borderId="87" xfId="39" applyFont="1" applyFill="1" applyBorder="1" applyAlignment="1">
      <alignment horizontal="justify"/>
    </xf>
    <xf numFmtId="3" fontId="87" fillId="28" borderId="31" xfId="39" applyNumberFormat="1" applyFont="1" applyFill="1" applyBorder="1"/>
    <xf numFmtId="3" fontId="87" fillId="28" borderId="95" xfId="39" applyNumberFormat="1" applyFont="1" applyFill="1" applyBorder="1"/>
    <xf numFmtId="3" fontId="89" fillId="0" borderId="0" xfId="39" applyNumberFormat="1" applyFont="1"/>
    <xf numFmtId="3" fontId="87" fillId="0" borderId="0" xfId="39" applyNumberFormat="1" applyFont="1"/>
    <xf numFmtId="3" fontId="81" fillId="0" borderId="87" xfId="39" applyNumberFormat="1" applyFont="1" applyBorder="1"/>
    <xf numFmtId="3" fontId="20" fillId="0" borderId="87" xfId="39" applyNumberFormat="1" applyFont="1" applyBorder="1" applyAlignment="1">
      <alignment wrapText="1"/>
    </xf>
    <xf numFmtId="3" fontId="85" fillId="24" borderId="31" xfId="39" applyNumberFormat="1" applyFont="1" applyFill="1" applyBorder="1"/>
    <xf numFmtId="3" fontId="20" fillId="0" borderId="87" xfId="39" applyNumberFormat="1" applyFont="1" applyBorder="1"/>
    <xf numFmtId="0" fontId="88" fillId="28" borderId="87" xfId="39" applyFont="1" applyFill="1" applyBorder="1" applyAlignment="1">
      <alignment horizontal="left" wrapText="1"/>
    </xf>
    <xf numFmtId="0" fontId="41" fillId="28" borderId="87" xfId="39" applyFont="1" applyFill="1" applyBorder="1" applyAlignment="1">
      <alignment horizontal="left" wrapText="1"/>
    </xf>
    <xf numFmtId="3" fontId="24" fillId="0" borderId="87" xfId="39" applyNumberFormat="1" applyFont="1" applyBorder="1"/>
    <xf numFmtId="3" fontId="90" fillId="0" borderId="0" xfId="39" applyNumberFormat="1" applyFont="1"/>
    <xf numFmtId="3" fontId="24" fillId="0" borderId="0" xfId="39" applyNumberFormat="1" applyFont="1"/>
    <xf numFmtId="3" fontId="89" fillId="28" borderId="31" xfId="39" applyNumberFormat="1" applyFont="1" applyFill="1" applyBorder="1"/>
    <xf numFmtId="3" fontId="89" fillId="28" borderId="95" xfId="39" applyNumberFormat="1" applyFont="1" applyFill="1" applyBorder="1"/>
    <xf numFmtId="3" fontId="58" fillId="0" borderId="0" xfId="39" applyNumberFormat="1" applyFont="1"/>
    <xf numFmtId="3" fontId="57" fillId="0" borderId="0" xfId="39" applyNumberFormat="1" applyFont="1"/>
    <xf numFmtId="3" fontId="89" fillId="28" borderId="31" xfId="39" applyNumberFormat="1" applyFont="1" applyFill="1" applyBorder="1" applyAlignment="1">
      <alignment horizontal="right"/>
    </xf>
    <xf numFmtId="3" fontId="57" fillId="28" borderId="31" xfId="39" applyNumberFormat="1" applyFont="1" applyFill="1" applyBorder="1"/>
    <xf numFmtId="3" fontId="24" fillId="0" borderId="31" xfId="0" applyNumberFormat="1" applyFont="1" applyBorder="1"/>
    <xf numFmtId="3" fontId="87" fillId="28" borderId="31" xfId="0" applyNumberFormat="1" applyFont="1" applyFill="1" applyBorder="1"/>
    <xf numFmtId="3" fontId="24" fillId="0" borderId="87" xfId="39" applyNumberFormat="1" applyFont="1" applyBorder="1" applyAlignment="1">
      <alignment wrapText="1"/>
    </xf>
    <xf numFmtId="3" fontId="24" fillId="0" borderId="31" xfId="39" applyNumberFormat="1" applyFont="1" applyBorder="1" applyAlignment="1">
      <alignment horizontal="right"/>
    </xf>
    <xf numFmtId="3" fontId="87" fillId="28" borderId="94" xfId="39" applyNumberFormat="1" applyFont="1" applyFill="1" applyBorder="1"/>
    <xf numFmtId="3" fontId="87" fillId="28" borderId="31" xfId="39" applyNumberFormat="1" applyFont="1" applyFill="1" applyBorder="1" applyAlignment="1">
      <alignment horizontal="right"/>
    </xf>
    <xf numFmtId="3" fontId="87" fillId="28" borderId="96" xfId="39" applyNumberFormat="1" applyFont="1" applyFill="1" applyBorder="1"/>
    <xf numFmtId="0" fontId="88" fillId="28" borderId="88" xfId="39" applyFont="1" applyFill="1" applyBorder="1" applyAlignment="1">
      <alignment horizontal="justify"/>
    </xf>
    <xf numFmtId="3" fontId="87" fillId="28" borderId="89" xfId="39" applyNumberFormat="1" applyFont="1" applyFill="1" applyBorder="1" applyAlignment="1">
      <alignment horizontal="right"/>
    </xf>
    <xf numFmtId="3" fontId="87" fillId="28" borderId="89" xfId="39" applyNumberFormat="1" applyFont="1" applyFill="1" applyBorder="1"/>
    <xf numFmtId="3" fontId="87" fillId="28" borderId="97" xfId="39" applyNumberFormat="1" applyFont="1" applyFill="1" applyBorder="1"/>
    <xf numFmtId="170" fontId="43" fillId="0" borderId="98" xfId="39" applyNumberFormat="1" applyFont="1" applyBorder="1" applyAlignment="1">
      <alignment wrapText="1"/>
    </xf>
    <xf numFmtId="3" fontId="92" fillId="0" borderId="0" xfId="39" applyNumberFormat="1" applyFont="1"/>
    <xf numFmtId="170" fontId="72" fillId="0" borderId="87" xfId="39" applyNumberFormat="1" applyFont="1" applyBorder="1" applyAlignment="1">
      <alignment horizontal="center" wrapText="1"/>
    </xf>
    <xf numFmtId="170" fontId="72" fillId="0" borderId="31" xfId="39" applyNumberFormat="1" applyFont="1" applyBorder="1" applyAlignment="1">
      <alignment horizontal="center" wrapText="1"/>
    </xf>
    <xf numFmtId="170" fontId="72" fillId="0" borderId="95" xfId="39" applyNumberFormat="1" applyFont="1" applyBorder="1" applyAlignment="1">
      <alignment horizontal="center" wrapText="1"/>
    </xf>
    <xf numFmtId="170" fontId="72" fillId="0" borderId="100" xfId="39" applyNumberFormat="1" applyFont="1" applyBorder="1" applyAlignment="1">
      <alignment horizontal="center" wrapText="1"/>
    </xf>
    <xf numFmtId="3" fontId="3" fillId="0" borderId="0" xfId="39" applyNumberFormat="1" applyFont="1" applyAlignment="1">
      <alignment wrapText="1"/>
    </xf>
    <xf numFmtId="0" fontId="92" fillId="24" borderId="95" xfId="39" applyFont="1" applyFill="1" applyBorder="1" applyAlignment="1">
      <alignment horizontal="justify"/>
    </xf>
    <xf numFmtId="170" fontId="93" fillId="24" borderId="86" xfId="39" applyNumberFormat="1" applyFont="1" applyFill="1" applyBorder="1"/>
    <xf numFmtId="170" fontId="93" fillId="24" borderId="31" xfId="39" applyNumberFormat="1" applyFont="1" applyFill="1" applyBorder="1"/>
    <xf numFmtId="170" fontId="93" fillId="24" borderId="101" xfId="39" applyNumberFormat="1" applyFont="1" applyFill="1" applyBorder="1"/>
    <xf numFmtId="170" fontId="93" fillId="24" borderId="100" xfId="39" applyNumberFormat="1" applyFont="1" applyFill="1" applyBorder="1"/>
    <xf numFmtId="3" fontId="93" fillId="0" borderId="0" xfId="39" applyNumberFormat="1" applyFont="1"/>
    <xf numFmtId="0" fontId="88" fillId="24" borderId="95" xfId="39" applyFont="1" applyFill="1" applyBorder="1" applyAlignment="1">
      <alignment horizontal="justify"/>
    </xf>
    <xf numFmtId="170" fontId="88" fillId="24" borderId="86" xfId="39" applyNumberFormat="1" applyFont="1" applyFill="1" applyBorder="1"/>
    <xf numFmtId="170" fontId="88" fillId="24" borderId="100" xfId="39" applyNumberFormat="1" applyFont="1" applyFill="1" applyBorder="1"/>
    <xf numFmtId="3" fontId="88" fillId="0" borderId="0" xfId="39" applyNumberFormat="1" applyFont="1"/>
    <xf numFmtId="3" fontId="94" fillId="24" borderId="95" xfId="39" applyNumberFormat="1" applyFont="1" applyFill="1" applyBorder="1"/>
    <xf numFmtId="3" fontId="93" fillId="24" borderId="0" xfId="39" applyNumberFormat="1" applyFont="1" applyFill="1"/>
    <xf numFmtId="3" fontId="95" fillId="24" borderId="95" xfId="39" applyNumberFormat="1" applyFont="1" applyFill="1" applyBorder="1" applyAlignment="1">
      <alignment wrapText="1"/>
    </xf>
    <xf numFmtId="3" fontId="95" fillId="24" borderId="95" xfId="39" applyNumberFormat="1" applyFont="1" applyFill="1" applyBorder="1"/>
    <xf numFmtId="3" fontId="88" fillId="24" borderId="0" xfId="39" applyNumberFormat="1" applyFont="1" applyFill="1"/>
    <xf numFmtId="3" fontId="80" fillId="24" borderId="95" xfId="39" applyNumberFormat="1" applyFont="1" applyFill="1" applyBorder="1" applyAlignment="1">
      <alignment wrapText="1"/>
    </xf>
    <xf numFmtId="0" fontId="88" fillId="24" borderId="95" xfId="39" applyFont="1" applyFill="1" applyBorder="1" applyAlignment="1">
      <alignment horizontal="left" wrapText="1"/>
    </xf>
    <xf numFmtId="3" fontId="92" fillId="0" borderId="95" xfId="39" applyNumberFormat="1" applyFont="1" applyBorder="1" applyAlignment="1">
      <alignment wrapText="1"/>
    </xf>
    <xf numFmtId="170" fontId="92" fillId="0" borderId="86" xfId="39" applyNumberFormat="1" applyFont="1" applyBorder="1"/>
    <xf numFmtId="170" fontId="92" fillId="0" borderId="31" xfId="39" applyNumberFormat="1" applyFont="1" applyBorder="1"/>
    <xf numFmtId="170" fontId="92" fillId="0" borderId="100" xfId="39" applyNumberFormat="1" applyFont="1" applyBorder="1"/>
    <xf numFmtId="0" fontId="88" fillId="28" borderId="95" xfId="39" applyFont="1" applyFill="1" applyBorder="1" applyAlignment="1">
      <alignment horizontal="justify"/>
    </xf>
    <xf numFmtId="170" fontId="88" fillId="28" borderId="86" xfId="39" applyNumberFormat="1" applyFont="1" applyFill="1" applyBorder="1"/>
    <xf numFmtId="170" fontId="88" fillId="28" borderId="85" xfId="39" applyNumberFormat="1" applyFont="1" applyFill="1" applyBorder="1"/>
    <xf numFmtId="170" fontId="88" fillId="28" borderId="100" xfId="39" applyNumberFormat="1" applyFont="1" applyFill="1" applyBorder="1"/>
    <xf numFmtId="0" fontId="88" fillId="28" borderId="95" xfId="39" applyFont="1" applyFill="1" applyBorder="1" applyAlignment="1">
      <alignment horizontal="left" wrapText="1"/>
    </xf>
    <xf numFmtId="170" fontId="88" fillId="28" borderId="31" xfId="39" applyNumberFormat="1" applyFont="1" applyFill="1" applyBorder="1"/>
    <xf numFmtId="170" fontId="3" fillId="28" borderId="31" xfId="39" applyNumberFormat="1" applyFont="1" applyFill="1" applyBorder="1"/>
    <xf numFmtId="170" fontId="88" fillId="28" borderId="101" xfId="39" applyNumberFormat="1" applyFont="1" applyFill="1" applyBorder="1"/>
    <xf numFmtId="170" fontId="91" fillId="0" borderId="86" xfId="39" applyNumberFormat="1" applyFont="1" applyBorder="1"/>
    <xf numFmtId="170" fontId="91" fillId="0" borderId="31" xfId="39" applyNumberFormat="1" applyFont="1" applyBorder="1"/>
    <xf numFmtId="170" fontId="91" fillId="0" borderId="95" xfId="39" applyNumberFormat="1" applyFont="1" applyBorder="1"/>
    <xf numFmtId="3" fontId="92" fillId="24" borderId="95" xfId="39" applyNumberFormat="1" applyFont="1" applyFill="1" applyBorder="1" applyAlignment="1">
      <alignment wrapText="1"/>
    </xf>
    <xf numFmtId="170" fontId="92" fillId="24" borderId="86" xfId="39" applyNumberFormat="1" applyFont="1" applyFill="1" applyBorder="1"/>
    <xf numFmtId="170" fontId="92" fillId="24" borderId="31" xfId="39" applyNumberFormat="1" applyFont="1" applyFill="1" applyBorder="1"/>
    <xf numFmtId="170" fontId="92" fillId="24" borderId="95" xfId="39" applyNumberFormat="1" applyFont="1" applyFill="1" applyBorder="1"/>
    <xf numFmtId="170" fontId="92" fillId="24" borderId="100" xfId="39" applyNumberFormat="1" applyFont="1" applyFill="1" applyBorder="1"/>
    <xf numFmtId="170" fontId="92" fillId="0" borderId="95" xfId="39" applyNumberFormat="1" applyFont="1" applyBorder="1"/>
    <xf numFmtId="0" fontId="88" fillId="28" borderId="102" xfId="39" applyFont="1" applyFill="1" applyBorder="1" applyAlignment="1">
      <alignment horizontal="justify"/>
    </xf>
    <xf numFmtId="170" fontId="92" fillId="28" borderId="83" xfId="39" applyNumberFormat="1" applyFont="1" applyFill="1" applyBorder="1"/>
    <xf numFmtId="170" fontId="92" fillId="28" borderId="102" xfId="39" applyNumberFormat="1" applyFont="1" applyFill="1" applyBorder="1"/>
    <xf numFmtId="170" fontId="92" fillId="28" borderId="103" xfId="39" applyNumberFormat="1" applyFont="1" applyFill="1" applyBorder="1"/>
    <xf numFmtId="3" fontId="19" fillId="0" borderId="0" xfId="39" applyNumberFormat="1" applyFont="1"/>
    <xf numFmtId="3" fontId="92" fillId="0" borderId="26" xfId="39" applyNumberFormat="1" applyFont="1" applyBorder="1" applyAlignment="1">
      <alignment wrapText="1"/>
    </xf>
    <xf numFmtId="170" fontId="92" fillId="0" borderId="104" xfId="39" applyNumberFormat="1" applyFont="1" applyBorder="1"/>
    <xf numFmtId="170" fontId="92" fillId="0" borderId="18" xfId="39" applyNumberFormat="1" applyFont="1" applyBorder="1"/>
    <xf numFmtId="170" fontId="92" fillId="0" borderId="26" xfId="39" applyNumberFormat="1" applyFont="1" applyBorder="1"/>
    <xf numFmtId="0" fontId="88" fillId="28" borderId="99" xfId="39" applyFont="1" applyFill="1" applyBorder="1" applyAlignment="1">
      <alignment horizontal="justify"/>
    </xf>
    <xf numFmtId="170" fontId="88" fillId="28" borderId="80" xfId="39" applyNumberFormat="1" applyFont="1" applyFill="1" applyBorder="1"/>
    <xf numFmtId="170" fontId="88" fillId="28" borderId="14" xfId="39" applyNumberFormat="1" applyFont="1" applyFill="1" applyBorder="1"/>
    <xf numFmtId="170" fontId="88" fillId="28" borderId="66" xfId="39" applyNumberFormat="1" applyFont="1" applyFill="1" applyBorder="1"/>
    <xf numFmtId="170" fontId="88" fillId="28" borderId="105" xfId="39" applyNumberFormat="1" applyFont="1" applyFill="1" applyBorder="1"/>
    <xf numFmtId="170" fontId="92" fillId="28" borderId="95" xfId="39" applyNumberFormat="1" applyFont="1" applyFill="1" applyBorder="1"/>
    <xf numFmtId="170" fontId="92" fillId="28" borderId="100" xfId="39" applyNumberFormat="1" applyFont="1" applyFill="1" applyBorder="1"/>
    <xf numFmtId="3" fontId="96" fillId="0" borderId="0" xfId="39" applyNumberFormat="1" applyFont="1"/>
    <xf numFmtId="170" fontId="41" fillId="0" borderId="0" xfId="39" applyNumberFormat="1" applyFont="1"/>
    <xf numFmtId="170" fontId="19" fillId="0" borderId="0" xfId="39" applyNumberFormat="1" applyFont="1"/>
    <xf numFmtId="0" fontId="18" fillId="0" borderId="0" xfId="39"/>
    <xf numFmtId="0" fontId="54" fillId="0" borderId="31" xfId="39" applyFont="1" applyBorder="1" applyAlignment="1">
      <alignment horizontal="center" vertical="center"/>
    </xf>
    <xf numFmtId="0" fontId="34" fillId="0" borderId="31" xfId="72" applyFont="1" applyBorder="1" applyAlignment="1">
      <alignment horizontal="center" wrapText="1"/>
    </xf>
    <xf numFmtId="3" fontId="34" fillId="0" borderId="31" xfId="72" applyNumberFormat="1" applyFont="1" applyBorder="1" applyAlignment="1">
      <alignment horizontal="center" wrapText="1"/>
    </xf>
    <xf numFmtId="0" fontId="19" fillId="0" borderId="31" xfId="39" applyFont="1" applyBorder="1" applyAlignment="1">
      <alignment horizontal="justify" vertical="center"/>
    </xf>
    <xf numFmtId="4" fontId="18" fillId="0" borderId="31" xfId="72" applyNumberFormat="1" applyFont="1" applyBorder="1"/>
    <xf numFmtId="3" fontId="18" fillId="0" borderId="31" xfId="72" applyNumberFormat="1" applyFont="1" applyBorder="1"/>
    <xf numFmtId="3" fontId="18" fillId="0" borderId="31" xfId="39" applyNumberFormat="1" applyBorder="1"/>
    <xf numFmtId="3" fontId="18" fillId="24" borderId="84" xfId="72" applyNumberFormat="1" applyFont="1" applyFill="1" applyBorder="1"/>
    <xf numFmtId="3" fontId="18" fillId="0" borderId="84" xfId="72" applyNumberFormat="1" applyFont="1" applyBorder="1"/>
    <xf numFmtId="3" fontId="18" fillId="24" borderId="31" xfId="72" applyNumberFormat="1" applyFont="1" applyFill="1" applyBorder="1"/>
    <xf numFmtId="170" fontId="18" fillId="0" borderId="31" xfId="72" applyNumberFormat="1" applyFont="1" applyBorder="1"/>
    <xf numFmtId="0" fontId="19" fillId="0" borderId="77" xfId="39" applyFont="1" applyBorder="1" applyAlignment="1">
      <alignment vertical="center"/>
    </xf>
    <xf numFmtId="3" fontId="18" fillId="0" borderId="77" xfId="72" applyNumberFormat="1" applyFont="1" applyBorder="1"/>
    <xf numFmtId="3" fontId="18" fillId="0" borderId="77" xfId="39" applyNumberFormat="1" applyBorder="1"/>
    <xf numFmtId="3" fontId="18" fillId="24" borderId="81" xfId="72" applyNumberFormat="1" applyFont="1" applyFill="1" applyBorder="1"/>
    <xf numFmtId="3" fontId="18" fillId="0" borderId="81" xfId="72" applyNumberFormat="1" applyFont="1" applyBorder="1"/>
    <xf numFmtId="3" fontId="18" fillId="24" borderId="77" xfId="72" applyNumberFormat="1" applyFont="1" applyFill="1" applyBorder="1"/>
    <xf numFmtId="0" fontId="19" fillId="0" borderId="89" xfId="39" applyFont="1" applyBorder="1" applyAlignment="1">
      <alignment vertical="center"/>
    </xf>
    <xf numFmtId="3" fontId="18" fillId="0" borderId="89" xfId="72" applyNumberFormat="1" applyFont="1" applyBorder="1"/>
    <xf numFmtId="3" fontId="18" fillId="0" borderId="89" xfId="39" applyNumberFormat="1" applyBorder="1"/>
    <xf numFmtId="3" fontId="18" fillId="24" borderId="106" xfId="72" applyNumberFormat="1" applyFont="1" applyFill="1" applyBorder="1"/>
    <xf numFmtId="3" fontId="18" fillId="0" borderId="106" xfId="72" applyNumberFormat="1" applyFont="1" applyBorder="1"/>
    <xf numFmtId="0" fontId="32" fillId="29" borderId="2" xfId="39" applyFont="1" applyFill="1" applyBorder="1" applyAlignment="1">
      <alignment horizontal="justify"/>
    </xf>
    <xf numFmtId="3" fontId="101" fillId="29" borderId="2" xfId="72" applyNumberFormat="1" applyFont="1" applyFill="1" applyBorder="1"/>
    <xf numFmtId="3" fontId="54" fillId="29" borderId="2" xfId="72" applyNumberFormat="1" applyFont="1" applyFill="1" applyBorder="1"/>
    <xf numFmtId="3" fontId="54" fillId="29" borderId="107" xfId="72" applyNumberFormat="1" applyFont="1" applyFill="1" applyBorder="1"/>
    <xf numFmtId="3" fontId="54" fillId="29" borderId="108" xfId="72" applyNumberFormat="1" applyFont="1" applyFill="1" applyBorder="1"/>
    <xf numFmtId="0" fontId="19" fillId="0" borderId="48" xfId="39" applyFont="1" applyBorder="1" applyAlignment="1">
      <alignment horizontal="justify"/>
    </xf>
    <xf numFmtId="4" fontId="58" fillId="0" borderId="48" xfId="72" applyNumberFormat="1" applyFont="1" applyBorder="1"/>
    <xf numFmtId="3" fontId="58" fillId="0" borderId="48" xfId="72" applyNumberFormat="1" applyFont="1" applyBorder="1"/>
    <xf numFmtId="3" fontId="18" fillId="0" borderId="48" xfId="72" applyNumberFormat="1" applyFont="1" applyBorder="1"/>
    <xf numFmtId="3" fontId="18" fillId="24" borderId="91" xfId="72" applyNumberFormat="1" applyFont="1" applyFill="1" applyBorder="1"/>
    <xf numFmtId="3" fontId="18" fillId="0" borderId="91" xfId="72" applyNumberFormat="1" applyFont="1" applyBorder="1"/>
    <xf numFmtId="0" fontId="88" fillId="0" borderId="31" xfId="39" applyFont="1" applyBorder="1" applyAlignment="1">
      <alignment horizontal="justify"/>
    </xf>
    <xf numFmtId="4" fontId="89" fillId="0" borderId="31" xfId="72" applyNumberFormat="1" applyFont="1" applyBorder="1"/>
    <xf numFmtId="3" fontId="89" fillId="0" borderId="31" xfId="72" applyNumberFormat="1" applyFont="1" applyBorder="1"/>
    <xf numFmtId="3" fontId="89" fillId="24" borderId="31" xfId="72" applyNumberFormat="1" applyFont="1" applyFill="1" applyBorder="1"/>
    <xf numFmtId="0" fontId="89" fillId="0" borderId="0" xfId="39" applyFont="1"/>
    <xf numFmtId="0" fontId="19" fillId="0" borderId="31" xfId="39" applyFont="1" applyBorder="1" applyAlignment="1">
      <alignment horizontal="justify"/>
    </xf>
    <xf numFmtId="3" fontId="101" fillId="0" borderId="31" xfId="72" applyNumberFormat="1" applyFont="1" applyBorder="1"/>
    <xf numFmtId="171" fontId="101" fillId="0" borderId="31" xfId="72" applyNumberFormat="1" applyFont="1" applyBorder="1"/>
    <xf numFmtId="171" fontId="89" fillId="0" borderId="31" xfId="72" applyNumberFormat="1" applyFont="1" applyBorder="1"/>
    <xf numFmtId="14" fontId="19" fillId="0" borderId="31" xfId="39" applyNumberFormat="1" applyFont="1" applyBorder="1" applyAlignment="1">
      <alignment horizontal="justify"/>
    </xf>
    <xf numFmtId="4" fontId="102" fillId="0" borderId="31" xfId="72" applyNumberFormat="1" applyFont="1" applyBorder="1"/>
    <xf numFmtId="3" fontId="102" fillId="0" borderId="31" xfId="72" applyNumberFormat="1" applyFont="1" applyBorder="1"/>
    <xf numFmtId="0" fontId="102" fillId="0" borderId="0" xfId="39" applyFont="1"/>
    <xf numFmtId="4" fontId="89" fillId="24" borderId="31" xfId="72" applyNumberFormat="1" applyFont="1" applyFill="1" applyBorder="1"/>
    <xf numFmtId="0" fontId="19" fillId="0" borderId="31" xfId="39" applyFont="1" applyBorder="1" applyAlignment="1">
      <alignment horizontal="justify" wrapText="1"/>
    </xf>
    <xf numFmtId="0" fontId="88" fillId="0" borderId="89" xfId="39" applyFont="1" applyBorder="1" applyAlignment="1">
      <alignment horizontal="justify" wrapText="1"/>
    </xf>
    <xf numFmtId="4" fontId="89" fillId="0" borderId="89" xfId="72" applyNumberFormat="1" applyFont="1" applyBorder="1"/>
    <xf numFmtId="171" fontId="89" fillId="0" borderId="89" xfId="72" applyNumberFormat="1" applyFont="1" applyBorder="1"/>
    <xf numFmtId="3" fontId="89" fillId="0" borderId="89" xfId="72" applyNumberFormat="1" applyFont="1" applyBorder="1"/>
    <xf numFmtId="3" fontId="89" fillId="24" borderId="89" xfId="72" applyNumberFormat="1" applyFont="1" applyFill="1" applyBorder="1"/>
    <xf numFmtId="0" fontId="103" fillId="0" borderId="0" xfId="39" applyFont="1"/>
    <xf numFmtId="0" fontId="32" fillId="29" borderId="48" xfId="39" applyFont="1" applyFill="1" applyBorder="1" applyAlignment="1">
      <alignment horizontal="justify"/>
    </xf>
    <xf numFmtId="3" fontId="101" fillId="29" borderId="48" xfId="72" applyNumberFormat="1" applyFont="1" applyFill="1" applyBorder="1"/>
    <xf numFmtId="3" fontId="54" fillId="29" borderId="48" xfId="72" applyNumberFormat="1" applyFont="1" applyFill="1" applyBorder="1"/>
    <xf numFmtId="3" fontId="54" fillId="29" borderId="91" xfId="72" applyNumberFormat="1" applyFont="1" applyFill="1" applyBorder="1"/>
    <xf numFmtId="3" fontId="54" fillId="29" borderId="14" xfId="72" applyNumberFormat="1" applyFont="1" applyFill="1" applyBorder="1"/>
    <xf numFmtId="0" fontId="32" fillId="29" borderId="89" xfId="39" applyFont="1" applyFill="1" applyBorder="1" applyAlignment="1">
      <alignment horizontal="justify"/>
    </xf>
    <xf numFmtId="3" fontId="34" fillId="29" borderId="89" xfId="72" applyNumberFormat="1" applyFont="1" applyFill="1" applyBorder="1"/>
    <xf numFmtId="3" fontId="54" fillId="29" borderId="89" xfId="72" applyNumberFormat="1" applyFont="1" applyFill="1" applyBorder="1"/>
    <xf numFmtId="3" fontId="54" fillId="29" borderId="106" xfId="72" applyNumberFormat="1" applyFont="1" applyFill="1" applyBorder="1"/>
    <xf numFmtId="0" fontId="41" fillId="0" borderId="48" xfId="39" applyFont="1" applyBorder="1" applyAlignment="1">
      <alignment horizontal="justify"/>
    </xf>
    <xf numFmtId="3" fontId="87" fillId="0" borderId="48" xfId="72" applyNumberFormat="1" applyFont="1" applyBorder="1"/>
    <xf numFmtId="3" fontId="87" fillId="24" borderId="91" xfId="72" applyNumberFormat="1" applyFont="1" applyFill="1" applyBorder="1"/>
    <xf numFmtId="3" fontId="87" fillId="0" borderId="91" xfId="72" applyNumberFormat="1" applyFont="1" applyBorder="1"/>
    <xf numFmtId="0" fontId="79" fillId="0" borderId="0" xfId="39" applyFont="1"/>
    <xf numFmtId="0" fontId="41" fillId="0" borderId="77" xfId="39" applyFont="1" applyBorder="1" applyAlignment="1">
      <alignment horizontal="justify"/>
    </xf>
    <xf numFmtId="3" fontId="87" fillId="0" borderId="77" xfId="72" applyNumberFormat="1" applyFont="1" applyBorder="1"/>
    <xf numFmtId="3" fontId="87" fillId="24" borderId="81" xfId="72" applyNumberFormat="1" applyFont="1" applyFill="1" applyBorder="1"/>
    <xf numFmtId="3" fontId="87" fillId="0" borderId="81" xfId="72" applyNumberFormat="1" applyFont="1" applyBorder="1"/>
    <xf numFmtId="0" fontId="41" fillId="0" borderId="89" xfId="39" applyFont="1" applyBorder="1" applyAlignment="1">
      <alignment horizontal="justify"/>
    </xf>
    <xf numFmtId="3" fontId="87" fillId="0" borderId="89" xfId="72" applyNumberFormat="1" applyFont="1" applyBorder="1"/>
    <xf numFmtId="3" fontId="87" fillId="24" borderId="106" xfId="72" applyNumberFormat="1" applyFont="1" applyFill="1" applyBorder="1"/>
    <xf numFmtId="3" fontId="87" fillId="0" borderId="106" xfId="72" applyNumberFormat="1" applyFont="1" applyBorder="1"/>
    <xf numFmtId="3" fontId="34" fillId="29" borderId="2" xfId="72" applyNumberFormat="1" applyFont="1" applyFill="1" applyBorder="1"/>
    <xf numFmtId="4" fontId="89" fillId="0" borderId="48" xfId="72" applyNumberFormat="1" applyFont="1" applyBorder="1"/>
    <xf numFmtId="3" fontId="89" fillId="0" borderId="48" xfId="72" applyNumberFormat="1" applyFont="1" applyBorder="1"/>
    <xf numFmtId="3" fontId="89" fillId="24" borderId="91" xfId="72" applyNumberFormat="1" applyFont="1" applyFill="1" applyBorder="1"/>
    <xf numFmtId="3" fontId="89" fillId="0" borderId="91" xfId="72" applyNumberFormat="1" applyFont="1" applyBorder="1"/>
    <xf numFmtId="0" fontId="101" fillId="0" borderId="0" xfId="39" applyFont="1"/>
    <xf numFmtId="0" fontId="41" fillId="0" borderId="31" xfId="39" applyFont="1" applyBorder="1" applyAlignment="1">
      <alignment horizontal="justify"/>
    </xf>
    <xf numFmtId="3" fontId="89" fillId="0" borderId="14" xfId="72" applyNumberFormat="1" applyFont="1" applyBorder="1"/>
    <xf numFmtId="3" fontId="89" fillId="24" borderId="84" xfId="72" applyNumberFormat="1" applyFont="1" applyFill="1" applyBorder="1"/>
    <xf numFmtId="3" fontId="89" fillId="0" borderId="84" xfId="72" applyNumberFormat="1" applyFont="1" applyBorder="1"/>
    <xf numFmtId="3" fontId="89" fillId="24" borderId="106" xfId="72" applyNumberFormat="1" applyFont="1" applyFill="1" applyBorder="1"/>
    <xf numFmtId="3" fontId="89" fillId="0" borderId="106" xfId="72" applyNumberFormat="1" applyFont="1" applyBorder="1"/>
    <xf numFmtId="0" fontId="101" fillId="0" borderId="31" xfId="39" applyFont="1" applyBorder="1"/>
    <xf numFmtId="0" fontId="32" fillId="29" borderId="1" xfId="39" applyFont="1" applyFill="1" applyBorder="1" applyAlignment="1">
      <alignment horizontal="justify"/>
    </xf>
    <xf numFmtId="3" fontId="54" fillId="29" borderId="2" xfId="39" applyNumberFormat="1" applyFont="1" applyFill="1" applyBorder="1"/>
    <xf numFmtId="3" fontId="57" fillId="0" borderId="89" xfId="72" applyNumberFormat="1" applyFont="1" applyBorder="1"/>
    <xf numFmtId="3" fontId="89" fillId="0" borderId="77" xfId="72" applyNumberFormat="1" applyFont="1" applyBorder="1"/>
    <xf numFmtId="0" fontId="18" fillId="0" borderId="31" xfId="39" applyBorder="1"/>
    <xf numFmtId="3" fontId="54" fillId="29" borderId="1" xfId="39" applyNumberFormat="1" applyFont="1" applyFill="1" applyBorder="1"/>
    <xf numFmtId="3" fontId="43" fillId="0" borderId="14" xfId="73" applyNumberFormat="1" applyFont="1" applyBorder="1" applyAlignment="1">
      <alignment vertical="center"/>
    </xf>
    <xf numFmtId="3" fontId="101" fillId="24" borderId="109" xfId="72" applyNumberFormat="1" applyFont="1" applyFill="1" applyBorder="1"/>
    <xf numFmtId="3" fontId="101" fillId="24" borderId="110" xfId="72" applyNumberFormat="1" applyFont="1" applyFill="1" applyBorder="1"/>
    <xf numFmtId="3" fontId="40" fillId="0" borderId="31" xfId="73" applyNumberFormat="1" applyFont="1" applyBorder="1" applyAlignment="1">
      <alignment vertical="center"/>
    </xf>
    <xf numFmtId="3" fontId="30" fillId="0" borderId="31" xfId="72" applyNumberFormat="1" applyFont="1" applyBorder="1"/>
    <xf numFmtId="0" fontId="79" fillId="0" borderId="31" xfId="39" applyFont="1" applyBorder="1"/>
    <xf numFmtId="3" fontId="101" fillId="24" borderId="31" xfId="72" applyNumberFormat="1" applyFont="1" applyFill="1" applyBorder="1"/>
    <xf numFmtId="0" fontId="18" fillId="24" borderId="0" xfId="39" applyFill="1"/>
    <xf numFmtId="0" fontId="105" fillId="0" borderId="0" xfId="60" applyFont="1" applyAlignment="1">
      <alignment horizontal="center"/>
    </xf>
    <xf numFmtId="0" fontId="96" fillId="0" borderId="0" xfId="60" applyFont="1"/>
    <xf numFmtId="0" fontId="19" fillId="24" borderId="31" xfId="0" applyFont="1" applyFill="1" applyBorder="1" applyAlignment="1">
      <alignment horizontal="center" vertical="top" wrapText="1"/>
    </xf>
    <xf numFmtId="0" fontId="19" fillId="24" borderId="0" xfId="60" applyFont="1" applyFill="1" applyAlignment="1">
      <alignment horizontal="center" vertical="center" wrapText="1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3" fontId="3" fillId="0" borderId="31" xfId="0" applyNumberFormat="1" applyFont="1" applyBorder="1" applyAlignment="1">
      <alignment horizontal="right" vertical="top" wrapText="1"/>
    </xf>
    <xf numFmtId="3" fontId="3" fillId="0" borderId="0" xfId="0" applyNumberFormat="1" applyFont="1" applyAlignment="1">
      <alignment horizontal="right" vertical="center" wrapText="1"/>
    </xf>
    <xf numFmtId="3" fontId="72" fillId="0" borderId="0" xfId="0" applyNumberFormat="1" applyFont="1" applyAlignment="1">
      <alignment horizontal="right" vertical="center" wrapText="1"/>
    </xf>
    <xf numFmtId="0" fontId="106" fillId="0" borderId="31" xfId="0" applyFont="1" applyBorder="1" applyAlignment="1">
      <alignment horizontal="center" vertical="top" wrapText="1"/>
    </xf>
    <xf numFmtId="0" fontId="106" fillId="0" borderId="31" xfId="0" applyFont="1" applyBorder="1" applyAlignment="1">
      <alignment horizontal="left" vertical="top" wrapText="1"/>
    </xf>
    <xf numFmtId="3" fontId="106" fillId="0" borderId="31" xfId="0" applyNumberFormat="1" applyFont="1" applyBorder="1" applyAlignment="1">
      <alignment horizontal="right" vertical="top" wrapText="1"/>
    </xf>
    <xf numFmtId="3" fontId="28" fillId="0" borderId="0" xfId="0" applyNumberFormat="1" applyFont="1" applyAlignment="1">
      <alignment horizontal="right" vertical="center" wrapText="1"/>
    </xf>
    <xf numFmtId="3" fontId="32" fillId="0" borderId="0" xfId="0" applyNumberFormat="1" applyFont="1" applyAlignment="1">
      <alignment horizontal="right" vertical="top" wrapText="1"/>
    </xf>
    <xf numFmtId="0" fontId="19" fillId="0" borderId="0" xfId="60" applyFont="1"/>
    <xf numFmtId="0" fontId="107" fillId="0" borderId="0" xfId="0" applyFont="1"/>
    <xf numFmtId="0" fontId="96" fillId="24" borderId="0" xfId="60" applyFont="1" applyFill="1"/>
    <xf numFmtId="0" fontId="104" fillId="24" borderId="0" xfId="0" applyFont="1" applyFill="1"/>
    <xf numFmtId="0" fontId="3" fillId="24" borderId="31" xfId="0" applyFont="1" applyFill="1" applyBorder="1" applyAlignment="1">
      <alignment horizontal="center" vertical="top" wrapText="1"/>
    </xf>
    <xf numFmtId="0" fontId="3" fillId="24" borderId="0" xfId="60" applyFont="1" applyFill="1"/>
    <xf numFmtId="0" fontId="3" fillId="0" borderId="0" xfId="60" applyFont="1"/>
    <xf numFmtId="0" fontId="3" fillId="24" borderId="31" xfId="0" applyFont="1" applyFill="1" applyBorder="1" applyAlignment="1">
      <alignment horizontal="left" vertical="top" wrapText="1"/>
    </xf>
    <xf numFmtId="3" fontId="3" fillId="24" borderId="31" xfId="0" applyNumberFormat="1" applyFont="1" applyFill="1" applyBorder="1" applyAlignment="1">
      <alignment horizontal="right" vertical="top" wrapText="1"/>
    </xf>
    <xf numFmtId="0" fontId="3" fillId="24" borderId="86" xfId="0" applyFont="1" applyFill="1" applyBorder="1" applyAlignment="1">
      <alignment horizontal="left" vertical="top" wrapText="1"/>
    </xf>
    <xf numFmtId="0" fontId="28" fillId="30" borderId="31" xfId="0" applyFont="1" applyFill="1" applyBorder="1" applyAlignment="1">
      <alignment horizontal="center" vertical="top" wrapText="1"/>
    </xf>
    <xf numFmtId="0" fontId="28" fillId="30" borderId="86" xfId="0" applyFont="1" applyFill="1" applyBorder="1" applyAlignment="1">
      <alignment horizontal="left" vertical="top" wrapText="1"/>
    </xf>
    <xf numFmtId="3" fontId="28" fillId="30" borderId="86" xfId="0" applyNumberFormat="1" applyFont="1" applyFill="1" applyBorder="1" applyAlignment="1">
      <alignment horizontal="right" vertical="top" wrapText="1"/>
    </xf>
    <xf numFmtId="0" fontId="3" fillId="0" borderId="82" xfId="0" applyFont="1" applyBorder="1" applyAlignment="1">
      <alignment horizontal="left" vertical="top" wrapText="1"/>
    </xf>
    <xf numFmtId="0" fontId="28" fillId="0" borderId="31" xfId="0" applyFont="1" applyBorder="1" applyAlignment="1">
      <alignment horizontal="center" vertical="top" wrapText="1"/>
    </xf>
    <xf numFmtId="0" fontId="28" fillId="0" borderId="31" xfId="0" applyFont="1" applyBorder="1" applyAlignment="1">
      <alignment horizontal="left" vertical="top" wrapText="1"/>
    </xf>
    <xf numFmtId="3" fontId="28" fillId="0" borderId="31" xfId="0" applyNumberFormat="1" applyFont="1" applyBorder="1" applyAlignment="1">
      <alignment horizontal="right" vertical="top" wrapText="1"/>
    </xf>
    <xf numFmtId="0" fontId="30" fillId="0" borderId="0" xfId="74" applyFont="1"/>
    <xf numFmtId="165" fontId="30" fillId="0" borderId="31" xfId="63" applyNumberFormat="1" applyFont="1" applyFill="1" applyBorder="1" applyAlignment="1">
      <alignment horizontal="center"/>
    </xf>
    <xf numFmtId="0" fontId="29" fillId="0" borderId="0" xfId="74" applyFont="1"/>
    <xf numFmtId="0" fontId="29" fillId="0" borderId="87" xfId="74" applyFont="1" applyBorder="1" applyAlignment="1">
      <alignment wrapText="1"/>
    </xf>
    <xf numFmtId="0" fontId="29" fillId="0" borderId="31" xfId="74" applyFont="1" applyBorder="1" applyAlignment="1">
      <alignment horizontal="center" vertical="center"/>
    </xf>
    <xf numFmtId="165" fontId="29" fillId="0" borderId="31" xfId="63" applyNumberFormat="1" applyFont="1" applyFill="1" applyBorder="1" applyAlignment="1">
      <alignment horizontal="center" vertical="center"/>
    </xf>
    <xf numFmtId="165" fontId="29" fillId="0" borderId="111" xfId="63" applyNumberFormat="1" applyFont="1" applyFill="1" applyBorder="1" applyAlignment="1">
      <alignment horizontal="center" vertical="center"/>
    </xf>
    <xf numFmtId="3" fontId="19" fillId="0" borderId="87" xfId="75" applyNumberFormat="1" applyFont="1" applyBorder="1" applyAlignment="1">
      <alignment horizontal="left" wrapText="1"/>
    </xf>
    <xf numFmtId="172" fontId="29" fillId="0" borderId="31" xfId="63" applyNumberFormat="1" applyFont="1" applyFill="1" applyBorder="1" applyAlignment="1">
      <alignment horizontal="center" vertical="center"/>
    </xf>
    <xf numFmtId="172" fontId="29" fillId="0" borderId="111" xfId="63" applyNumberFormat="1" applyFont="1" applyFill="1" applyBorder="1" applyAlignment="1">
      <alignment horizontal="center" vertical="center"/>
    </xf>
    <xf numFmtId="0" fontId="19" fillId="0" borderId="87" xfId="39" applyFont="1" applyBorder="1" applyAlignment="1">
      <alignment wrapText="1"/>
    </xf>
    <xf numFmtId="0" fontId="29" fillId="0" borderId="87" xfId="74" applyFont="1" applyBorder="1"/>
    <xf numFmtId="0" fontId="29" fillId="0" borderId="31" xfId="74" applyFont="1" applyBorder="1" applyAlignment="1">
      <alignment horizontal="center"/>
    </xf>
    <xf numFmtId="165" fontId="29" fillId="0" borderId="31" xfId="63" applyNumberFormat="1" applyFont="1" applyFill="1" applyBorder="1"/>
    <xf numFmtId="165" fontId="29" fillId="0" borderId="111" xfId="63" applyNumberFormat="1" applyFont="1" applyFill="1" applyBorder="1"/>
    <xf numFmtId="3" fontId="19" fillId="24" borderId="24" xfId="75" applyNumberFormat="1" applyFont="1" applyFill="1" applyBorder="1" applyAlignment="1">
      <alignment horizontal="left" wrapText="1"/>
    </xf>
    <xf numFmtId="0" fontId="29" fillId="24" borderId="14" xfId="74" applyFont="1" applyFill="1" applyBorder="1" applyAlignment="1">
      <alignment horizontal="center" vertical="center"/>
    </xf>
    <xf numFmtId="165" fontId="29" fillId="24" borderId="14" xfId="63" applyNumberFormat="1" applyFont="1" applyFill="1" applyBorder="1" applyAlignment="1">
      <alignment horizontal="center" vertical="center"/>
    </xf>
    <xf numFmtId="165" fontId="29" fillId="24" borderId="99" xfId="63" applyNumberFormat="1" applyFont="1" applyFill="1" applyBorder="1" applyAlignment="1">
      <alignment horizontal="center" vertical="center"/>
    </xf>
    <xf numFmtId="0" fontId="29" fillId="0" borderId="77" xfId="74" applyFont="1" applyBorder="1" applyAlignment="1">
      <alignment horizontal="center" vertical="center"/>
    </xf>
    <xf numFmtId="165" fontId="29" fillId="0" borderId="77" xfId="63" applyNumberFormat="1" applyFont="1" applyFill="1" applyBorder="1" applyAlignment="1">
      <alignment horizontal="center" vertical="center"/>
    </xf>
    <xf numFmtId="165" fontId="29" fillId="0" borderId="102" xfId="63" applyNumberFormat="1" applyFont="1" applyFill="1" applyBorder="1" applyAlignment="1">
      <alignment horizontal="center" vertical="center"/>
    </xf>
    <xf numFmtId="0" fontId="19" fillId="0" borderId="56" xfId="39" applyFont="1" applyBorder="1" applyAlignment="1">
      <alignment wrapText="1"/>
    </xf>
    <xf numFmtId="0" fontId="29" fillId="0" borderId="57" xfId="74" applyFont="1" applyBorder="1" applyAlignment="1">
      <alignment horizontal="center" vertical="center"/>
    </xf>
    <xf numFmtId="165" fontId="29" fillId="0" borderId="57" xfId="63" applyNumberFormat="1" applyFont="1" applyFill="1" applyBorder="1" applyAlignment="1">
      <alignment horizontal="center" vertical="center"/>
    </xf>
    <xf numFmtId="165" fontId="29" fillId="0" borderId="97" xfId="63" applyNumberFormat="1" applyFont="1" applyFill="1" applyBorder="1" applyAlignment="1">
      <alignment horizontal="center" vertical="center"/>
    </xf>
    <xf numFmtId="165" fontId="29" fillId="0" borderId="0" xfId="63" applyNumberFormat="1" applyFont="1" applyFill="1"/>
    <xf numFmtId="0" fontId="19" fillId="0" borderId="0" xfId="39" applyFont="1" applyAlignment="1">
      <alignment horizontal="justify"/>
    </xf>
    <xf numFmtId="3" fontId="19" fillId="0" borderId="0" xfId="39" applyNumberFormat="1" applyFont="1" applyAlignment="1">
      <alignment horizontal="right"/>
    </xf>
    <xf numFmtId="3" fontId="18" fillId="0" borderId="0" xfId="39" applyNumberFormat="1" applyAlignment="1">
      <alignment horizontal="right"/>
    </xf>
    <xf numFmtId="3" fontId="108" fillId="0" borderId="2" xfId="1" applyNumberFormat="1" applyFont="1" applyBorder="1" applyAlignment="1">
      <alignment horizontal="center" vertical="center" wrapText="1"/>
    </xf>
    <xf numFmtId="3" fontId="108" fillId="0" borderId="18" xfId="1" applyNumberFormat="1" applyFont="1" applyBorder="1" applyAlignment="1">
      <alignment horizontal="center" vertical="center" wrapText="1"/>
    </xf>
    <xf numFmtId="0" fontId="29" fillId="0" borderId="53" xfId="39" applyFont="1" applyBorder="1" applyAlignment="1">
      <alignment wrapText="1"/>
    </xf>
    <xf numFmtId="3" fontId="29" fillId="0" borderId="111" xfId="39" applyNumberFormat="1" applyFont="1" applyBorder="1"/>
    <xf numFmtId="0" fontId="29" fillId="0" borderId="0" xfId="39" applyFont="1"/>
    <xf numFmtId="0" fontId="109" fillId="0" borderId="53" xfId="39" applyFont="1" applyBorder="1" applyAlignment="1">
      <alignment wrapText="1"/>
    </xf>
    <xf numFmtId="3" fontId="109" fillId="0" borderId="31" xfId="39" applyNumberFormat="1" applyFont="1" applyBorder="1"/>
    <xf numFmtId="3" fontId="109" fillId="0" borderId="111" xfId="39" applyNumberFormat="1" applyFont="1" applyBorder="1"/>
    <xf numFmtId="0" fontId="29" fillId="0" borderId="53" xfId="39" applyFont="1" applyBorder="1"/>
    <xf numFmtId="0" fontId="29" fillId="0" borderId="53" xfId="39" applyFont="1" applyBorder="1" applyAlignment="1">
      <alignment horizontal="left" vertical="center"/>
    </xf>
    <xf numFmtId="3" fontId="29" fillId="0" borderId="31" xfId="39" applyNumberFormat="1" applyFont="1" applyBorder="1" applyAlignment="1">
      <alignment horizontal="right" vertical="center" wrapText="1"/>
    </xf>
    <xf numFmtId="0" fontId="100" fillId="0" borderId="53" xfId="39" applyFont="1" applyBorder="1"/>
    <xf numFmtId="0" fontId="100" fillId="0" borderId="53" xfId="39" applyFont="1" applyBorder="1" applyAlignment="1">
      <alignment vertical="center" wrapText="1"/>
    </xf>
    <xf numFmtId="0" fontId="18" fillId="0" borderId="53" xfId="39" applyBorder="1" applyAlignment="1">
      <alignment wrapText="1"/>
    </xf>
    <xf numFmtId="0" fontId="20" fillId="0" borderId="0" xfId="76"/>
    <xf numFmtId="0" fontId="20" fillId="0" borderId="84" xfId="76" applyBorder="1"/>
    <xf numFmtId="0" fontId="24" fillId="0" borderId="1" xfId="39" applyFont="1" applyBorder="1" applyAlignment="1">
      <alignment horizontal="center" vertical="center"/>
    </xf>
    <xf numFmtId="0" fontId="20" fillId="0" borderId="24" xfId="76" applyBorder="1"/>
    <xf numFmtId="3" fontId="20" fillId="0" borderId="14" xfId="76" applyNumberFormat="1" applyBorder="1"/>
    <xf numFmtId="3" fontId="20" fillId="0" borderId="99" xfId="76" applyNumberFormat="1" applyBorder="1"/>
    <xf numFmtId="0" fontId="20" fillId="0" borderId="53" xfId="76" applyBorder="1"/>
    <xf numFmtId="3" fontId="20" fillId="0" borderId="31" xfId="76" applyNumberFormat="1" applyBorder="1"/>
    <xf numFmtId="3" fontId="20" fillId="0" borderId="111" xfId="76" applyNumberFormat="1" applyBorder="1"/>
    <xf numFmtId="0" fontId="96" fillId="0" borderId="53" xfId="76" applyFont="1" applyBorder="1"/>
    <xf numFmtId="0" fontId="86" fillId="0" borderId="84" xfId="76" applyFont="1" applyBorder="1" applyAlignment="1">
      <alignment horizontal="left" indent="3"/>
    </xf>
    <xf numFmtId="0" fontId="79" fillId="0" borderId="53" xfId="76" applyFont="1" applyBorder="1" applyAlignment="1">
      <alignment horizontal="left" indent="3"/>
    </xf>
    <xf numFmtId="3" fontId="79" fillId="0" borderId="31" xfId="76" applyNumberFormat="1" applyFont="1" applyBorder="1"/>
    <xf numFmtId="3" fontId="79" fillId="0" borderId="111" xfId="76" applyNumberFormat="1" applyFont="1" applyBorder="1"/>
    <xf numFmtId="0" fontId="86" fillId="0" borderId="0" xfId="76" applyFont="1" applyAlignment="1">
      <alignment horizontal="left" indent="3"/>
    </xf>
    <xf numFmtId="0" fontId="86" fillId="0" borderId="84" xfId="76" applyFont="1" applyBorder="1"/>
    <xf numFmtId="0" fontId="86" fillId="0" borderId="0" xfId="76" applyFont="1"/>
    <xf numFmtId="0" fontId="81" fillId="0" borderId="84" xfId="76" applyFont="1" applyBorder="1"/>
    <xf numFmtId="0" fontId="81" fillId="0" borderId="56" xfId="76" applyFont="1" applyBorder="1"/>
    <xf numFmtId="3" fontId="81" fillId="0" borderId="57" xfId="76" applyNumberFormat="1" applyFont="1" applyBorder="1" applyAlignment="1">
      <alignment horizontal="right"/>
    </xf>
    <xf numFmtId="0" fontId="81" fillId="0" borderId="0" xfId="76" applyFont="1"/>
    <xf numFmtId="3" fontId="20" fillId="0" borderId="0" xfId="30" applyNumberFormat="1" applyFont="1" applyFill="1" applyBorder="1" applyAlignment="1">
      <alignment horizontal="right"/>
    </xf>
    <xf numFmtId="3" fontId="20" fillId="0" borderId="0" xfId="30" applyNumberFormat="1" applyFont="1" applyAlignment="1">
      <alignment horizontal="right"/>
    </xf>
    <xf numFmtId="3" fontId="75" fillId="0" borderId="0" xfId="40" applyNumberFormat="1" applyFont="1"/>
    <xf numFmtId="3" fontId="75" fillId="31" borderId="31" xfId="40" applyNumberFormat="1" applyFont="1" applyFill="1" applyBorder="1" applyAlignment="1">
      <alignment horizontal="center" vertical="center" wrapText="1"/>
    </xf>
    <xf numFmtId="3" fontId="75" fillId="31" borderId="31" xfId="40" applyNumberFormat="1" applyFont="1" applyFill="1" applyBorder="1" applyAlignment="1">
      <alignment horizontal="center" vertical="top" wrapText="1"/>
    </xf>
    <xf numFmtId="3" fontId="110" fillId="0" borderId="0" xfId="40" applyNumberFormat="1" applyFont="1" applyAlignment="1">
      <alignment horizontal="center"/>
    </xf>
    <xf numFmtId="3" fontId="75" fillId="0" borderId="31" xfId="40" applyNumberFormat="1" applyFont="1" applyBorder="1"/>
    <xf numFmtId="3" fontId="75" fillId="31" borderId="31" xfId="40" applyNumberFormat="1" applyFont="1" applyFill="1" applyBorder="1" applyAlignment="1">
      <alignment horizontal="left" wrapText="1"/>
    </xf>
    <xf numFmtId="3" fontId="75" fillId="31" borderId="31" xfId="40" applyNumberFormat="1" applyFont="1" applyFill="1" applyBorder="1" applyAlignment="1">
      <alignment horizontal="right" wrapText="1"/>
    </xf>
    <xf numFmtId="3" fontId="75" fillId="31" borderId="31" xfId="40" applyNumberFormat="1" applyFont="1" applyFill="1" applyBorder="1" applyAlignment="1">
      <alignment wrapText="1"/>
    </xf>
    <xf numFmtId="3" fontId="56" fillId="31" borderId="31" xfId="40" applyNumberFormat="1" applyFont="1" applyFill="1" applyBorder="1" applyAlignment="1">
      <alignment horizontal="justify" wrapText="1"/>
    </xf>
    <xf numFmtId="3" fontId="98" fillId="31" borderId="31" xfId="40" applyNumberFormat="1" applyFont="1" applyFill="1" applyBorder="1" applyAlignment="1">
      <alignment horizontal="right" wrapText="1"/>
    </xf>
    <xf numFmtId="3" fontId="98" fillId="0" borderId="31" xfId="40" applyNumberFormat="1" applyFont="1" applyBorder="1"/>
    <xf numFmtId="3" fontId="98" fillId="0" borderId="0" xfId="40" applyNumberFormat="1" applyFont="1"/>
    <xf numFmtId="3" fontId="75" fillId="0" borderId="31" xfId="40" applyNumberFormat="1" applyFont="1" applyBorder="1" applyAlignment="1">
      <alignment horizontal="left" wrapText="1"/>
    </xf>
    <xf numFmtId="3" fontId="75" fillId="24" borderId="31" xfId="40" applyNumberFormat="1" applyFont="1" applyFill="1" applyBorder="1" applyAlignment="1">
      <alignment horizontal="right" wrapText="1"/>
    </xf>
    <xf numFmtId="3" fontId="75" fillId="0" borderId="31" xfId="40" applyNumberFormat="1" applyFont="1" applyBorder="1" applyAlignment="1">
      <alignment horizontal="right" wrapText="1"/>
    </xf>
    <xf numFmtId="3" fontId="75" fillId="24" borderId="31" xfId="40" applyNumberFormat="1" applyFont="1" applyFill="1" applyBorder="1"/>
    <xf numFmtId="3" fontId="56" fillId="31" borderId="31" xfId="40" applyNumberFormat="1" applyFont="1" applyFill="1" applyBorder="1" applyAlignment="1">
      <alignment horizontal="left" wrapText="1"/>
    </xf>
    <xf numFmtId="3" fontId="111" fillId="0" borderId="0" xfId="40" applyNumberFormat="1" applyFont="1"/>
    <xf numFmtId="3" fontId="49" fillId="0" borderId="40" xfId="39" applyNumberFormat="1" applyFont="1" applyBorder="1" applyAlignment="1">
      <alignment horizontal="right" wrapText="1"/>
    </xf>
    <xf numFmtId="0" fontId="36" fillId="0" borderId="112" xfId="42" applyFont="1" applyBorder="1" applyAlignment="1">
      <alignment horizontal="center" vertical="center"/>
    </xf>
    <xf numFmtId="3" fontId="56" fillId="0" borderId="52" xfId="1" applyNumberFormat="1" applyFont="1" applyBorder="1" applyAlignment="1">
      <alignment horizontal="center" vertical="center" wrapText="1"/>
    </xf>
    <xf numFmtId="3" fontId="59" fillId="0" borderId="102" xfId="42" applyNumberFormat="1" applyFont="1" applyBorder="1" applyAlignment="1">
      <alignment horizontal="center" vertical="center" wrapText="1"/>
    </xf>
    <xf numFmtId="3" fontId="33" fillId="0" borderId="14" xfId="42" applyNumberFormat="1" applyFont="1" applyBorder="1" applyAlignment="1">
      <alignment horizontal="right"/>
    </xf>
    <xf numFmtId="3" fontId="33" fillId="0" borderId="66" xfId="42" applyNumberFormat="1" applyFont="1" applyBorder="1" applyAlignment="1">
      <alignment horizontal="right"/>
    </xf>
    <xf numFmtId="0" fontId="57" fillId="0" borderId="1" xfId="42" applyFont="1" applyBorder="1"/>
    <xf numFmtId="3" fontId="58" fillId="0" borderId="2" xfId="42" applyNumberFormat="1" applyFont="1" applyBorder="1" applyAlignment="1">
      <alignment horizontal="right"/>
    </xf>
    <xf numFmtId="3" fontId="58" fillId="0" borderId="18" xfId="42" applyNumberFormat="1" applyFont="1" applyBorder="1" applyAlignment="1">
      <alignment horizontal="right"/>
    </xf>
    <xf numFmtId="0" fontId="57" fillId="0" borderId="51" xfId="42" applyFont="1" applyBorder="1"/>
    <xf numFmtId="3" fontId="58" fillId="0" borderId="52" xfId="42" applyNumberFormat="1" applyFont="1" applyBorder="1" applyAlignment="1">
      <alignment horizontal="right"/>
    </xf>
    <xf numFmtId="3" fontId="58" fillId="0" borderId="50" xfId="42" applyNumberFormat="1" applyFont="1" applyBorder="1" applyAlignment="1">
      <alignment horizontal="right"/>
    </xf>
    <xf numFmtId="0" fontId="57" fillId="0" borderId="44" xfId="42" applyFont="1" applyBorder="1"/>
    <xf numFmtId="3" fontId="58" fillId="0" borderId="23" xfId="42" applyNumberFormat="1" applyFont="1" applyBorder="1" applyAlignment="1">
      <alignment horizontal="right"/>
    </xf>
    <xf numFmtId="3" fontId="58" fillId="0" borderId="46" xfId="42" applyNumberFormat="1" applyFont="1" applyBorder="1" applyAlignment="1">
      <alignment horizontal="right"/>
    </xf>
    <xf numFmtId="3" fontId="2" fillId="0" borderId="31" xfId="42" applyNumberFormat="1" applyFont="1" applyBorder="1" applyAlignment="1">
      <alignment horizontal="right"/>
    </xf>
    <xf numFmtId="0" fontId="3" fillId="0" borderId="47" xfId="39" applyFont="1" applyBorder="1" applyAlignment="1">
      <alignment wrapText="1"/>
    </xf>
    <xf numFmtId="3" fontId="3" fillId="0" borderId="49" xfId="39" applyNumberFormat="1" applyFont="1" applyBorder="1"/>
    <xf numFmtId="3" fontId="2" fillId="0" borderId="111" xfId="42" applyNumberFormat="1" applyFont="1" applyBorder="1" applyAlignment="1">
      <alignment horizontal="right"/>
    </xf>
    <xf numFmtId="3" fontId="33" fillId="0" borderId="111" xfId="42" applyNumberFormat="1" applyFont="1" applyBorder="1"/>
    <xf numFmtId="3" fontId="2" fillId="0" borderId="111" xfId="42" applyNumberFormat="1" applyFont="1" applyBorder="1"/>
    <xf numFmtId="0" fontId="3" fillId="0" borderId="56" xfId="39" applyFont="1" applyBorder="1"/>
    <xf numFmtId="3" fontId="2" fillId="0" borderId="57" xfId="42" applyNumberFormat="1" applyFont="1" applyBorder="1"/>
    <xf numFmtId="3" fontId="2" fillId="0" borderId="97" xfId="42" applyNumberFormat="1" applyFont="1" applyBorder="1"/>
    <xf numFmtId="0" fontId="29" fillId="0" borderId="47" xfId="39" applyFont="1" applyBorder="1" applyAlignment="1">
      <alignment wrapText="1"/>
    </xf>
    <xf numFmtId="3" fontId="29" fillId="0" borderId="48" xfId="39" applyNumberFormat="1" applyFont="1" applyBorder="1"/>
    <xf numFmtId="3" fontId="29" fillId="0" borderId="49" xfId="39" applyNumberFormat="1" applyFont="1" applyBorder="1"/>
    <xf numFmtId="0" fontId="18" fillId="0" borderId="113" xfId="39" applyBorder="1"/>
    <xf numFmtId="3" fontId="29" fillId="0" borderId="109" xfId="39" applyNumberFormat="1" applyFont="1" applyBorder="1"/>
    <xf numFmtId="3" fontId="29" fillId="0" borderId="114" xfId="39" applyNumberFormat="1" applyFont="1" applyBorder="1"/>
    <xf numFmtId="0" fontId="29" fillId="0" borderId="115" xfId="39" applyFont="1" applyBorder="1" applyAlignment="1">
      <alignment wrapText="1"/>
    </xf>
    <xf numFmtId="3" fontId="29" fillId="0" borderId="77" xfId="39" applyNumberFormat="1" applyFont="1" applyBorder="1"/>
    <xf numFmtId="3" fontId="29" fillId="0" borderId="102" xfId="39" applyNumberFormat="1" applyFont="1" applyBorder="1"/>
    <xf numFmtId="0" fontId="30" fillId="0" borderId="1" xfId="39" applyFont="1" applyBorder="1"/>
    <xf numFmtId="3" fontId="30" fillId="0" borderId="2" xfId="39" applyNumberFormat="1" applyFont="1" applyBorder="1"/>
    <xf numFmtId="3" fontId="30" fillId="0" borderId="18" xfId="39" applyNumberFormat="1" applyFont="1" applyBorder="1"/>
    <xf numFmtId="0" fontId="30" fillId="0" borderId="1" xfId="39" applyFont="1" applyBorder="1" applyAlignment="1">
      <alignment wrapText="1"/>
    </xf>
    <xf numFmtId="0" fontId="18" fillId="0" borderId="115" xfId="39" applyBorder="1"/>
    <xf numFmtId="0" fontId="3" fillId="0" borderId="47" xfId="75" applyFont="1" applyBorder="1" applyAlignment="1">
      <alignment horizontal="center" vertical="center" wrapText="1"/>
    </xf>
    <xf numFmtId="0" fontId="3" fillId="0" borderId="116" xfId="75" applyFont="1" applyBorder="1" applyAlignment="1">
      <alignment horizontal="center" vertical="center" wrapText="1"/>
    </xf>
    <xf numFmtId="0" fontId="75" fillId="0" borderId="116" xfId="75" applyFont="1" applyBorder="1" applyAlignment="1">
      <alignment wrapText="1"/>
    </xf>
    <xf numFmtId="3" fontId="72" fillId="0" borderId="64" xfId="1" applyNumberFormat="1" applyFont="1" applyBorder="1" applyAlignment="1">
      <alignment horizontal="center" vertical="center" wrapText="1"/>
    </xf>
    <xf numFmtId="0" fontId="28" fillId="0" borderId="116" xfId="75" applyFont="1" applyBorder="1"/>
    <xf numFmtId="3" fontId="28" fillId="25" borderId="64" xfId="75" applyNumberFormat="1" applyFont="1" applyFill="1" applyBorder="1"/>
    <xf numFmtId="0" fontId="77" fillId="0" borderId="116" xfId="39" applyFont="1" applyBorder="1"/>
    <xf numFmtId="3" fontId="77" fillId="0" borderId="64" xfId="39" applyNumberFormat="1" applyFont="1" applyBorder="1"/>
    <xf numFmtId="3" fontId="112" fillId="0" borderId="64" xfId="39" applyNumberFormat="1" applyFont="1" applyBorder="1"/>
    <xf numFmtId="0" fontId="3" fillId="0" borderId="116" xfId="75" applyFont="1" applyBorder="1" applyAlignment="1">
      <alignment wrapText="1"/>
    </xf>
    <xf numFmtId="3" fontId="3" fillId="0" borderId="64" xfId="75" applyNumberFormat="1" applyFont="1" applyBorder="1" applyAlignment="1">
      <alignment wrapText="1"/>
    </xf>
    <xf numFmtId="0" fontId="3" fillId="0" borderId="116" xfId="75" applyFont="1" applyBorder="1"/>
    <xf numFmtId="3" fontId="3" fillId="0" borderId="64" xfId="75" applyNumberFormat="1" applyFont="1" applyBorder="1"/>
    <xf numFmtId="3" fontId="3" fillId="0" borderId="64" xfId="39" applyNumberFormat="1" applyFont="1" applyBorder="1"/>
    <xf numFmtId="3" fontId="113" fillId="0" borderId="64" xfId="39" applyNumberFormat="1" applyFont="1" applyBorder="1"/>
    <xf numFmtId="3" fontId="28" fillId="0" borderId="64" xfId="75" applyNumberFormat="1" applyFont="1" applyBorder="1"/>
    <xf numFmtId="3" fontId="3" fillId="25" borderId="64" xfId="75" applyNumberFormat="1" applyFont="1" applyFill="1" applyBorder="1"/>
    <xf numFmtId="0" fontId="3" fillId="0" borderId="64" xfId="75" applyFont="1" applyBorder="1"/>
    <xf numFmtId="0" fontId="28" fillId="0" borderId="117" xfId="75" applyFont="1" applyBorder="1"/>
    <xf numFmtId="3" fontId="28" fillId="0" borderId="118" xfId="75" applyNumberFormat="1" applyFont="1" applyBorder="1"/>
    <xf numFmtId="49" fontId="19" fillId="0" borderId="0" xfId="75" applyNumberFormat="1" applyFont="1"/>
    <xf numFmtId="0" fontId="3" fillId="0" borderId="0" xfId="75" applyFont="1" applyAlignment="1">
      <alignment horizontal="center" vertical="center" wrapText="1"/>
    </xf>
    <xf numFmtId="0" fontId="75" fillId="0" borderId="0" xfId="75" applyFont="1" applyAlignment="1">
      <alignment wrapText="1"/>
    </xf>
    <xf numFmtId="0" fontId="19" fillId="0" borderId="0" xfId="75" applyFont="1"/>
    <xf numFmtId="0" fontId="32" fillId="0" borderId="0" xfId="75" applyFont="1"/>
    <xf numFmtId="3" fontId="19" fillId="0" borderId="0" xfId="75" applyNumberFormat="1" applyFont="1"/>
    <xf numFmtId="3" fontId="100" fillId="0" borderId="0" xfId="75" applyNumberFormat="1" applyFont="1"/>
    <xf numFmtId="3" fontId="107" fillId="0" borderId="0" xfId="75" applyNumberFormat="1" applyFont="1"/>
    <xf numFmtId="3" fontId="114" fillId="0" borderId="0" xfId="75" applyNumberFormat="1" applyFont="1"/>
    <xf numFmtId="3" fontId="72" fillId="0" borderId="111" xfId="1" applyNumberFormat="1" applyFont="1" applyBorder="1" applyAlignment="1">
      <alignment horizontal="center" vertical="center" wrapText="1"/>
    </xf>
    <xf numFmtId="3" fontId="28" fillId="25" borderId="111" xfId="75" applyNumberFormat="1" applyFont="1" applyFill="1" applyBorder="1"/>
    <xf numFmtId="3" fontId="77" fillId="0" borderId="111" xfId="39" applyNumberFormat="1" applyFont="1" applyBorder="1"/>
    <xf numFmtId="3" fontId="28" fillId="0" borderId="111" xfId="75" applyNumberFormat="1" applyFont="1" applyBorder="1"/>
    <xf numFmtId="3" fontId="3" fillId="25" borderId="111" xfId="75" applyNumberFormat="1" applyFont="1" applyFill="1" applyBorder="1"/>
    <xf numFmtId="3" fontId="28" fillId="0" borderId="97" xfId="75" applyNumberFormat="1" applyFont="1" applyBorder="1"/>
    <xf numFmtId="0" fontId="38" fillId="0" borderId="64" xfId="58" applyFont="1" applyBorder="1"/>
    <xf numFmtId="3" fontId="39" fillId="0" borderId="64" xfId="58" applyNumberFormat="1" applyFont="1" applyBorder="1" applyAlignment="1">
      <alignment horizontal="center"/>
    </xf>
    <xf numFmtId="0" fontId="39" fillId="0" borderId="64" xfId="58" applyFont="1" applyBorder="1"/>
    <xf numFmtId="3" fontId="39" fillId="0" borderId="64" xfId="58" applyNumberFormat="1" applyFont="1" applyBorder="1"/>
    <xf numFmtId="3" fontId="32" fillId="0" borderId="64" xfId="58" applyNumberFormat="1" applyFont="1" applyBorder="1"/>
    <xf numFmtId="3" fontId="38" fillId="0" borderId="64" xfId="58" applyNumberFormat="1" applyFont="1" applyBorder="1"/>
    <xf numFmtId="3" fontId="19" fillId="0" borderId="64" xfId="58" applyNumberFormat="1" applyFont="1" applyBorder="1"/>
    <xf numFmtId="0" fontId="0" fillId="0" borderId="64" xfId="0" applyBorder="1"/>
    <xf numFmtId="0" fontId="39" fillId="0" borderId="64" xfId="58" applyFont="1" applyBorder="1" applyAlignment="1">
      <alignment wrapText="1"/>
    </xf>
    <xf numFmtId="3" fontId="46" fillId="25" borderId="64" xfId="0" applyNumberFormat="1" applyFont="1" applyFill="1" applyBorder="1" applyAlignment="1">
      <alignment wrapText="1"/>
    </xf>
    <xf numFmtId="3" fontId="46" fillId="25" borderId="64" xfId="0" applyNumberFormat="1" applyFont="1" applyFill="1" applyBorder="1"/>
    <xf numFmtId="0" fontId="38" fillId="0" borderId="64" xfId="0" applyFont="1" applyBorder="1"/>
    <xf numFmtId="0" fontId="46" fillId="25" borderId="64" xfId="58" applyFont="1" applyFill="1" applyBorder="1" applyAlignment="1">
      <alignment wrapText="1"/>
    </xf>
    <xf numFmtId="3" fontId="30" fillId="0" borderId="81" xfId="39" applyNumberFormat="1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54" fillId="0" borderId="84" xfId="39" applyFont="1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3" fontId="30" fillId="0" borderId="84" xfId="39" applyNumberFormat="1" applyFont="1" applyBorder="1" applyAlignment="1">
      <alignment horizontal="center" vertical="center"/>
    </xf>
    <xf numFmtId="0" fontId="54" fillId="0" borderId="84" xfId="39" applyFont="1" applyBorder="1" applyAlignment="1">
      <alignment horizontal="center" vertical="center"/>
    </xf>
    <xf numFmtId="3" fontId="30" fillId="0" borderId="84" xfId="39" applyNumberFormat="1" applyFont="1" applyBorder="1" applyAlignment="1">
      <alignment horizontal="center" vertical="center" wrapText="1"/>
    </xf>
    <xf numFmtId="3" fontId="29" fillId="0" borderId="78" xfId="39" applyNumberFormat="1" applyFont="1" applyBorder="1"/>
    <xf numFmtId="0" fontId="18" fillId="0" borderId="78" xfId="39" applyBorder="1"/>
    <xf numFmtId="0" fontId="18" fillId="0" borderId="80" xfId="39" applyBorder="1"/>
    <xf numFmtId="3" fontId="30" fillId="0" borderId="31" xfId="39" applyNumberFormat="1" applyFont="1" applyBorder="1" applyAlignment="1">
      <alignment horizontal="center" vertical="center"/>
    </xf>
    <xf numFmtId="0" fontId="18" fillId="0" borderId="31" xfId="39" applyBorder="1" applyAlignment="1">
      <alignment horizontal="center" vertical="center"/>
    </xf>
    <xf numFmtId="3" fontId="30" fillId="0" borderId="79" xfId="39" applyNumberFormat="1" applyFont="1" applyBorder="1" applyAlignment="1">
      <alignment horizontal="center" vertical="center" wrapText="1"/>
    </xf>
    <xf numFmtId="3" fontId="54" fillId="0" borderId="30" xfId="39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80" xfId="0" applyBorder="1" applyAlignment="1">
      <alignment horizontal="center"/>
    </xf>
    <xf numFmtId="3" fontId="54" fillId="0" borderId="79" xfId="39" applyNumberFormat="1" applyFont="1" applyBorder="1" applyAlignment="1">
      <alignment horizontal="center" vertical="center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3" fontId="29" fillId="0" borderId="94" xfId="39" applyNumberFormat="1" applyFont="1" applyBorder="1"/>
    <xf numFmtId="3" fontId="82" fillId="0" borderId="87" xfId="39" applyNumberFormat="1" applyFont="1" applyBorder="1" applyAlignment="1">
      <alignment horizontal="left" vertical="center"/>
    </xf>
    <xf numFmtId="3" fontId="30" fillId="0" borderId="31" xfId="39" applyNumberFormat="1" applyFont="1" applyBorder="1" applyAlignment="1">
      <alignment horizontal="center"/>
    </xf>
    <xf numFmtId="0" fontId="0" fillId="0" borderId="31" xfId="0" applyBorder="1"/>
    <xf numFmtId="3" fontId="30" fillId="0" borderId="31" xfId="39" applyNumberFormat="1" applyFont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horizontal="center" wrapText="1"/>
    </xf>
    <xf numFmtId="3" fontId="80" fillId="0" borderId="48" xfId="39" applyNumberFormat="1" applyFont="1" applyBorder="1" applyAlignment="1">
      <alignment horizontal="center"/>
    </xf>
    <xf numFmtId="0" fontId="0" fillId="0" borderId="48" xfId="0" applyBorder="1"/>
    <xf numFmtId="3" fontId="81" fillId="0" borderId="48" xfId="39" applyNumberFormat="1" applyFont="1" applyBorder="1" applyAlignment="1">
      <alignment horizontal="center"/>
    </xf>
    <xf numFmtId="0" fontId="0" fillId="0" borderId="48" xfId="0" applyBorder="1" applyAlignment="1">
      <alignment horizontal="center"/>
    </xf>
    <xf numFmtId="3" fontId="30" fillId="0" borderId="91" xfId="39" applyNumberFormat="1" applyFont="1" applyBorder="1" applyAlignment="1">
      <alignment horizontal="center" vertical="center"/>
    </xf>
    <xf numFmtId="3" fontId="30" fillId="0" borderId="92" xfId="39" applyNumberFormat="1" applyFont="1" applyBorder="1" applyAlignment="1">
      <alignment horizontal="center" vertical="center"/>
    </xf>
    <xf numFmtId="3" fontId="30" fillId="0" borderId="93" xfId="39" applyNumberFormat="1" applyFont="1" applyBorder="1" applyAlignment="1">
      <alignment horizontal="center" vertical="center"/>
    </xf>
    <xf numFmtId="3" fontId="30" fillId="0" borderId="48" xfId="39" applyNumberFormat="1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95" xfId="0" applyBorder="1" applyAlignment="1">
      <alignment horizontal="center"/>
    </xf>
    <xf numFmtId="3" fontId="31" fillId="0" borderId="50" xfId="39" applyNumberFormat="1" applyFont="1" applyBorder="1" applyAlignment="1">
      <alignment horizontal="center" vertical="center"/>
    </xf>
    <xf numFmtId="3" fontId="31" fillId="0" borderId="99" xfId="39" applyNumberFormat="1" applyFont="1" applyBorder="1" applyAlignment="1">
      <alignment horizontal="center" vertical="center"/>
    </xf>
    <xf numFmtId="170" fontId="91" fillId="0" borderId="90" xfId="39" applyNumberFormat="1" applyFont="1" applyBorder="1" applyAlignment="1">
      <alignment horizontal="center"/>
    </xf>
    <xf numFmtId="170" fontId="91" fillId="0" borderId="92" xfId="39" applyNumberFormat="1" applyFont="1" applyBorder="1" applyAlignment="1">
      <alignment horizontal="center"/>
    </xf>
    <xf numFmtId="170" fontId="91" fillId="0" borderId="70" xfId="39" applyNumberFormat="1" applyFont="1" applyBorder="1" applyAlignment="1">
      <alignment horizontal="center"/>
    </xf>
    <xf numFmtId="0" fontId="36" fillId="0" borderId="59" xfId="42" applyFont="1" applyBorder="1" applyAlignment="1">
      <alignment horizontal="center" vertical="center" wrapText="1"/>
    </xf>
    <xf numFmtId="3" fontId="98" fillId="0" borderId="84" xfId="73" applyNumberFormat="1" applyFont="1" applyBorder="1" applyAlignment="1">
      <alignment horizontal="center" vertical="center" wrapText="1"/>
    </xf>
    <xf numFmtId="3" fontId="98" fillId="0" borderId="31" xfId="73" applyNumberFormat="1" applyFont="1" applyBorder="1" applyAlignment="1">
      <alignment horizontal="center" vertical="center" wrapText="1"/>
    </xf>
    <xf numFmtId="0" fontId="90" fillId="0" borderId="30" xfId="39" applyFont="1" applyBorder="1" applyAlignment="1">
      <alignment horizontal="center" vertical="center"/>
    </xf>
    <xf numFmtId="0" fontId="54" fillId="0" borderId="31" xfId="39" applyFont="1" applyBorder="1" applyAlignment="1">
      <alignment horizontal="center" vertical="center"/>
    </xf>
    <xf numFmtId="0" fontId="97" fillId="0" borderId="31" xfId="39" applyFont="1" applyBorder="1" applyAlignment="1">
      <alignment horizontal="center" vertical="center" wrapText="1"/>
    </xf>
    <xf numFmtId="3" fontId="40" fillId="0" borderId="31" xfId="72" applyNumberFormat="1" applyFont="1" applyBorder="1" applyAlignment="1">
      <alignment horizontal="center" vertical="center" wrapText="1"/>
    </xf>
    <xf numFmtId="3" fontId="40" fillId="0" borderId="31" xfId="73" applyNumberFormat="1" applyFont="1" applyBorder="1" applyAlignment="1">
      <alignment horizontal="center" vertical="center" wrapText="1"/>
    </xf>
    <xf numFmtId="3" fontId="40" fillId="24" borderId="84" xfId="73" applyNumberFormat="1" applyFont="1" applyFill="1" applyBorder="1" applyAlignment="1">
      <alignment horizontal="center" vertical="center" wrapText="1"/>
    </xf>
    <xf numFmtId="0" fontId="43" fillId="24" borderId="31" xfId="0" applyFont="1" applyFill="1" applyBorder="1" applyAlignment="1">
      <alignment horizontal="center" vertical="top" wrapText="1"/>
    </xf>
    <xf numFmtId="0" fontId="104" fillId="24" borderId="31" xfId="0" applyFont="1" applyFill="1" applyBorder="1"/>
    <xf numFmtId="0" fontId="43" fillId="24" borderId="30" xfId="0" applyFont="1" applyFill="1" applyBorder="1" applyAlignment="1">
      <alignment horizontal="center" vertical="top" wrapText="1"/>
    </xf>
    <xf numFmtId="0" fontId="43" fillId="24" borderId="0" xfId="0" applyFont="1" applyFill="1" applyAlignment="1">
      <alignment horizontal="center" vertical="top" wrapText="1"/>
    </xf>
    <xf numFmtId="0" fontId="104" fillId="24" borderId="0" xfId="0" applyFont="1" applyFill="1"/>
    <xf numFmtId="0" fontId="30" fillId="0" borderId="47" xfId="74" applyFont="1" applyBorder="1" applyAlignment="1">
      <alignment horizontal="center" wrapText="1"/>
    </xf>
    <xf numFmtId="0" fontId="29" fillId="0" borderId="53" xfId="74" applyFont="1" applyBorder="1"/>
    <xf numFmtId="0" fontId="30" fillId="0" borderId="48" xfId="74" applyFont="1" applyBorder="1" applyAlignment="1">
      <alignment horizontal="center" wrapText="1"/>
    </xf>
    <xf numFmtId="0" fontId="29" fillId="0" borderId="31" xfId="74" applyFont="1" applyBorder="1"/>
    <xf numFmtId="165" fontId="30" fillId="0" borderId="48" xfId="63" applyNumberFormat="1" applyFont="1" applyFill="1" applyBorder="1" applyAlignment="1">
      <alignment horizontal="center"/>
    </xf>
    <xf numFmtId="165" fontId="30" fillId="0" borderId="49" xfId="63" applyNumberFormat="1" applyFont="1" applyFill="1" applyBorder="1" applyAlignment="1"/>
    <xf numFmtId="165" fontId="29" fillId="0" borderId="111" xfId="63" applyNumberFormat="1" applyFont="1" applyFill="1" applyBorder="1" applyAlignment="1"/>
    <xf numFmtId="0" fontId="54" fillId="0" borderId="0" xfId="39" applyFont="1" applyAlignment="1">
      <alignment horizontal="center" wrapText="1"/>
    </xf>
    <xf numFmtId="0" fontId="54" fillId="0" borderId="0" xfId="39" applyFont="1" applyAlignment="1">
      <alignment horizontal="center"/>
    </xf>
    <xf numFmtId="0" fontId="81" fillId="0" borderId="0" xfId="76" applyFont="1" applyAlignment="1">
      <alignment horizontal="center" vertical="center" wrapText="1"/>
    </xf>
    <xf numFmtId="3" fontId="28" fillId="0" borderId="48" xfId="75" applyNumberFormat="1" applyFont="1" applyBorder="1" applyAlignment="1">
      <alignment horizontal="center" vertical="center" wrapText="1"/>
    </xf>
    <xf numFmtId="3" fontId="28" fillId="0" borderId="49" xfId="75" applyNumberFormat="1" applyFont="1" applyBorder="1" applyAlignment="1">
      <alignment horizontal="center" vertical="center" wrapText="1"/>
    </xf>
    <xf numFmtId="3" fontId="28" fillId="0" borderId="64" xfId="75" applyNumberFormat="1" applyFont="1" applyBorder="1" applyAlignment="1">
      <alignment horizontal="center" vertical="center" wrapText="1"/>
    </xf>
    <xf numFmtId="3" fontId="28" fillId="0" borderId="111" xfId="75" applyNumberFormat="1" applyFont="1" applyBorder="1" applyAlignment="1">
      <alignment horizontal="center" vertical="center" wrapText="1"/>
    </xf>
    <xf numFmtId="3" fontId="32" fillId="0" borderId="30" xfId="40" applyNumberFormat="1" applyFont="1" applyBorder="1" applyAlignment="1">
      <alignment horizontal="center" vertical="center" wrapText="1"/>
    </xf>
    <xf numFmtId="3" fontId="75" fillId="0" borderId="30" xfId="40" applyNumberFormat="1" applyFont="1" applyBorder="1" applyAlignment="1">
      <alignment horizontal="center" vertical="center" wrapText="1"/>
    </xf>
    <xf numFmtId="3" fontId="98" fillId="31" borderId="81" xfId="40" applyNumberFormat="1" applyFont="1" applyFill="1" applyBorder="1" applyAlignment="1">
      <alignment horizontal="center" vertical="center" wrapText="1"/>
    </xf>
    <xf numFmtId="0" fontId="19" fillId="0" borderId="83" xfId="40" applyBorder="1" applyAlignment="1">
      <alignment vertical="center" wrapText="1"/>
    </xf>
    <xf numFmtId="0" fontId="19" fillId="0" borderId="79" xfId="40" applyBorder="1" applyAlignment="1">
      <alignment vertical="center" wrapText="1"/>
    </xf>
    <xf numFmtId="0" fontId="19" fillId="0" borderId="80" xfId="40" applyBorder="1" applyAlignment="1">
      <alignment vertical="center" wrapText="1"/>
    </xf>
    <xf numFmtId="3" fontId="75" fillId="0" borderId="81" xfId="40" applyNumberFormat="1" applyFont="1" applyBorder="1" applyAlignment="1">
      <alignment horizontal="center" vertical="center" wrapText="1"/>
    </xf>
    <xf numFmtId="3" fontId="75" fillId="0" borderId="82" xfId="40" applyNumberFormat="1" applyFont="1" applyBorder="1" applyAlignment="1">
      <alignment horizontal="center" vertical="center" wrapText="1"/>
    </xf>
    <xf numFmtId="3" fontId="75" fillId="0" borderId="77" xfId="40" applyNumberFormat="1" applyFont="1" applyBorder="1" applyAlignment="1">
      <alignment vertical="center"/>
    </xf>
    <xf numFmtId="0" fontId="75" fillId="0" borderId="14" xfId="40" applyFont="1" applyBorder="1" applyAlignment="1">
      <alignment vertical="center"/>
    </xf>
    <xf numFmtId="0" fontId="45" fillId="0" borderId="40" xfId="0" applyFont="1" applyBorder="1" applyAlignment="1">
      <alignment horizontal="left"/>
    </xf>
    <xf numFmtId="0" fontId="45" fillId="0" borderId="30" xfId="0" applyFont="1" applyBorder="1" applyAlignment="1">
      <alignment horizontal="left"/>
    </xf>
    <xf numFmtId="0" fontId="19" fillId="0" borderId="38" xfId="0" applyFont="1" applyBorder="1" applyAlignment="1">
      <alignment horizontal="left" wrapText="1"/>
    </xf>
    <xf numFmtId="0" fontId="19" fillId="0" borderId="37" xfId="0" applyFont="1" applyBorder="1" applyAlignment="1">
      <alignment horizontal="left" wrapText="1"/>
    </xf>
    <xf numFmtId="0" fontId="38" fillId="0" borderId="15" xfId="0" applyFont="1" applyBorder="1" applyAlignment="1">
      <alignment horizontal="left"/>
    </xf>
    <xf numFmtId="0" fontId="38" fillId="0" borderId="17" xfId="0" applyFont="1" applyBorder="1" applyAlignment="1">
      <alignment horizontal="left"/>
    </xf>
    <xf numFmtId="0" fontId="19" fillId="0" borderId="15" xfId="0" applyFont="1" applyBorder="1" applyAlignment="1">
      <alignment horizontal="left" wrapText="1"/>
    </xf>
    <xf numFmtId="0" fontId="19" fillId="0" borderId="33" xfId="0" applyFont="1" applyBorder="1" applyAlignment="1">
      <alignment horizontal="left" wrapText="1"/>
    </xf>
    <xf numFmtId="0" fontId="32" fillId="25" borderId="3" xfId="0" applyFont="1" applyFill="1" applyBorder="1" applyAlignment="1">
      <alignment horizontal="left" wrapText="1"/>
    </xf>
    <xf numFmtId="0" fontId="32" fillId="25" borderId="15" xfId="0" applyFont="1" applyFill="1" applyBorder="1" applyAlignment="1">
      <alignment horizontal="left" wrapText="1"/>
    </xf>
    <xf numFmtId="0" fontId="32" fillId="25" borderId="17" xfId="0" applyFont="1" applyFill="1" applyBorder="1" applyAlignment="1">
      <alignment horizontal="left" wrapText="1"/>
    </xf>
    <xf numFmtId="0" fontId="43" fillId="0" borderId="30" xfId="0" applyFont="1" applyBorder="1" applyAlignment="1">
      <alignment horizontal="left" wrapText="1"/>
    </xf>
    <xf numFmtId="0" fontId="32" fillId="0" borderId="30" xfId="0" applyFont="1" applyBorder="1" applyAlignment="1">
      <alignment horizontal="left" wrapText="1"/>
    </xf>
    <xf numFmtId="0" fontId="32" fillId="0" borderId="0" xfId="64" applyFont="1" applyAlignment="1">
      <alignment horizontal="center" vertical="top" wrapText="1"/>
    </xf>
    <xf numFmtId="0" fontId="32" fillId="0" borderId="0" xfId="64" applyFont="1"/>
    <xf numFmtId="0" fontId="31" fillId="0" borderId="0" xfId="64" applyFont="1" applyAlignment="1">
      <alignment horizontal="center" vertical="top" wrapText="1"/>
    </xf>
    <xf numFmtId="0" fontId="31" fillId="0" borderId="0" xfId="64" applyFont="1"/>
    <xf numFmtId="0" fontId="31" fillId="0" borderId="0" xfId="64" applyFont="1" applyAlignment="1">
      <alignment horizontal="center"/>
    </xf>
  </cellXfs>
  <cellStyles count="77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Ezres" xfId="70" builtinId="3"/>
    <cellStyle name="Ezres 2" xfId="30" xr:uid="{00000000-0005-0000-0000-00001D000000}"/>
    <cellStyle name="Ezres 3" xfId="53" xr:uid="{00000000-0005-0000-0000-00001E000000}"/>
    <cellStyle name="Ezres 4" xfId="54" xr:uid="{00000000-0005-0000-0000-00001F000000}"/>
    <cellStyle name="Ezres 5" xfId="63" xr:uid="{00000000-0005-0000-0000-000020000000}"/>
    <cellStyle name="Good" xfId="31" xr:uid="{00000000-0005-0000-0000-000021000000}"/>
    <cellStyle name="Heading 1" xfId="32" xr:uid="{00000000-0005-0000-0000-000022000000}"/>
    <cellStyle name="Heading 2" xfId="33" xr:uid="{00000000-0005-0000-0000-000023000000}"/>
    <cellStyle name="Heading 3" xfId="34" xr:uid="{00000000-0005-0000-0000-000024000000}"/>
    <cellStyle name="Heading 4" xfId="35" xr:uid="{00000000-0005-0000-0000-000025000000}"/>
    <cellStyle name="Hivatkozás" xfId="71" builtinId="8"/>
    <cellStyle name="Input" xfId="36" xr:uid="{00000000-0005-0000-0000-000027000000}"/>
    <cellStyle name="Linked Cell" xfId="37" xr:uid="{00000000-0005-0000-0000-000028000000}"/>
    <cellStyle name="Neutral" xfId="38" xr:uid="{00000000-0005-0000-0000-000029000000}"/>
    <cellStyle name="Normál" xfId="0" builtinId="0"/>
    <cellStyle name="Normál 2" xfId="39" xr:uid="{00000000-0005-0000-0000-00002B000000}"/>
    <cellStyle name="Normál 2 2" xfId="55" xr:uid="{00000000-0005-0000-0000-00002C000000}"/>
    <cellStyle name="Normál 2 3" xfId="56" xr:uid="{00000000-0005-0000-0000-00002D000000}"/>
    <cellStyle name="Normál 2 4" xfId="67" xr:uid="{00000000-0005-0000-0000-00002E000000}"/>
    <cellStyle name="Normál 2_2013.  évi zárszámadás mellékletei mérleggel kapcsolatosIII." xfId="57" xr:uid="{00000000-0005-0000-0000-00002F000000}"/>
    <cellStyle name="Normál 3" xfId="40" xr:uid="{00000000-0005-0000-0000-000030000000}"/>
    <cellStyle name="Normál 3 2" xfId="58" xr:uid="{00000000-0005-0000-0000-000031000000}"/>
    <cellStyle name="Normál 3_2013.  évi zárszámadás mellékletei mérleggel kapcsolatosIII." xfId="59" xr:uid="{00000000-0005-0000-0000-000032000000}"/>
    <cellStyle name="Normál 4" xfId="41" xr:uid="{00000000-0005-0000-0000-000033000000}"/>
    <cellStyle name="Normál 5" xfId="1" xr:uid="{00000000-0005-0000-0000-000034000000}"/>
    <cellStyle name="Normál 5 2" xfId="52" xr:uid="{00000000-0005-0000-0000-000035000000}"/>
    <cellStyle name="Normál 5 3" xfId="64" xr:uid="{00000000-0005-0000-0000-000036000000}"/>
    <cellStyle name="Normál 6" xfId="60" xr:uid="{00000000-0005-0000-0000-000037000000}"/>
    <cellStyle name="Normál 6 2" xfId="69" xr:uid="{00000000-0005-0000-0000-000038000000}"/>
    <cellStyle name="Normál 7" xfId="66" xr:uid="{00000000-0005-0000-0000-000039000000}"/>
    <cellStyle name="Normál_10.többéves" xfId="74" xr:uid="{00000000-0005-0000-0000-00003A000000}"/>
    <cellStyle name="Normál_16.SEGÉLYEK" xfId="76" xr:uid="{00000000-0005-0000-0000-00003B000000}"/>
    <cellStyle name="Normál_4.2 melléklet" xfId="68" xr:uid="{00000000-0005-0000-0000-00003C000000}"/>
    <cellStyle name="Normál_5.Felhalm. bev és kiad." xfId="42" xr:uid="{00000000-0005-0000-0000-00003D000000}"/>
    <cellStyle name="Normál_7.hitelállomány" xfId="43" xr:uid="{00000000-0005-0000-0000-00003E000000}"/>
    <cellStyle name="Normál_állami támogatások 2005" xfId="73" xr:uid="{00000000-0005-0000-0000-00003F000000}"/>
    <cellStyle name="Normál_normatív tám(1)." xfId="72" xr:uid="{00000000-0005-0000-0000-000040000000}"/>
    <cellStyle name="Normál_pályázatok" xfId="75" xr:uid="{00000000-0005-0000-0000-000041000000}"/>
    <cellStyle name="Normál_Pénzmaradvány elszámolás" xfId="61" xr:uid="{00000000-0005-0000-0000-000042000000}"/>
    <cellStyle name="Normal_tanusitv" xfId="44" xr:uid="{00000000-0005-0000-0000-000043000000}"/>
    <cellStyle name="Note" xfId="45" xr:uid="{00000000-0005-0000-0000-000044000000}"/>
    <cellStyle name="Output" xfId="46" xr:uid="{00000000-0005-0000-0000-000045000000}"/>
    <cellStyle name="Pénznem 2" xfId="65" xr:uid="{00000000-0005-0000-0000-000046000000}"/>
    <cellStyle name="Stílus 1" xfId="47" xr:uid="{00000000-0005-0000-0000-000047000000}"/>
    <cellStyle name="Százalék 2" xfId="48" xr:uid="{00000000-0005-0000-0000-000048000000}"/>
    <cellStyle name="Százalék 3" xfId="62" xr:uid="{00000000-0005-0000-0000-000049000000}"/>
    <cellStyle name="Title" xfId="49" xr:uid="{00000000-0005-0000-0000-00004A000000}"/>
    <cellStyle name="Total" xfId="50" xr:uid="{00000000-0005-0000-0000-00004B000000}"/>
    <cellStyle name="Warning Text" xfId="51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gazd-a-20.asp.lgov.hu/gazd-int_434991/APPS/kati/modul.php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workbookViewId="0">
      <selection activeCell="H2" sqref="H2"/>
    </sheetView>
  </sheetViews>
  <sheetFormatPr defaultColWidth="9.140625" defaultRowHeight="12" x14ac:dyDescent="0.2"/>
  <cols>
    <col min="1" max="1" width="7.140625" style="482" customWidth="1"/>
    <col min="2" max="2" width="57" style="483" customWidth="1"/>
    <col min="3" max="3" width="11.85546875" style="483" customWidth="1"/>
    <col min="4" max="5" width="11.85546875" style="460" customWidth="1"/>
    <col min="6" max="6" width="11.85546875" style="484" customWidth="1"/>
    <col min="7" max="16384" width="9.140625" style="460"/>
  </cols>
  <sheetData>
    <row r="1" spans="1:6" ht="43.5" customHeight="1" x14ac:dyDescent="0.2">
      <c r="A1" s="457" t="s">
        <v>5875</v>
      </c>
      <c r="B1" s="457" t="s">
        <v>0</v>
      </c>
      <c r="C1" s="458" t="s">
        <v>5876</v>
      </c>
      <c r="D1" s="458" t="s">
        <v>5877</v>
      </c>
      <c r="E1" s="458" t="s">
        <v>5878</v>
      </c>
      <c r="F1" s="459" t="s">
        <v>6230</v>
      </c>
    </row>
    <row r="2" spans="1:6" s="465" customFormat="1" ht="14.45" customHeight="1" x14ac:dyDescent="0.2">
      <c r="A2" s="461" t="s">
        <v>5879</v>
      </c>
      <c r="B2" s="462" t="s">
        <v>5880</v>
      </c>
      <c r="C2" s="463"/>
      <c r="D2" s="463"/>
      <c r="E2" s="463"/>
      <c r="F2" s="464"/>
    </row>
    <row r="3" spans="1:6" ht="14.45" customHeight="1" x14ac:dyDescent="0.2">
      <c r="A3" s="457" t="s">
        <v>5881</v>
      </c>
      <c r="B3" s="466" t="s">
        <v>5882</v>
      </c>
      <c r="C3" s="467"/>
      <c r="D3" s="467"/>
      <c r="E3" s="467"/>
      <c r="F3" s="468"/>
    </row>
    <row r="4" spans="1:6" ht="14.45" customHeight="1" x14ac:dyDescent="0.2">
      <c r="A4" s="469" t="s">
        <v>5883</v>
      </c>
      <c r="B4" s="470" t="s">
        <v>5884</v>
      </c>
      <c r="C4" s="467"/>
      <c r="D4" s="467"/>
      <c r="E4" s="467"/>
      <c r="F4" s="468"/>
    </row>
    <row r="5" spans="1:6" ht="14.45" customHeight="1" x14ac:dyDescent="0.2">
      <c r="A5" s="467" t="s">
        <v>5885</v>
      </c>
      <c r="B5" s="470" t="s">
        <v>5886</v>
      </c>
      <c r="C5" s="467">
        <v>237738</v>
      </c>
      <c r="D5" s="467">
        <v>247180</v>
      </c>
      <c r="E5" s="467">
        <v>247180</v>
      </c>
      <c r="F5" s="468">
        <f>E5/D5</f>
        <v>1</v>
      </c>
    </row>
    <row r="6" spans="1:6" ht="14.45" customHeight="1" x14ac:dyDescent="0.2">
      <c r="A6" s="467" t="s">
        <v>5887</v>
      </c>
      <c r="B6" s="470" t="s">
        <v>5888</v>
      </c>
      <c r="C6" s="467">
        <v>218091</v>
      </c>
      <c r="D6" s="467">
        <v>250849</v>
      </c>
      <c r="E6" s="467">
        <v>250849</v>
      </c>
      <c r="F6" s="468">
        <f t="shared" ref="F6:F49" si="0">E6/D6</f>
        <v>1</v>
      </c>
    </row>
    <row r="7" spans="1:6" ht="24.95" customHeight="1" x14ac:dyDescent="0.2">
      <c r="A7" s="467" t="s">
        <v>5889</v>
      </c>
      <c r="B7" s="470" t="s">
        <v>5890</v>
      </c>
      <c r="C7" s="467">
        <v>138922</v>
      </c>
      <c r="D7" s="467">
        <v>191148</v>
      </c>
      <c r="E7" s="467">
        <v>191148</v>
      </c>
      <c r="F7" s="468">
        <f t="shared" si="0"/>
        <v>1</v>
      </c>
    </row>
    <row r="8" spans="1:6" ht="24.95" customHeight="1" x14ac:dyDescent="0.2">
      <c r="A8" s="467" t="s">
        <v>5891</v>
      </c>
      <c r="B8" s="470" t="s">
        <v>5892</v>
      </c>
      <c r="C8" s="467">
        <v>161634</v>
      </c>
      <c r="D8" s="467">
        <v>166217</v>
      </c>
      <c r="E8" s="467">
        <v>166217</v>
      </c>
      <c r="F8" s="468">
        <f t="shared" si="0"/>
        <v>1</v>
      </c>
    </row>
    <row r="9" spans="1:6" ht="15" customHeight="1" x14ac:dyDescent="0.2">
      <c r="A9" s="467" t="s">
        <v>5893</v>
      </c>
      <c r="B9" s="470" t="s">
        <v>5894</v>
      </c>
      <c r="C9" s="467">
        <v>16934</v>
      </c>
      <c r="D9" s="467">
        <v>27654</v>
      </c>
      <c r="E9" s="467">
        <v>27654</v>
      </c>
      <c r="F9" s="468">
        <f t="shared" si="0"/>
        <v>1</v>
      </c>
    </row>
    <row r="10" spans="1:6" ht="15" customHeight="1" x14ac:dyDescent="0.2">
      <c r="A10" s="467" t="s">
        <v>5895</v>
      </c>
      <c r="B10" s="470" t="s">
        <v>5896</v>
      </c>
      <c r="C10" s="467"/>
      <c r="D10" s="467">
        <v>652</v>
      </c>
      <c r="E10" s="467">
        <v>652</v>
      </c>
      <c r="F10" s="468">
        <f t="shared" si="0"/>
        <v>1</v>
      </c>
    </row>
    <row r="11" spans="1:6" ht="15" customHeight="1" x14ac:dyDescent="0.2">
      <c r="A11" s="467" t="s">
        <v>5897</v>
      </c>
      <c r="B11" s="470" t="s">
        <v>5898</v>
      </c>
      <c r="C11" s="467"/>
      <c r="D11" s="467">
        <v>27198</v>
      </c>
      <c r="E11" s="467">
        <v>27198</v>
      </c>
      <c r="F11" s="468">
        <f t="shared" si="0"/>
        <v>1</v>
      </c>
    </row>
    <row r="12" spans="1:6" ht="15" customHeight="1" x14ac:dyDescent="0.2">
      <c r="A12" s="469" t="s">
        <v>5899</v>
      </c>
      <c r="B12" s="470" t="s">
        <v>5900</v>
      </c>
      <c r="C12" s="467">
        <v>585264</v>
      </c>
      <c r="D12" s="467">
        <v>539710</v>
      </c>
      <c r="E12" s="467">
        <v>527027</v>
      </c>
      <c r="F12" s="468">
        <f t="shared" si="0"/>
        <v>0.97650034277667641</v>
      </c>
    </row>
    <row r="13" spans="1:6" s="465" customFormat="1" ht="14.45" customHeight="1" x14ac:dyDescent="0.2">
      <c r="A13" s="457"/>
      <c r="B13" s="466" t="s">
        <v>5901</v>
      </c>
      <c r="C13" s="463">
        <f>SUM(C4:C12)</f>
        <v>1358583</v>
      </c>
      <c r="D13" s="463">
        <f t="shared" ref="D13:E13" si="1">SUM(D4:D12)</f>
        <v>1450608</v>
      </c>
      <c r="E13" s="463">
        <f t="shared" si="1"/>
        <v>1437925</v>
      </c>
      <c r="F13" s="468">
        <f t="shared" si="0"/>
        <v>0.99125676957524023</v>
      </c>
    </row>
    <row r="14" spans="1:6" ht="14.45" customHeight="1" x14ac:dyDescent="0.2">
      <c r="A14" s="457" t="s">
        <v>5902</v>
      </c>
      <c r="B14" s="466" t="s">
        <v>5903</v>
      </c>
      <c r="C14" s="467"/>
      <c r="D14" s="467"/>
      <c r="E14" s="467"/>
      <c r="F14" s="468"/>
    </row>
    <row r="15" spans="1:6" ht="14.45" customHeight="1" x14ac:dyDescent="0.2">
      <c r="A15" s="469" t="s">
        <v>5904</v>
      </c>
      <c r="B15" s="470" t="s">
        <v>5905</v>
      </c>
      <c r="C15" s="467"/>
      <c r="D15" s="467"/>
      <c r="E15" s="467"/>
      <c r="F15" s="468"/>
    </row>
    <row r="16" spans="1:6" ht="14.45" customHeight="1" x14ac:dyDescent="0.2">
      <c r="A16" s="469" t="s">
        <v>5906</v>
      </c>
      <c r="B16" s="470" t="s">
        <v>5907</v>
      </c>
      <c r="C16" s="467">
        <v>149424</v>
      </c>
      <c r="D16" s="467">
        <v>724723</v>
      </c>
      <c r="E16" s="467">
        <v>547192</v>
      </c>
      <c r="F16" s="468">
        <f t="shared" si="0"/>
        <v>0.75503606205405371</v>
      </c>
    </row>
    <row r="17" spans="1:6" s="465" customFormat="1" ht="14.45" customHeight="1" x14ac:dyDescent="0.2">
      <c r="A17" s="457"/>
      <c r="B17" s="466" t="s">
        <v>5908</v>
      </c>
      <c r="C17" s="463">
        <f>SUM(C15:C16)</f>
        <v>149424</v>
      </c>
      <c r="D17" s="463">
        <f t="shared" ref="D17:E17" si="2">SUM(D15:D16)</f>
        <v>724723</v>
      </c>
      <c r="E17" s="463">
        <f t="shared" si="2"/>
        <v>547192</v>
      </c>
      <c r="F17" s="468">
        <f t="shared" si="0"/>
        <v>0.75503606205405371</v>
      </c>
    </row>
    <row r="18" spans="1:6" ht="14.45" customHeight="1" x14ac:dyDescent="0.2">
      <c r="A18" s="457" t="s">
        <v>5909</v>
      </c>
      <c r="B18" s="466" t="s">
        <v>5910</v>
      </c>
      <c r="C18" s="467"/>
      <c r="D18" s="467"/>
      <c r="E18" s="467"/>
      <c r="F18" s="468"/>
    </row>
    <row r="19" spans="1:6" ht="14.45" customHeight="1" x14ac:dyDescent="0.2">
      <c r="A19" s="469" t="s">
        <v>5911</v>
      </c>
      <c r="B19" s="470" t="s">
        <v>5912</v>
      </c>
      <c r="C19" s="471"/>
      <c r="D19" s="467"/>
      <c r="E19" s="467"/>
      <c r="F19" s="468"/>
    </row>
    <row r="20" spans="1:6" ht="14.45" customHeight="1" x14ac:dyDescent="0.2">
      <c r="A20" s="467" t="s">
        <v>5911</v>
      </c>
      <c r="B20" s="470" t="s">
        <v>5913</v>
      </c>
      <c r="C20" s="471">
        <v>84000</v>
      </c>
      <c r="D20" s="467">
        <v>84000</v>
      </c>
      <c r="E20" s="467">
        <v>73103</v>
      </c>
      <c r="F20" s="468">
        <f t="shared" si="0"/>
        <v>0.87027380952380951</v>
      </c>
    </row>
    <row r="21" spans="1:6" ht="14.45" customHeight="1" x14ac:dyDescent="0.2">
      <c r="A21" s="467" t="s">
        <v>5911</v>
      </c>
      <c r="B21" s="470" t="s">
        <v>5914</v>
      </c>
      <c r="C21" s="471">
        <v>7000</v>
      </c>
      <c r="D21" s="467">
        <v>7000</v>
      </c>
      <c r="E21" s="467">
        <v>5726</v>
      </c>
      <c r="F21" s="468">
        <f t="shared" si="0"/>
        <v>0.81799999999999995</v>
      </c>
    </row>
    <row r="22" spans="1:6" ht="14.45" customHeight="1" x14ac:dyDescent="0.2">
      <c r="A22" s="469" t="s">
        <v>5915</v>
      </c>
      <c r="B22" s="470" t="s">
        <v>5916</v>
      </c>
      <c r="C22" s="471"/>
      <c r="D22" s="467"/>
      <c r="E22" s="467"/>
      <c r="F22" s="468"/>
    </row>
    <row r="23" spans="1:6" ht="14.45" customHeight="1" x14ac:dyDescent="0.2">
      <c r="A23" s="467" t="s">
        <v>5917</v>
      </c>
      <c r="B23" s="470" t="s">
        <v>5918</v>
      </c>
      <c r="C23" s="471">
        <v>610000</v>
      </c>
      <c r="D23" s="467">
        <v>610000</v>
      </c>
      <c r="E23" s="467">
        <v>637572</v>
      </c>
      <c r="F23" s="468">
        <f t="shared" si="0"/>
        <v>1.0451999999999999</v>
      </c>
    </row>
    <row r="24" spans="1:6" ht="14.45" customHeight="1" x14ac:dyDescent="0.2">
      <c r="A24" s="467" t="s">
        <v>5919</v>
      </c>
      <c r="B24" s="470" t="s">
        <v>5920</v>
      </c>
      <c r="C24" s="471"/>
      <c r="D24" s="467"/>
      <c r="E24" s="467"/>
      <c r="F24" s="468"/>
    </row>
    <row r="25" spans="1:6" ht="14.45" customHeight="1" x14ac:dyDescent="0.2">
      <c r="A25" s="467" t="s">
        <v>5921</v>
      </c>
      <c r="B25" s="470" t="s">
        <v>5922</v>
      </c>
      <c r="C25" s="471">
        <v>45000</v>
      </c>
      <c r="D25" s="467">
        <v>45000</v>
      </c>
      <c r="E25" s="467">
        <v>39784</v>
      </c>
      <c r="F25" s="468">
        <f t="shared" si="0"/>
        <v>0.88408888888888892</v>
      </c>
    </row>
    <row r="26" spans="1:6" ht="14.45" customHeight="1" x14ac:dyDescent="0.2">
      <c r="A26" s="467"/>
      <c r="B26" s="472" t="s">
        <v>5923</v>
      </c>
      <c r="C26" s="473">
        <v>45000</v>
      </c>
      <c r="D26" s="474">
        <v>45000</v>
      </c>
      <c r="E26" s="474">
        <v>39784</v>
      </c>
      <c r="F26" s="475">
        <f t="shared" si="0"/>
        <v>0.88408888888888892</v>
      </c>
    </row>
    <row r="27" spans="1:6" ht="14.45" customHeight="1" x14ac:dyDescent="0.2">
      <c r="A27" s="469" t="s">
        <v>5924</v>
      </c>
      <c r="B27" s="470" t="s">
        <v>5925</v>
      </c>
      <c r="C27" s="471">
        <v>4870</v>
      </c>
      <c r="D27" s="467">
        <v>4870</v>
      </c>
      <c r="E27" s="467">
        <v>5210</v>
      </c>
      <c r="F27" s="468">
        <f t="shared" si="0"/>
        <v>1.0698151950718686</v>
      </c>
    </row>
    <row r="28" spans="1:6" ht="15" customHeight="1" x14ac:dyDescent="0.2">
      <c r="A28" s="457"/>
      <c r="B28" s="466" t="s">
        <v>5926</v>
      </c>
      <c r="C28" s="476">
        <f>SUM(C20+C21+C23++C24+C25+C27)</f>
        <v>750870</v>
      </c>
      <c r="D28" s="463">
        <f>SUM(D20+D21+D23++D24+D25+D27)</f>
        <v>750870</v>
      </c>
      <c r="E28" s="463">
        <f>SUM(E20+E21+E23++E24+E25+E27)</f>
        <v>761395</v>
      </c>
      <c r="F28" s="468">
        <f t="shared" si="0"/>
        <v>1.0140170735280407</v>
      </c>
    </row>
    <row r="29" spans="1:6" ht="15" customHeight="1" x14ac:dyDescent="0.2">
      <c r="A29" s="457" t="s">
        <v>5927</v>
      </c>
      <c r="B29" s="466" t="s">
        <v>5928</v>
      </c>
      <c r="C29" s="476">
        <v>444991</v>
      </c>
      <c r="D29" s="463">
        <v>422600</v>
      </c>
      <c r="E29" s="463">
        <v>343816</v>
      </c>
      <c r="F29" s="468">
        <f t="shared" si="0"/>
        <v>0.8135731187884524</v>
      </c>
    </row>
    <row r="30" spans="1:6" ht="15" customHeight="1" x14ac:dyDescent="0.2">
      <c r="A30" s="457" t="s">
        <v>5929</v>
      </c>
      <c r="B30" s="466" t="s">
        <v>5930</v>
      </c>
      <c r="C30" s="471"/>
      <c r="D30" s="467"/>
      <c r="E30" s="467"/>
      <c r="F30" s="468"/>
    </row>
    <row r="31" spans="1:6" ht="15" customHeight="1" x14ac:dyDescent="0.2">
      <c r="A31" s="477" t="s">
        <v>5931</v>
      </c>
      <c r="B31" s="470" t="s">
        <v>5932</v>
      </c>
      <c r="C31" s="471">
        <v>22297</v>
      </c>
      <c r="D31" s="467">
        <v>22297</v>
      </c>
      <c r="E31" s="467">
        <v>12771</v>
      </c>
      <c r="F31" s="468">
        <f t="shared" si="0"/>
        <v>0.57276763690182531</v>
      </c>
    </row>
    <row r="32" spans="1:6" ht="15" customHeight="1" x14ac:dyDescent="0.2">
      <c r="A32" s="477" t="s">
        <v>5933</v>
      </c>
      <c r="B32" s="470" t="s">
        <v>5934</v>
      </c>
      <c r="C32" s="471"/>
      <c r="D32" s="467"/>
      <c r="E32" s="467">
        <v>120</v>
      </c>
      <c r="F32" s="468"/>
    </row>
    <row r="33" spans="1:6" ht="15" customHeight="1" x14ac:dyDescent="0.2">
      <c r="A33" s="477" t="s">
        <v>5935</v>
      </c>
      <c r="B33" s="470" t="s">
        <v>5936</v>
      </c>
      <c r="C33" s="471"/>
      <c r="D33" s="467"/>
      <c r="E33" s="467"/>
      <c r="F33" s="468"/>
    </row>
    <row r="34" spans="1:6" ht="15" customHeight="1" x14ac:dyDescent="0.2">
      <c r="A34" s="477"/>
      <c r="B34" s="466" t="s">
        <v>5937</v>
      </c>
      <c r="C34" s="476">
        <f>SUM(C31:C33)</f>
        <v>22297</v>
      </c>
      <c r="D34" s="463">
        <f t="shared" ref="D34:E34" si="3">SUM(D31:D33)</f>
        <v>22297</v>
      </c>
      <c r="E34" s="463">
        <f t="shared" si="3"/>
        <v>12891</v>
      </c>
      <c r="F34" s="468">
        <f t="shared" si="0"/>
        <v>0.57814952684217613</v>
      </c>
    </row>
    <row r="35" spans="1:6" ht="15" customHeight="1" x14ac:dyDescent="0.2">
      <c r="A35" s="457" t="s">
        <v>5938</v>
      </c>
      <c r="B35" s="466" t="s">
        <v>5939</v>
      </c>
      <c r="C35" s="476">
        <v>18745</v>
      </c>
      <c r="D35" s="463">
        <v>11650</v>
      </c>
      <c r="E35" s="463">
        <v>8650</v>
      </c>
      <c r="F35" s="468">
        <f t="shared" si="0"/>
        <v>0.74248927038626611</v>
      </c>
    </row>
    <row r="36" spans="1:6" ht="15" customHeight="1" x14ac:dyDescent="0.2">
      <c r="A36" s="457" t="s">
        <v>5940</v>
      </c>
      <c r="B36" s="466" t="s">
        <v>5941</v>
      </c>
      <c r="C36" s="476"/>
      <c r="D36" s="463"/>
      <c r="E36" s="463"/>
      <c r="F36" s="468"/>
    </row>
    <row r="37" spans="1:6" ht="24.75" customHeight="1" x14ac:dyDescent="0.2">
      <c r="A37" s="477" t="s">
        <v>5942</v>
      </c>
      <c r="B37" s="470" t="s">
        <v>5943</v>
      </c>
      <c r="C37" s="471">
        <v>140</v>
      </c>
      <c r="D37" s="467">
        <v>140</v>
      </c>
      <c r="E37" s="467">
        <v>130</v>
      </c>
      <c r="F37" s="468">
        <f t="shared" si="0"/>
        <v>0.9285714285714286</v>
      </c>
    </row>
    <row r="38" spans="1:6" ht="24.95" customHeight="1" x14ac:dyDescent="0.2">
      <c r="A38" s="477" t="s">
        <v>5944</v>
      </c>
      <c r="B38" s="470" t="s">
        <v>5945</v>
      </c>
      <c r="C38" s="467"/>
      <c r="D38" s="467"/>
      <c r="E38" s="467"/>
      <c r="F38" s="468"/>
    </row>
    <row r="39" spans="1:6" ht="15" customHeight="1" x14ac:dyDescent="0.2">
      <c r="A39" s="477"/>
      <c r="B39" s="466" t="s">
        <v>5946</v>
      </c>
      <c r="C39" s="463">
        <f>SUM(C37:C38)</f>
        <v>140</v>
      </c>
      <c r="D39" s="463">
        <f t="shared" ref="D39:E39" si="4">SUM(D37:D38)</f>
        <v>140</v>
      </c>
      <c r="E39" s="463">
        <f t="shared" si="4"/>
        <v>130</v>
      </c>
      <c r="F39" s="468">
        <f t="shared" si="0"/>
        <v>0.9285714285714286</v>
      </c>
    </row>
    <row r="40" spans="1:6" ht="15" customHeight="1" x14ac:dyDescent="0.2">
      <c r="A40" s="457" t="s">
        <v>5947</v>
      </c>
      <c r="B40" s="466" t="s">
        <v>5948</v>
      </c>
      <c r="C40" s="463">
        <f>SUM(C13+C17+C28+C29+C34+C35+C39+C36)</f>
        <v>2745050</v>
      </c>
      <c r="D40" s="463">
        <f>SUM(D13+D17+D28+D29+D34+D35+D39+D36)</f>
        <v>3382888</v>
      </c>
      <c r="E40" s="463">
        <f>SUM(E13+E17+E28+E29+E34+E35+E39+E36)</f>
        <v>3111999</v>
      </c>
      <c r="F40" s="468">
        <f t="shared" si="0"/>
        <v>0.91992374562799595</v>
      </c>
    </row>
    <row r="41" spans="1:6" ht="15.95" customHeight="1" x14ac:dyDescent="0.2">
      <c r="A41" s="457" t="s">
        <v>5949</v>
      </c>
      <c r="B41" s="466" t="s">
        <v>5950</v>
      </c>
      <c r="C41" s="463"/>
      <c r="D41" s="463"/>
      <c r="E41" s="463"/>
      <c r="F41" s="468"/>
    </row>
    <row r="42" spans="1:6" ht="14.45" customHeight="1" x14ac:dyDescent="0.2">
      <c r="A42" s="469" t="s">
        <v>5951</v>
      </c>
      <c r="B42" s="470" t="s">
        <v>5952</v>
      </c>
      <c r="C42" s="467"/>
      <c r="D42" s="467"/>
      <c r="E42" s="467"/>
      <c r="F42" s="468"/>
    </row>
    <row r="43" spans="1:6" ht="14.45" customHeight="1" x14ac:dyDescent="0.2">
      <c r="A43" s="478" t="s">
        <v>5953</v>
      </c>
      <c r="B43" s="479" t="s">
        <v>5954</v>
      </c>
      <c r="C43" s="478">
        <v>9990</v>
      </c>
      <c r="D43" s="478">
        <v>9990</v>
      </c>
      <c r="E43" s="478">
        <v>0</v>
      </c>
      <c r="F43" s="468">
        <f t="shared" si="0"/>
        <v>0</v>
      </c>
    </row>
    <row r="44" spans="1:6" ht="14.45" customHeight="1" x14ac:dyDescent="0.2">
      <c r="A44" s="478" t="s">
        <v>5955</v>
      </c>
      <c r="B44" s="479" t="s">
        <v>5956</v>
      </c>
      <c r="C44" s="478">
        <v>396820</v>
      </c>
      <c r="D44" s="478">
        <v>396820</v>
      </c>
      <c r="E44" s="478">
        <v>198350</v>
      </c>
      <c r="F44" s="468">
        <f t="shared" si="0"/>
        <v>0.49984879794365206</v>
      </c>
    </row>
    <row r="45" spans="1:6" ht="14.45" customHeight="1" x14ac:dyDescent="0.2">
      <c r="A45" s="478" t="s">
        <v>5957</v>
      </c>
      <c r="B45" s="479" t="s">
        <v>5958</v>
      </c>
      <c r="C45" s="478">
        <v>2163252</v>
      </c>
      <c r="D45" s="478">
        <v>2163256</v>
      </c>
      <c r="E45" s="478">
        <v>2163256</v>
      </c>
      <c r="F45" s="468">
        <f t="shared" si="0"/>
        <v>1</v>
      </c>
    </row>
    <row r="46" spans="1:6" ht="14.45" customHeight="1" x14ac:dyDescent="0.2">
      <c r="A46" s="478" t="s">
        <v>5959</v>
      </c>
      <c r="B46" s="480" t="s">
        <v>5960</v>
      </c>
      <c r="C46" s="478">
        <v>0</v>
      </c>
      <c r="D46" s="478">
        <v>321</v>
      </c>
      <c r="E46" s="478">
        <v>34009</v>
      </c>
      <c r="F46" s="468"/>
    </row>
    <row r="47" spans="1:6" ht="14.45" customHeight="1" x14ac:dyDescent="0.2">
      <c r="A47" s="478" t="s">
        <v>5961</v>
      </c>
      <c r="B47" s="480" t="s">
        <v>5962</v>
      </c>
      <c r="C47" s="478"/>
      <c r="D47" s="478"/>
      <c r="E47" s="478"/>
      <c r="F47" s="468"/>
    </row>
    <row r="48" spans="1:6" ht="14.45" customHeight="1" x14ac:dyDescent="0.2">
      <c r="A48" s="481"/>
      <c r="B48" s="466" t="s">
        <v>5963</v>
      </c>
      <c r="C48" s="478">
        <f>SUM(C43:C47)</f>
        <v>2570062</v>
      </c>
      <c r="D48" s="478">
        <f>SUM(D43:D47)</f>
        <v>2570387</v>
      </c>
      <c r="E48" s="478">
        <f>SUM(E43:E47)</f>
        <v>2395615</v>
      </c>
      <c r="F48" s="468">
        <f t="shared" si="0"/>
        <v>0.93200556958932645</v>
      </c>
    </row>
    <row r="49" spans="1:6" ht="15.95" customHeight="1" x14ac:dyDescent="0.2">
      <c r="A49" s="457"/>
      <c r="B49" s="466" t="s">
        <v>5964</v>
      </c>
      <c r="C49" s="463">
        <f>SUM(C40+C48)</f>
        <v>5315112</v>
      </c>
      <c r="D49" s="463">
        <f>SUM(D40+D48)</f>
        <v>5953275</v>
      </c>
      <c r="E49" s="463">
        <f>SUM(E40+E48)</f>
        <v>5507614</v>
      </c>
      <c r="F49" s="468">
        <f t="shared" si="0"/>
        <v>0.92514019594256947</v>
      </c>
    </row>
  </sheetData>
  <printOptions horizontalCentered="1"/>
  <pageMargins left="0.15748031496062992" right="0.15748031496062992" top="1.4960629921259843" bottom="0.43307086614173229" header="0.51181102362204722" footer="0.35433070866141736"/>
  <pageSetup paperSize="9" scale="90" orientation="portrait" r:id="rId1"/>
  <headerFooter alignWithMargins="0">
    <oddHeader>&amp;C&amp;"Times New Roman,Félkövér"&amp;14
Lenti Város Önkormányzatának bevételei 2023. évben rovatonként&amp;R&amp;"Times New Roman,Normál"1. melléklet a 8/2024. (V.23.) önkormányzati rendelethez  
adatok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6"/>
  <sheetViews>
    <sheetView zoomScale="75" zoomScaleNormal="75" workbookViewId="0">
      <selection activeCell="G45" sqref="G45"/>
    </sheetView>
  </sheetViews>
  <sheetFormatPr defaultRowHeight="15.75" x14ac:dyDescent="0.25"/>
  <cols>
    <col min="1" max="1" width="71.5703125" style="626" customWidth="1"/>
    <col min="2" max="2" width="8" style="626" customWidth="1"/>
    <col min="3" max="3" width="10.85546875" style="626" bestFit="1" customWidth="1"/>
    <col min="4" max="4" width="15.7109375" style="626" bestFit="1" customWidth="1"/>
    <col min="5" max="5" width="13.7109375" style="626" bestFit="1" customWidth="1"/>
    <col min="6" max="6" width="13.7109375" style="626" customWidth="1"/>
    <col min="7" max="7" width="15.7109375" style="626" bestFit="1" customWidth="1"/>
    <col min="8" max="8" width="13.7109375" style="626" customWidth="1"/>
    <col min="9" max="9" width="18.28515625" style="626" customWidth="1"/>
    <col min="10" max="10" width="14.42578125" style="729" customWidth="1"/>
    <col min="11" max="11" width="15.42578125" style="626" customWidth="1"/>
    <col min="12" max="12" width="14.85546875" style="626" customWidth="1"/>
    <col min="13" max="13" width="14.140625" style="626" customWidth="1"/>
    <col min="14" max="237" width="9.140625" style="626"/>
    <col min="238" max="238" width="71.5703125" style="626" customWidth="1"/>
    <col min="239" max="239" width="8" style="626" customWidth="1"/>
    <col min="240" max="240" width="10.85546875" style="626" bestFit="1" customWidth="1"/>
    <col min="241" max="241" width="14.140625" style="626" customWidth="1"/>
    <col min="242" max="242" width="8" style="626" customWidth="1"/>
    <col min="243" max="243" width="10.85546875" style="626" bestFit="1" customWidth="1"/>
    <col min="244" max="244" width="14.140625" style="626" customWidth="1"/>
    <col min="245" max="245" width="12" style="626" customWidth="1"/>
    <col min="246" max="246" width="7" style="626" bestFit="1" customWidth="1"/>
    <col min="247" max="247" width="10.85546875" style="626" bestFit="1" customWidth="1"/>
    <col min="248" max="248" width="13.7109375" style="626" bestFit="1" customWidth="1"/>
    <col min="249" max="249" width="13.28515625" style="626" bestFit="1" customWidth="1"/>
    <col min="250" max="250" width="7" style="626" bestFit="1" customWidth="1"/>
    <col min="251" max="251" width="10.85546875" style="626" bestFit="1" customWidth="1"/>
    <col min="252" max="252" width="13.7109375" style="626" bestFit="1" customWidth="1"/>
    <col min="253" max="253" width="13.28515625" style="626" bestFit="1" customWidth="1"/>
    <col min="254" max="254" width="7" style="626" bestFit="1" customWidth="1"/>
    <col min="255" max="255" width="10.85546875" style="626" bestFit="1" customWidth="1"/>
    <col min="256" max="256" width="13.7109375" style="626" bestFit="1" customWidth="1"/>
    <col min="257" max="257" width="13.28515625" style="626" bestFit="1" customWidth="1"/>
    <col min="258" max="258" width="7" style="626" bestFit="1" customWidth="1"/>
    <col min="259" max="259" width="10.85546875" style="626" bestFit="1" customWidth="1"/>
    <col min="260" max="260" width="13.7109375" style="626" bestFit="1" customWidth="1"/>
    <col min="261" max="261" width="13.28515625" style="626" bestFit="1" customWidth="1"/>
    <col min="262" max="493" width="9.140625" style="626"/>
    <col min="494" max="494" width="71.5703125" style="626" customWidth="1"/>
    <col min="495" max="495" width="8" style="626" customWidth="1"/>
    <col min="496" max="496" width="10.85546875" style="626" bestFit="1" customWidth="1"/>
    <col min="497" max="497" width="14.140625" style="626" customWidth="1"/>
    <col min="498" max="498" width="8" style="626" customWidth="1"/>
    <col min="499" max="499" width="10.85546875" style="626" bestFit="1" customWidth="1"/>
    <col min="500" max="500" width="14.140625" style="626" customWidth="1"/>
    <col min="501" max="501" width="12" style="626" customWidth="1"/>
    <col min="502" max="502" width="7" style="626" bestFit="1" customWidth="1"/>
    <col min="503" max="503" width="10.85546875" style="626" bestFit="1" customWidth="1"/>
    <col min="504" max="504" width="13.7109375" style="626" bestFit="1" customWidth="1"/>
    <col min="505" max="505" width="13.28515625" style="626" bestFit="1" customWidth="1"/>
    <col min="506" max="506" width="7" style="626" bestFit="1" customWidth="1"/>
    <col min="507" max="507" width="10.85546875" style="626" bestFit="1" customWidth="1"/>
    <col min="508" max="508" width="13.7109375" style="626" bestFit="1" customWidth="1"/>
    <col min="509" max="509" width="13.28515625" style="626" bestFit="1" customWidth="1"/>
    <col min="510" max="510" width="7" style="626" bestFit="1" customWidth="1"/>
    <col min="511" max="511" width="10.85546875" style="626" bestFit="1" customWidth="1"/>
    <col min="512" max="512" width="13.7109375" style="626" bestFit="1" customWidth="1"/>
    <col min="513" max="513" width="13.28515625" style="626" bestFit="1" customWidth="1"/>
    <col min="514" max="514" width="7" style="626" bestFit="1" customWidth="1"/>
    <col min="515" max="515" width="10.85546875" style="626" bestFit="1" customWidth="1"/>
    <col min="516" max="516" width="13.7109375" style="626" bestFit="1" customWidth="1"/>
    <col min="517" max="517" width="13.28515625" style="626" bestFit="1" customWidth="1"/>
    <col min="518" max="749" width="9.140625" style="626"/>
    <col min="750" max="750" width="71.5703125" style="626" customWidth="1"/>
    <col min="751" max="751" width="8" style="626" customWidth="1"/>
    <col min="752" max="752" width="10.85546875" style="626" bestFit="1" customWidth="1"/>
    <col min="753" max="753" width="14.140625" style="626" customWidth="1"/>
    <col min="754" max="754" width="8" style="626" customWidth="1"/>
    <col min="755" max="755" width="10.85546875" style="626" bestFit="1" customWidth="1"/>
    <col min="756" max="756" width="14.140625" style="626" customWidth="1"/>
    <col min="757" max="757" width="12" style="626" customWidth="1"/>
    <col min="758" max="758" width="7" style="626" bestFit="1" customWidth="1"/>
    <col min="759" max="759" width="10.85546875" style="626" bestFit="1" customWidth="1"/>
    <col min="760" max="760" width="13.7109375" style="626" bestFit="1" customWidth="1"/>
    <col min="761" max="761" width="13.28515625" style="626" bestFit="1" customWidth="1"/>
    <col min="762" max="762" width="7" style="626" bestFit="1" customWidth="1"/>
    <col min="763" max="763" width="10.85546875" style="626" bestFit="1" customWidth="1"/>
    <col min="764" max="764" width="13.7109375" style="626" bestFit="1" customWidth="1"/>
    <col min="765" max="765" width="13.28515625" style="626" bestFit="1" customWidth="1"/>
    <col min="766" max="766" width="7" style="626" bestFit="1" customWidth="1"/>
    <col min="767" max="767" width="10.85546875" style="626" bestFit="1" customWidth="1"/>
    <col min="768" max="768" width="13.7109375" style="626" bestFit="1" customWidth="1"/>
    <col min="769" max="769" width="13.28515625" style="626" bestFit="1" customWidth="1"/>
    <col min="770" max="770" width="7" style="626" bestFit="1" customWidth="1"/>
    <col min="771" max="771" width="10.85546875" style="626" bestFit="1" customWidth="1"/>
    <col min="772" max="772" width="13.7109375" style="626" bestFit="1" customWidth="1"/>
    <col min="773" max="773" width="13.28515625" style="626" bestFit="1" customWidth="1"/>
    <col min="774" max="1005" width="9.140625" style="626"/>
    <col min="1006" max="1006" width="71.5703125" style="626" customWidth="1"/>
    <col min="1007" max="1007" width="8" style="626" customWidth="1"/>
    <col min="1008" max="1008" width="10.85546875" style="626" bestFit="1" customWidth="1"/>
    <col min="1009" max="1009" width="14.140625" style="626" customWidth="1"/>
    <col min="1010" max="1010" width="8" style="626" customWidth="1"/>
    <col min="1011" max="1011" width="10.85546875" style="626" bestFit="1" customWidth="1"/>
    <col min="1012" max="1012" width="14.140625" style="626" customWidth="1"/>
    <col min="1013" max="1013" width="12" style="626" customWidth="1"/>
    <col min="1014" max="1014" width="7" style="626" bestFit="1" customWidth="1"/>
    <col min="1015" max="1015" width="10.85546875" style="626" bestFit="1" customWidth="1"/>
    <col min="1016" max="1016" width="13.7109375" style="626" bestFit="1" customWidth="1"/>
    <col min="1017" max="1017" width="13.28515625" style="626" bestFit="1" customWidth="1"/>
    <col min="1018" max="1018" width="7" style="626" bestFit="1" customWidth="1"/>
    <col min="1019" max="1019" width="10.85546875" style="626" bestFit="1" customWidth="1"/>
    <col min="1020" max="1020" width="13.7109375" style="626" bestFit="1" customWidth="1"/>
    <col min="1021" max="1021" width="13.28515625" style="626" bestFit="1" customWidth="1"/>
    <col min="1022" max="1022" width="7" style="626" bestFit="1" customWidth="1"/>
    <col min="1023" max="1023" width="10.85546875" style="626" bestFit="1" customWidth="1"/>
    <col min="1024" max="1024" width="13.7109375" style="626" bestFit="1" customWidth="1"/>
    <col min="1025" max="1025" width="13.28515625" style="626" bestFit="1" customWidth="1"/>
    <col min="1026" max="1026" width="7" style="626" bestFit="1" customWidth="1"/>
    <col min="1027" max="1027" width="10.85546875" style="626" bestFit="1" customWidth="1"/>
    <col min="1028" max="1028" width="13.7109375" style="626" bestFit="1" customWidth="1"/>
    <col min="1029" max="1029" width="13.28515625" style="626" bestFit="1" customWidth="1"/>
    <col min="1030" max="1261" width="9.140625" style="626"/>
    <col min="1262" max="1262" width="71.5703125" style="626" customWidth="1"/>
    <col min="1263" max="1263" width="8" style="626" customWidth="1"/>
    <col min="1264" max="1264" width="10.85546875" style="626" bestFit="1" customWidth="1"/>
    <col min="1265" max="1265" width="14.140625" style="626" customWidth="1"/>
    <col min="1266" max="1266" width="8" style="626" customWidth="1"/>
    <col min="1267" max="1267" width="10.85546875" style="626" bestFit="1" customWidth="1"/>
    <col min="1268" max="1268" width="14.140625" style="626" customWidth="1"/>
    <col min="1269" max="1269" width="12" style="626" customWidth="1"/>
    <col min="1270" max="1270" width="7" style="626" bestFit="1" customWidth="1"/>
    <col min="1271" max="1271" width="10.85546875" style="626" bestFit="1" customWidth="1"/>
    <col min="1272" max="1272" width="13.7109375" style="626" bestFit="1" customWidth="1"/>
    <col min="1273" max="1273" width="13.28515625" style="626" bestFit="1" customWidth="1"/>
    <col min="1274" max="1274" width="7" style="626" bestFit="1" customWidth="1"/>
    <col min="1275" max="1275" width="10.85546875" style="626" bestFit="1" customWidth="1"/>
    <col min="1276" max="1276" width="13.7109375" style="626" bestFit="1" customWidth="1"/>
    <col min="1277" max="1277" width="13.28515625" style="626" bestFit="1" customWidth="1"/>
    <col min="1278" max="1278" width="7" style="626" bestFit="1" customWidth="1"/>
    <col min="1279" max="1279" width="10.85546875" style="626" bestFit="1" customWidth="1"/>
    <col min="1280" max="1280" width="13.7109375" style="626" bestFit="1" customWidth="1"/>
    <col min="1281" max="1281" width="13.28515625" style="626" bestFit="1" customWidth="1"/>
    <col min="1282" max="1282" width="7" style="626" bestFit="1" customWidth="1"/>
    <col min="1283" max="1283" width="10.85546875" style="626" bestFit="1" customWidth="1"/>
    <col min="1284" max="1284" width="13.7109375" style="626" bestFit="1" customWidth="1"/>
    <col min="1285" max="1285" width="13.28515625" style="626" bestFit="1" customWidth="1"/>
    <col min="1286" max="1517" width="9.140625" style="626"/>
    <col min="1518" max="1518" width="71.5703125" style="626" customWidth="1"/>
    <col min="1519" max="1519" width="8" style="626" customWidth="1"/>
    <col min="1520" max="1520" width="10.85546875" style="626" bestFit="1" customWidth="1"/>
    <col min="1521" max="1521" width="14.140625" style="626" customWidth="1"/>
    <col min="1522" max="1522" width="8" style="626" customWidth="1"/>
    <col min="1523" max="1523" width="10.85546875" style="626" bestFit="1" customWidth="1"/>
    <col min="1524" max="1524" width="14.140625" style="626" customWidth="1"/>
    <col min="1525" max="1525" width="12" style="626" customWidth="1"/>
    <col min="1526" max="1526" width="7" style="626" bestFit="1" customWidth="1"/>
    <col min="1527" max="1527" width="10.85546875" style="626" bestFit="1" customWidth="1"/>
    <col min="1528" max="1528" width="13.7109375" style="626" bestFit="1" customWidth="1"/>
    <col min="1529" max="1529" width="13.28515625" style="626" bestFit="1" customWidth="1"/>
    <col min="1530" max="1530" width="7" style="626" bestFit="1" customWidth="1"/>
    <col min="1531" max="1531" width="10.85546875" style="626" bestFit="1" customWidth="1"/>
    <col min="1532" max="1532" width="13.7109375" style="626" bestFit="1" customWidth="1"/>
    <col min="1533" max="1533" width="13.28515625" style="626" bestFit="1" customWidth="1"/>
    <col min="1534" max="1534" width="7" style="626" bestFit="1" customWidth="1"/>
    <col min="1535" max="1535" width="10.85546875" style="626" bestFit="1" customWidth="1"/>
    <col min="1536" max="1536" width="13.7109375" style="626" bestFit="1" customWidth="1"/>
    <col min="1537" max="1537" width="13.28515625" style="626" bestFit="1" customWidth="1"/>
    <col min="1538" max="1538" width="7" style="626" bestFit="1" customWidth="1"/>
    <col min="1539" max="1539" width="10.85546875" style="626" bestFit="1" customWidth="1"/>
    <col min="1540" max="1540" width="13.7109375" style="626" bestFit="1" customWidth="1"/>
    <col min="1541" max="1541" width="13.28515625" style="626" bestFit="1" customWidth="1"/>
    <col min="1542" max="1773" width="9.140625" style="626"/>
    <col min="1774" max="1774" width="71.5703125" style="626" customWidth="1"/>
    <col min="1775" max="1775" width="8" style="626" customWidth="1"/>
    <col min="1776" max="1776" width="10.85546875" style="626" bestFit="1" customWidth="1"/>
    <col min="1777" max="1777" width="14.140625" style="626" customWidth="1"/>
    <col min="1778" max="1778" width="8" style="626" customWidth="1"/>
    <col min="1779" max="1779" width="10.85546875" style="626" bestFit="1" customWidth="1"/>
    <col min="1780" max="1780" width="14.140625" style="626" customWidth="1"/>
    <col min="1781" max="1781" width="12" style="626" customWidth="1"/>
    <col min="1782" max="1782" width="7" style="626" bestFit="1" customWidth="1"/>
    <col min="1783" max="1783" width="10.85546875" style="626" bestFit="1" customWidth="1"/>
    <col min="1784" max="1784" width="13.7109375" style="626" bestFit="1" customWidth="1"/>
    <col min="1785" max="1785" width="13.28515625" style="626" bestFit="1" customWidth="1"/>
    <col min="1786" max="1786" width="7" style="626" bestFit="1" customWidth="1"/>
    <col min="1787" max="1787" width="10.85546875" style="626" bestFit="1" customWidth="1"/>
    <col min="1788" max="1788" width="13.7109375" style="626" bestFit="1" customWidth="1"/>
    <col min="1789" max="1789" width="13.28515625" style="626" bestFit="1" customWidth="1"/>
    <col min="1790" max="1790" width="7" style="626" bestFit="1" customWidth="1"/>
    <col min="1791" max="1791" width="10.85546875" style="626" bestFit="1" customWidth="1"/>
    <col min="1792" max="1792" width="13.7109375" style="626" bestFit="1" customWidth="1"/>
    <col min="1793" max="1793" width="13.28515625" style="626" bestFit="1" customWidth="1"/>
    <col min="1794" max="1794" width="7" style="626" bestFit="1" customWidth="1"/>
    <col min="1795" max="1795" width="10.85546875" style="626" bestFit="1" customWidth="1"/>
    <col min="1796" max="1796" width="13.7109375" style="626" bestFit="1" customWidth="1"/>
    <col min="1797" max="1797" width="13.28515625" style="626" bestFit="1" customWidth="1"/>
    <col min="1798" max="2029" width="9.140625" style="626"/>
    <col min="2030" max="2030" width="71.5703125" style="626" customWidth="1"/>
    <col min="2031" max="2031" width="8" style="626" customWidth="1"/>
    <col min="2032" max="2032" width="10.85546875" style="626" bestFit="1" customWidth="1"/>
    <col min="2033" max="2033" width="14.140625" style="626" customWidth="1"/>
    <col min="2034" max="2034" width="8" style="626" customWidth="1"/>
    <col min="2035" max="2035" width="10.85546875" style="626" bestFit="1" customWidth="1"/>
    <col min="2036" max="2036" width="14.140625" style="626" customWidth="1"/>
    <col min="2037" max="2037" width="12" style="626" customWidth="1"/>
    <col min="2038" max="2038" width="7" style="626" bestFit="1" customWidth="1"/>
    <col min="2039" max="2039" width="10.85546875" style="626" bestFit="1" customWidth="1"/>
    <col min="2040" max="2040" width="13.7109375" style="626" bestFit="1" customWidth="1"/>
    <col min="2041" max="2041" width="13.28515625" style="626" bestFit="1" customWidth="1"/>
    <col min="2042" max="2042" width="7" style="626" bestFit="1" customWidth="1"/>
    <col min="2043" max="2043" width="10.85546875" style="626" bestFit="1" customWidth="1"/>
    <col min="2044" max="2044" width="13.7109375" style="626" bestFit="1" customWidth="1"/>
    <col min="2045" max="2045" width="13.28515625" style="626" bestFit="1" customWidth="1"/>
    <col min="2046" max="2046" width="7" style="626" bestFit="1" customWidth="1"/>
    <col min="2047" max="2047" width="10.85546875" style="626" bestFit="1" customWidth="1"/>
    <col min="2048" max="2048" width="13.7109375" style="626" bestFit="1" customWidth="1"/>
    <col min="2049" max="2049" width="13.28515625" style="626" bestFit="1" customWidth="1"/>
    <col min="2050" max="2050" width="7" style="626" bestFit="1" customWidth="1"/>
    <col min="2051" max="2051" width="10.85546875" style="626" bestFit="1" customWidth="1"/>
    <col min="2052" max="2052" width="13.7109375" style="626" bestFit="1" customWidth="1"/>
    <col min="2053" max="2053" width="13.28515625" style="626" bestFit="1" customWidth="1"/>
    <col min="2054" max="2285" width="9.140625" style="626"/>
    <col min="2286" max="2286" width="71.5703125" style="626" customWidth="1"/>
    <col min="2287" max="2287" width="8" style="626" customWidth="1"/>
    <col min="2288" max="2288" width="10.85546875" style="626" bestFit="1" customWidth="1"/>
    <col min="2289" max="2289" width="14.140625" style="626" customWidth="1"/>
    <col min="2290" max="2290" width="8" style="626" customWidth="1"/>
    <col min="2291" max="2291" width="10.85546875" style="626" bestFit="1" customWidth="1"/>
    <col min="2292" max="2292" width="14.140625" style="626" customWidth="1"/>
    <col min="2293" max="2293" width="12" style="626" customWidth="1"/>
    <col min="2294" max="2294" width="7" style="626" bestFit="1" customWidth="1"/>
    <col min="2295" max="2295" width="10.85546875" style="626" bestFit="1" customWidth="1"/>
    <col min="2296" max="2296" width="13.7109375" style="626" bestFit="1" customWidth="1"/>
    <col min="2297" max="2297" width="13.28515625" style="626" bestFit="1" customWidth="1"/>
    <col min="2298" max="2298" width="7" style="626" bestFit="1" customWidth="1"/>
    <col min="2299" max="2299" width="10.85546875" style="626" bestFit="1" customWidth="1"/>
    <col min="2300" max="2300" width="13.7109375" style="626" bestFit="1" customWidth="1"/>
    <col min="2301" max="2301" width="13.28515625" style="626" bestFit="1" customWidth="1"/>
    <col min="2302" max="2302" width="7" style="626" bestFit="1" customWidth="1"/>
    <col min="2303" max="2303" width="10.85546875" style="626" bestFit="1" customWidth="1"/>
    <col min="2304" max="2304" width="13.7109375" style="626" bestFit="1" customWidth="1"/>
    <col min="2305" max="2305" width="13.28515625" style="626" bestFit="1" customWidth="1"/>
    <col min="2306" max="2306" width="7" style="626" bestFit="1" customWidth="1"/>
    <col min="2307" max="2307" width="10.85546875" style="626" bestFit="1" customWidth="1"/>
    <col min="2308" max="2308" width="13.7109375" style="626" bestFit="1" customWidth="1"/>
    <col min="2309" max="2309" width="13.28515625" style="626" bestFit="1" customWidth="1"/>
    <col min="2310" max="2541" width="9.140625" style="626"/>
    <col min="2542" max="2542" width="71.5703125" style="626" customWidth="1"/>
    <col min="2543" max="2543" width="8" style="626" customWidth="1"/>
    <col min="2544" max="2544" width="10.85546875" style="626" bestFit="1" customWidth="1"/>
    <col min="2545" max="2545" width="14.140625" style="626" customWidth="1"/>
    <col min="2546" max="2546" width="8" style="626" customWidth="1"/>
    <col min="2547" max="2547" width="10.85546875" style="626" bestFit="1" customWidth="1"/>
    <col min="2548" max="2548" width="14.140625" style="626" customWidth="1"/>
    <col min="2549" max="2549" width="12" style="626" customWidth="1"/>
    <col min="2550" max="2550" width="7" style="626" bestFit="1" customWidth="1"/>
    <col min="2551" max="2551" width="10.85546875" style="626" bestFit="1" customWidth="1"/>
    <col min="2552" max="2552" width="13.7109375" style="626" bestFit="1" customWidth="1"/>
    <col min="2553" max="2553" width="13.28515625" style="626" bestFit="1" customWidth="1"/>
    <col min="2554" max="2554" width="7" style="626" bestFit="1" customWidth="1"/>
    <col min="2555" max="2555" width="10.85546875" style="626" bestFit="1" customWidth="1"/>
    <col min="2556" max="2556" width="13.7109375" style="626" bestFit="1" customWidth="1"/>
    <col min="2557" max="2557" width="13.28515625" style="626" bestFit="1" customWidth="1"/>
    <col min="2558" max="2558" width="7" style="626" bestFit="1" customWidth="1"/>
    <col min="2559" max="2559" width="10.85546875" style="626" bestFit="1" customWidth="1"/>
    <col min="2560" max="2560" width="13.7109375" style="626" bestFit="1" customWidth="1"/>
    <col min="2561" max="2561" width="13.28515625" style="626" bestFit="1" customWidth="1"/>
    <col min="2562" max="2562" width="7" style="626" bestFit="1" customWidth="1"/>
    <col min="2563" max="2563" width="10.85546875" style="626" bestFit="1" customWidth="1"/>
    <col min="2564" max="2564" width="13.7109375" style="626" bestFit="1" customWidth="1"/>
    <col min="2565" max="2565" width="13.28515625" style="626" bestFit="1" customWidth="1"/>
    <col min="2566" max="2797" width="9.140625" style="626"/>
    <col min="2798" max="2798" width="71.5703125" style="626" customWidth="1"/>
    <col min="2799" max="2799" width="8" style="626" customWidth="1"/>
    <col min="2800" max="2800" width="10.85546875" style="626" bestFit="1" customWidth="1"/>
    <col min="2801" max="2801" width="14.140625" style="626" customWidth="1"/>
    <col min="2802" max="2802" width="8" style="626" customWidth="1"/>
    <col min="2803" max="2803" width="10.85546875" style="626" bestFit="1" customWidth="1"/>
    <col min="2804" max="2804" width="14.140625" style="626" customWidth="1"/>
    <col min="2805" max="2805" width="12" style="626" customWidth="1"/>
    <col min="2806" max="2806" width="7" style="626" bestFit="1" customWidth="1"/>
    <col min="2807" max="2807" width="10.85546875" style="626" bestFit="1" customWidth="1"/>
    <col min="2808" max="2808" width="13.7109375" style="626" bestFit="1" customWidth="1"/>
    <col min="2809" max="2809" width="13.28515625" style="626" bestFit="1" customWidth="1"/>
    <col min="2810" max="2810" width="7" style="626" bestFit="1" customWidth="1"/>
    <col min="2811" max="2811" width="10.85546875" style="626" bestFit="1" customWidth="1"/>
    <col min="2812" max="2812" width="13.7109375" style="626" bestFit="1" customWidth="1"/>
    <col min="2813" max="2813" width="13.28515625" style="626" bestFit="1" customWidth="1"/>
    <col min="2814" max="2814" width="7" style="626" bestFit="1" customWidth="1"/>
    <col min="2815" max="2815" width="10.85546875" style="626" bestFit="1" customWidth="1"/>
    <col min="2816" max="2816" width="13.7109375" style="626" bestFit="1" customWidth="1"/>
    <col min="2817" max="2817" width="13.28515625" style="626" bestFit="1" customWidth="1"/>
    <col min="2818" max="2818" width="7" style="626" bestFit="1" customWidth="1"/>
    <col min="2819" max="2819" width="10.85546875" style="626" bestFit="1" customWidth="1"/>
    <col min="2820" max="2820" width="13.7109375" style="626" bestFit="1" customWidth="1"/>
    <col min="2821" max="2821" width="13.28515625" style="626" bestFit="1" customWidth="1"/>
    <col min="2822" max="3053" width="9.140625" style="626"/>
    <col min="3054" max="3054" width="71.5703125" style="626" customWidth="1"/>
    <col min="3055" max="3055" width="8" style="626" customWidth="1"/>
    <col min="3056" max="3056" width="10.85546875" style="626" bestFit="1" customWidth="1"/>
    <col min="3057" max="3057" width="14.140625" style="626" customWidth="1"/>
    <col min="3058" max="3058" width="8" style="626" customWidth="1"/>
    <col min="3059" max="3059" width="10.85546875" style="626" bestFit="1" customWidth="1"/>
    <col min="3060" max="3060" width="14.140625" style="626" customWidth="1"/>
    <col min="3061" max="3061" width="12" style="626" customWidth="1"/>
    <col min="3062" max="3062" width="7" style="626" bestFit="1" customWidth="1"/>
    <col min="3063" max="3063" width="10.85546875" style="626" bestFit="1" customWidth="1"/>
    <col min="3064" max="3064" width="13.7109375" style="626" bestFit="1" customWidth="1"/>
    <col min="3065" max="3065" width="13.28515625" style="626" bestFit="1" customWidth="1"/>
    <col min="3066" max="3066" width="7" style="626" bestFit="1" customWidth="1"/>
    <col min="3067" max="3067" width="10.85546875" style="626" bestFit="1" customWidth="1"/>
    <col min="3068" max="3068" width="13.7109375" style="626" bestFit="1" customWidth="1"/>
    <col min="3069" max="3069" width="13.28515625" style="626" bestFit="1" customWidth="1"/>
    <col min="3070" max="3070" width="7" style="626" bestFit="1" customWidth="1"/>
    <col min="3071" max="3071" width="10.85546875" style="626" bestFit="1" customWidth="1"/>
    <col min="3072" max="3072" width="13.7109375" style="626" bestFit="1" customWidth="1"/>
    <col min="3073" max="3073" width="13.28515625" style="626" bestFit="1" customWidth="1"/>
    <col min="3074" max="3074" width="7" style="626" bestFit="1" customWidth="1"/>
    <col min="3075" max="3075" width="10.85546875" style="626" bestFit="1" customWidth="1"/>
    <col min="3076" max="3076" width="13.7109375" style="626" bestFit="1" customWidth="1"/>
    <col min="3077" max="3077" width="13.28515625" style="626" bestFit="1" customWidth="1"/>
    <col min="3078" max="3309" width="9.140625" style="626"/>
    <col min="3310" max="3310" width="71.5703125" style="626" customWidth="1"/>
    <col min="3311" max="3311" width="8" style="626" customWidth="1"/>
    <col min="3312" max="3312" width="10.85546875" style="626" bestFit="1" customWidth="1"/>
    <col min="3313" max="3313" width="14.140625" style="626" customWidth="1"/>
    <col min="3314" max="3314" width="8" style="626" customWidth="1"/>
    <col min="3315" max="3315" width="10.85546875" style="626" bestFit="1" customWidth="1"/>
    <col min="3316" max="3316" width="14.140625" style="626" customWidth="1"/>
    <col min="3317" max="3317" width="12" style="626" customWidth="1"/>
    <col min="3318" max="3318" width="7" style="626" bestFit="1" customWidth="1"/>
    <col min="3319" max="3319" width="10.85546875" style="626" bestFit="1" customWidth="1"/>
    <col min="3320" max="3320" width="13.7109375" style="626" bestFit="1" customWidth="1"/>
    <col min="3321" max="3321" width="13.28515625" style="626" bestFit="1" customWidth="1"/>
    <col min="3322" max="3322" width="7" style="626" bestFit="1" customWidth="1"/>
    <col min="3323" max="3323" width="10.85546875" style="626" bestFit="1" customWidth="1"/>
    <col min="3324" max="3324" width="13.7109375" style="626" bestFit="1" customWidth="1"/>
    <col min="3325" max="3325" width="13.28515625" style="626" bestFit="1" customWidth="1"/>
    <col min="3326" max="3326" width="7" style="626" bestFit="1" customWidth="1"/>
    <col min="3327" max="3327" width="10.85546875" style="626" bestFit="1" customWidth="1"/>
    <col min="3328" max="3328" width="13.7109375" style="626" bestFit="1" customWidth="1"/>
    <col min="3329" max="3329" width="13.28515625" style="626" bestFit="1" customWidth="1"/>
    <col min="3330" max="3330" width="7" style="626" bestFit="1" customWidth="1"/>
    <col min="3331" max="3331" width="10.85546875" style="626" bestFit="1" customWidth="1"/>
    <col min="3332" max="3332" width="13.7109375" style="626" bestFit="1" customWidth="1"/>
    <col min="3333" max="3333" width="13.28515625" style="626" bestFit="1" customWidth="1"/>
    <col min="3334" max="3565" width="9.140625" style="626"/>
    <col min="3566" max="3566" width="71.5703125" style="626" customWidth="1"/>
    <col min="3567" max="3567" width="8" style="626" customWidth="1"/>
    <col min="3568" max="3568" width="10.85546875" style="626" bestFit="1" customWidth="1"/>
    <col min="3569" max="3569" width="14.140625" style="626" customWidth="1"/>
    <col min="3570" max="3570" width="8" style="626" customWidth="1"/>
    <col min="3571" max="3571" width="10.85546875" style="626" bestFit="1" customWidth="1"/>
    <col min="3572" max="3572" width="14.140625" style="626" customWidth="1"/>
    <col min="3573" max="3573" width="12" style="626" customWidth="1"/>
    <col min="3574" max="3574" width="7" style="626" bestFit="1" customWidth="1"/>
    <col min="3575" max="3575" width="10.85546875" style="626" bestFit="1" customWidth="1"/>
    <col min="3576" max="3576" width="13.7109375" style="626" bestFit="1" customWidth="1"/>
    <col min="3577" max="3577" width="13.28515625" style="626" bestFit="1" customWidth="1"/>
    <col min="3578" max="3578" width="7" style="626" bestFit="1" customWidth="1"/>
    <col min="3579" max="3579" width="10.85546875" style="626" bestFit="1" customWidth="1"/>
    <col min="3580" max="3580" width="13.7109375" style="626" bestFit="1" customWidth="1"/>
    <col min="3581" max="3581" width="13.28515625" style="626" bestFit="1" customWidth="1"/>
    <col min="3582" max="3582" width="7" style="626" bestFit="1" customWidth="1"/>
    <col min="3583" max="3583" width="10.85546875" style="626" bestFit="1" customWidth="1"/>
    <col min="3584" max="3584" width="13.7109375" style="626" bestFit="1" customWidth="1"/>
    <col min="3585" max="3585" width="13.28515625" style="626" bestFit="1" customWidth="1"/>
    <col min="3586" max="3586" width="7" style="626" bestFit="1" customWidth="1"/>
    <col min="3587" max="3587" width="10.85546875" style="626" bestFit="1" customWidth="1"/>
    <col min="3588" max="3588" width="13.7109375" style="626" bestFit="1" customWidth="1"/>
    <col min="3589" max="3589" width="13.28515625" style="626" bestFit="1" customWidth="1"/>
    <col min="3590" max="3821" width="9.140625" style="626"/>
    <col min="3822" max="3822" width="71.5703125" style="626" customWidth="1"/>
    <col min="3823" max="3823" width="8" style="626" customWidth="1"/>
    <col min="3824" max="3824" width="10.85546875" style="626" bestFit="1" customWidth="1"/>
    <col min="3825" max="3825" width="14.140625" style="626" customWidth="1"/>
    <col min="3826" max="3826" width="8" style="626" customWidth="1"/>
    <col min="3827" max="3827" width="10.85546875" style="626" bestFit="1" customWidth="1"/>
    <col min="3828" max="3828" width="14.140625" style="626" customWidth="1"/>
    <col min="3829" max="3829" width="12" style="626" customWidth="1"/>
    <col min="3830" max="3830" width="7" style="626" bestFit="1" customWidth="1"/>
    <col min="3831" max="3831" width="10.85546875" style="626" bestFit="1" customWidth="1"/>
    <col min="3832" max="3832" width="13.7109375" style="626" bestFit="1" customWidth="1"/>
    <col min="3833" max="3833" width="13.28515625" style="626" bestFit="1" customWidth="1"/>
    <col min="3834" max="3834" width="7" style="626" bestFit="1" customWidth="1"/>
    <col min="3835" max="3835" width="10.85546875" style="626" bestFit="1" customWidth="1"/>
    <col min="3836" max="3836" width="13.7109375" style="626" bestFit="1" customWidth="1"/>
    <col min="3837" max="3837" width="13.28515625" style="626" bestFit="1" customWidth="1"/>
    <col min="3838" max="3838" width="7" style="626" bestFit="1" customWidth="1"/>
    <col min="3839" max="3839" width="10.85546875" style="626" bestFit="1" customWidth="1"/>
    <col min="3840" max="3840" width="13.7109375" style="626" bestFit="1" customWidth="1"/>
    <col min="3841" max="3841" width="13.28515625" style="626" bestFit="1" customWidth="1"/>
    <col min="3842" max="3842" width="7" style="626" bestFit="1" customWidth="1"/>
    <col min="3843" max="3843" width="10.85546875" style="626" bestFit="1" customWidth="1"/>
    <col min="3844" max="3844" width="13.7109375" style="626" bestFit="1" customWidth="1"/>
    <col min="3845" max="3845" width="13.28515625" style="626" bestFit="1" customWidth="1"/>
    <col min="3846" max="4077" width="9.140625" style="626"/>
    <col min="4078" max="4078" width="71.5703125" style="626" customWidth="1"/>
    <col min="4079" max="4079" width="8" style="626" customWidth="1"/>
    <col min="4080" max="4080" width="10.85546875" style="626" bestFit="1" customWidth="1"/>
    <col min="4081" max="4081" width="14.140625" style="626" customWidth="1"/>
    <col min="4082" max="4082" width="8" style="626" customWidth="1"/>
    <col min="4083" max="4083" width="10.85546875" style="626" bestFit="1" customWidth="1"/>
    <col min="4084" max="4084" width="14.140625" style="626" customWidth="1"/>
    <col min="4085" max="4085" width="12" style="626" customWidth="1"/>
    <col min="4086" max="4086" width="7" style="626" bestFit="1" customWidth="1"/>
    <col min="4087" max="4087" width="10.85546875" style="626" bestFit="1" customWidth="1"/>
    <col min="4088" max="4088" width="13.7109375" style="626" bestFit="1" customWidth="1"/>
    <col min="4089" max="4089" width="13.28515625" style="626" bestFit="1" customWidth="1"/>
    <col min="4090" max="4090" width="7" style="626" bestFit="1" customWidth="1"/>
    <col min="4091" max="4091" width="10.85546875" style="626" bestFit="1" customWidth="1"/>
    <col min="4092" max="4092" width="13.7109375" style="626" bestFit="1" customWidth="1"/>
    <col min="4093" max="4093" width="13.28515625" style="626" bestFit="1" customWidth="1"/>
    <col min="4094" max="4094" width="7" style="626" bestFit="1" customWidth="1"/>
    <col min="4095" max="4095" width="10.85546875" style="626" bestFit="1" customWidth="1"/>
    <col min="4096" max="4096" width="13.7109375" style="626" bestFit="1" customWidth="1"/>
    <col min="4097" max="4097" width="13.28515625" style="626" bestFit="1" customWidth="1"/>
    <col min="4098" max="4098" width="7" style="626" bestFit="1" customWidth="1"/>
    <col min="4099" max="4099" width="10.85546875" style="626" bestFit="1" customWidth="1"/>
    <col min="4100" max="4100" width="13.7109375" style="626" bestFit="1" customWidth="1"/>
    <col min="4101" max="4101" width="13.28515625" style="626" bestFit="1" customWidth="1"/>
    <col min="4102" max="4333" width="9.140625" style="626"/>
    <col min="4334" max="4334" width="71.5703125" style="626" customWidth="1"/>
    <col min="4335" max="4335" width="8" style="626" customWidth="1"/>
    <col min="4336" max="4336" width="10.85546875" style="626" bestFit="1" customWidth="1"/>
    <col min="4337" max="4337" width="14.140625" style="626" customWidth="1"/>
    <col min="4338" max="4338" width="8" style="626" customWidth="1"/>
    <col min="4339" max="4339" width="10.85546875" style="626" bestFit="1" customWidth="1"/>
    <col min="4340" max="4340" width="14.140625" style="626" customWidth="1"/>
    <col min="4341" max="4341" width="12" style="626" customWidth="1"/>
    <col min="4342" max="4342" width="7" style="626" bestFit="1" customWidth="1"/>
    <col min="4343" max="4343" width="10.85546875" style="626" bestFit="1" customWidth="1"/>
    <col min="4344" max="4344" width="13.7109375" style="626" bestFit="1" customWidth="1"/>
    <col min="4345" max="4345" width="13.28515625" style="626" bestFit="1" customWidth="1"/>
    <col min="4346" max="4346" width="7" style="626" bestFit="1" customWidth="1"/>
    <col min="4347" max="4347" width="10.85546875" style="626" bestFit="1" customWidth="1"/>
    <col min="4348" max="4348" width="13.7109375" style="626" bestFit="1" customWidth="1"/>
    <col min="4349" max="4349" width="13.28515625" style="626" bestFit="1" customWidth="1"/>
    <col min="4350" max="4350" width="7" style="626" bestFit="1" customWidth="1"/>
    <col min="4351" max="4351" width="10.85546875" style="626" bestFit="1" customWidth="1"/>
    <col min="4352" max="4352" width="13.7109375" style="626" bestFit="1" customWidth="1"/>
    <col min="4353" max="4353" width="13.28515625" style="626" bestFit="1" customWidth="1"/>
    <col min="4354" max="4354" width="7" style="626" bestFit="1" customWidth="1"/>
    <col min="4355" max="4355" width="10.85546875" style="626" bestFit="1" customWidth="1"/>
    <col min="4356" max="4356" width="13.7109375" style="626" bestFit="1" customWidth="1"/>
    <col min="4357" max="4357" width="13.28515625" style="626" bestFit="1" customWidth="1"/>
    <col min="4358" max="4589" width="9.140625" style="626"/>
    <col min="4590" max="4590" width="71.5703125" style="626" customWidth="1"/>
    <col min="4591" max="4591" width="8" style="626" customWidth="1"/>
    <col min="4592" max="4592" width="10.85546875" style="626" bestFit="1" customWidth="1"/>
    <col min="4593" max="4593" width="14.140625" style="626" customWidth="1"/>
    <col min="4594" max="4594" width="8" style="626" customWidth="1"/>
    <col min="4595" max="4595" width="10.85546875" style="626" bestFit="1" customWidth="1"/>
    <col min="4596" max="4596" width="14.140625" style="626" customWidth="1"/>
    <col min="4597" max="4597" width="12" style="626" customWidth="1"/>
    <col min="4598" max="4598" width="7" style="626" bestFit="1" customWidth="1"/>
    <col min="4599" max="4599" width="10.85546875" style="626" bestFit="1" customWidth="1"/>
    <col min="4600" max="4600" width="13.7109375" style="626" bestFit="1" customWidth="1"/>
    <col min="4601" max="4601" width="13.28515625" style="626" bestFit="1" customWidth="1"/>
    <col min="4602" max="4602" width="7" style="626" bestFit="1" customWidth="1"/>
    <col min="4603" max="4603" width="10.85546875" style="626" bestFit="1" customWidth="1"/>
    <col min="4604" max="4604" width="13.7109375" style="626" bestFit="1" customWidth="1"/>
    <col min="4605" max="4605" width="13.28515625" style="626" bestFit="1" customWidth="1"/>
    <col min="4606" max="4606" width="7" style="626" bestFit="1" customWidth="1"/>
    <col min="4607" max="4607" width="10.85546875" style="626" bestFit="1" customWidth="1"/>
    <col min="4608" max="4608" width="13.7109375" style="626" bestFit="1" customWidth="1"/>
    <col min="4609" max="4609" width="13.28515625" style="626" bestFit="1" customWidth="1"/>
    <col min="4610" max="4610" width="7" style="626" bestFit="1" customWidth="1"/>
    <col min="4611" max="4611" width="10.85546875" style="626" bestFit="1" customWidth="1"/>
    <col min="4612" max="4612" width="13.7109375" style="626" bestFit="1" customWidth="1"/>
    <col min="4613" max="4613" width="13.28515625" style="626" bestFit="1" customWidth="1"/>
    <col min="4614" max="4845" width="9.140625" style="626"/>
    <col min="4846" max="4846" width="71.5703125" style="626" customWidth="1"/>
    <col min="4847" max="4847" width="8" style="626" customWidth="1"/>
    <col min="4848" max="4848" width="10.85546875" style="626" bestFit="1" customWidth="1"/>
    <col min="4849" max="4849" width="14.140625" style="626" customWidth="1"/>
    <col min="4850" max="4850" width="8" style="626" customWidth="1"/>
    <col min="4851" max="4851" width="10.85546875" style="626" bestFit="1" customWidth="1"/>
    <col min="4852" max="4852" width="14.140625" style="626" customWidth="1"/>
    <col min="4853" max="4853" width="12" style="626" customWidth="1"/>
    <col min="4854" max="4854" width="7" style="626" bestFit="1" customWidth="1"/>
    <col min="4855" max="4855" width="10.85546875" style="626" bestFit="1" customWidth="1"/>
    <col min="4856" max="4856" width="13.7109375" style="626" bestFit="1" customWidth="1"/>
    <col min="4857" max="4857" width="13.28515625" style="626" bestFit="1" customWidth="1"/>
    <col min="4858" max="4858" width="7" style="626" bestFit="1" customWidth="1"/>
    <col min="4859" max="4859" width="10.85546875" style="626" bestFit="1" customWidth="1"/>
    <col min="4860" max="4860" width="13.7109375" style="626" bestFit="1" customWidth="1"/>
    <col min="4861" max="4861" width="13.28515625" style="626" bestFit="1" customWidth="1"/>
    <col min="4862" max="4862" width="7" style="626" bestFit="1" customWidth="1"/>
    <col min="4863" max="4863" width="10.85546875" style="626" bestFit="1" customWidth="1"/>
    <col min="4864" max="4864" width="13.7109375" style="626" bestFit="1" customWidth="1"/>
    <col min="4865" max="4865" width="13.28515625" style="626" bestFit="1" customWidth="1"/>
    <col min="4866" max="4866" width="7" style="626" bestFit="1" customWidth="1"/>
    <col min="4867" max="4867" width="10.85546875" style="626" bestFit="1" customWidth="1"/>
    <col min="4868" max="4868" width="13.7109375" style="626" bestFit="1" customWidth="1"/>
    <col min="4869" max="4869" width="13.28515625" style="626" bestFit="1" customWidth="1"/>
    <col min="4870" max="5101" width="9.140625" style="626"/>
    <col min="5102" max="5102" width="71.5703125" style="626" customWidth="1"/>
    <col min="5103" max="5103" width="8" style="626" customWidth="1"/>
    <col min="5104" max="5104" width="10.85546875" style="626" bestFit="1" customWidth="1"/>
    <col min="5105" max="5105" width="14.140625" style="626" customWidth="1"/>
    <col min="5106" max="5106" width="8" style="626" customWidth="1"/>
    <col min="5107" max="5107" width="10.85546875" style="626" bestFit="1" customWidth="1"/>
    <col min="5108" max="5108" width="14.140625" style="626" customWidth="1"/>
    <col min="5109" max="5109" width="12" style="626" customWidth="1"/>
    <col min="5110" max="5110" width="7" style="626" bestFit="1" customWidth="1"/>
    <col min="5111" max="5111" width="10.85546875" style="626" bestFit="1" customWidth="1"/>
    <col min="5112" max="5112" width="13.7109375" style="626" bestFit="1" customWidth="1"/>
    <col min="5113" max="5113" width="13.28515625" style="626" bestFit="1" customWidth="1"/>
    <col min="5114" max="5114" width="7" style="626" bestFit="1" customWidth="1"/>
    <col min="5115" max="5115" width="10.85546875" style="626" bestFit="1" customWidth="1"/>
    <col min="5116" max="5116" width="13.7109375" style="626" bestFit="1" customWidth="1"/>
    <col min="5117" max="5117" width="13.28515625" style="626" bestFit="1" customWidth="1"/>
    <col min="5118" max="5118" width="7" style="626" bestFit="1" customWidth="1"/>
    <col min="5119" max="5119" width="10.85546875" style="626" bestFit="1" customWidth="1"/>
    <col min="5120" max="5120" width="13.7109375" style="626" bestFit="1" customWidth="1"/>
    <col min="5121" max="5121" width="13.28515625" style="626" bestFit="1" customWidth="1"/>
    <col min="5122" max="5122" width="7" style="626" bestFit="1" customWidth="1"/>
    <col min="5123" max="5123" width="10.85546875" style="626" bestFit="1" customWidth="1"/>
    <col min="5124" max="5124" width="13.7109375" style="626" bestFit="1" customWidth="1"/>
    <col min="5125" max="5125" width="13.28515625" style="626" bestFit="1" customWidth="1"/>
    <col min="5126" max="5357" width="9.140625" style="626"/>
    <col min="5358" max="5358" width="71.5703125" style="626" customWidth="1"/>
    <col min="5359" max="5359" width="8" style="626" customWidth="1"/>
    <col min="5360" max="5360" width="10.85546875" style="626" bestFit="1" customWidth="1"/>
    <col min="5361" max="5361" width="14.140625" style="626" customWidth="1"/>
    <col min="5362" max="5362" width="8" style="626" customWidth="1"/>
    <col min="5363" max="5363" width="10.85546875" style="626" bestFit="1" customWidth="1"/>
    <col min="5364" max="5364" width="14.140625" style="626" customWidth="1"/>
    <col min="5365" max="5365" width="12" style="626" customWidth="1"/>
    <col min="5366" max="5366" width="7" style="626" bestFit="1" customWidth="1"/>
    <col min="5367" max="5367" width="10.85546875" style="626" bestFit="1" customWidth="1"/>
    <col min="5368" max="5368" width="13.7109375" style="626" bestFit="1" customWidth="1"/>
    <col min="5369" max="5369" width="13.28515625" style="626" bestFit="1" customWidth="1"/>
    <col min="5370" max="5370" width="7" style="626" bestFit="1" customWidth="1"/>
    <col min="5371" max="5371" width="10.85546875" style="626" bestFit="1" customWidth="1"/>
    <col min="5372" max="5372" width="13.7109375" style="626" bestFit="1" customWidth="1"/>
    <col min="5373" max="5373" width="13.28515625" style="626" bestFit="1" customWidth="1"/>
    <col min="5374" max="5374" width="7" style="626" bestFit="1" customWidth="1"/>
    <col min="5375" max="5375" width="10.85546875" style="626" bestFit="1" customWidth="1"/>
    <col min="5376" max="5376" width="13.7109375" style="626" bestFit="1" customWidth="1"/>
    <col min="5377" max="5377" width="13.28515625" style="626" bestFit="1" customWidth="1"/>
    <col min="5378" max="5378" width="7" style="626" bestFit="1" customWidth="1"/>
    <col min="5379" max="5379" width="10.85546875" style="626" bestFit="1" customWidth="1"/>
    <col min="5380" max="5380" width="13.7109375" style="626" bestFit="1" customWidth="1"/>
    <col min="5381" max="5381" width="13.28515625" style="626" bestFit="1" customWidth="1"/>
    <col min="5382" max="5613" width="9.140625" style="626"/>
    <col min="5614" max="5614" width="71.5703125" style="626" customWidth="1"/>
    <col min="5615" max="5615" width="8" style="626" customWidth="1"/>
    <col min="5616" max="5616" width="10.85546875" style="626" bestFit="1" customWidth="1"/>
    <col min="5617" max="5617" width="14.140625" style="626" customWidth="1"/>
    <col min="5618" max="5618" width="8" style="626" customWidth="1"/>
    <col min="5619" max="5619" width="10.85546875" style="626" bestFit="1" customWidth="1"/>
    <col min="5620" max="5620" width="14.140625" style="626" customWidth="1"/>
    <col min="5621" max="5621" width="12" style="626" customWidth="1"/>
    <col min="5622" max="5622" width="7" style="626" bestFit="1" customWidth="1"/>
    <col min="5623" max="5623" width="10.85546875" style="626" bestFit="1" customWidth="1"/>
    <col min="5624" max="5624" width="13.7109375" style="626" bestFit="1" customWidth="1"/>
    <col min="5625" max="5625" width="13.28515625" style="626" bestFit="1" customWidth="1"/>
    <col min="5626" max="5626" width="7" style="626" bestFit="1" customWidth="1"/>
    <col min="5627" max="5627" width="10.85546875" style="626" bestFit="1" customWidth="1"/>
    <col min="5628" max="5628" width="13.7109375" style="626" bestFit="1" customWidth="1"/>
    <col min="5629" max="5629" width="13.28515625" style="626" bestFit="1" customWidth="1"/>
    <col min="5630" max="5630" width="7" style="626" bestFit="1" customWidth="1"/>
    <col min="5631" max="5631" width="10.85546875" style="626" bestFit="1" customWidth="1"/>
    <col min="5632" max="5632" width="13.7109375" style="626" bestFit="1" customWidth="1"/>
    <col min="5633" max="5633" width="13.28515625" style="626" bestFit="1" customWidth="1"/>
    <col min="5634" max="5634" width="7" style="626" bestFit="1" customWidth="1"/>
    <col min="5635" max="5635" width="10.85546875" style="626" bestFit="1" customWidth="1"/>
    <col min="5636" max="5636" width="13.7109375" style="626" bestFit="1" customWidth="1"/>
    <col min="5637" max="5637" width="13.28515625" style="626" bestFit="1" customWidth="1"/>
    <col min="5638" max="5869" width="9.140625" style="626"/>
    <col min="5870" max="5870" width="71.5703125" style="626" customWidth="1"/>
    <col min="5871" max="5871" width="8" style="626" customWidth="1"/>
    <col min="5872" max="5872" width="10.85546875" style="626" bestFit="1" customWidth="1"/>
    <col min="5873" max="5873" width="14.140625" style="626" customWidth="1"/>
    <col min="5874" max="5874" width="8" style="626" customWidth="1"/>
    <col min="5875" max="5875" width="10.85546875" style="626" bestFit="1" customWidth="1"/>
    <col min="5876" max="5876" width="14.140625" style="626" customWidth="1"/>
    <col min="5877" max="5877" width="12" style="626" customWidth="1"/>
    <col min="5878" max="5878" width="7" style="626" bestFit="1" customWidth="1"/>
    <col min="5879" max="5879" width="10.85546875" style="626" bestFit="1" customWidth="1"/>
    <col min="5880" max="5880" width="13.7109375" style="626" bestFit="1" customWidth="1"/>
    <col min="5881" max="5881" width="13.28515625" style="626" bestFit="1" customWidth="1"/>
    <col min="5882" max="5882" width="7" style="626" bestFit="1" customWidth="1"/>
    <col min="5883" max="5883" width="10.85546875" style="626" bestFit="1" customWidth="1"/>
    <col min="5884" max="5884" width="13.7109375" style="626" bestFit="1" customWidth="1"/>
    <col min="5885" max="5885" width="13.28515625" style="626" bestFit="1" customWidth="1"/>
    <col min="5886" max="5886" width="7" style="626" bestFit="1" customWidth="1"/>
    <col min="5887" max="5887" width="10.85546875" style="626" bestFit="1" customWidth="1"/>
    <col min="5888" max="5888" width="13.7109375" style="626" bestFit="1" customWidth="1"/>
    <col min="5889" max="5889" width="13.28515625" style="626" bestFit="1" customWidth="1"/>
    <col min="5890" max="5890" width="7" style="626" bestFit="1" customWidth="1"/>
    <col min="5891" max="5891" width="10.85546875" style="626" bestFit="1" customWidth="1"/>
    <col min="5892" max="5892" width="13.7109375" style="626" bestFit="1" customWidth="1"/>
    <col min="5893" max="5893" width="13.28515625" style="626" bestFit="1" customWidth="1"/>
    <col min="5894" max="6125" width="9.140625" style="626"/>
    <col min="6126" max="6126" width="71.5703125" style="626" customWidth="1"/>
    <col min="6127" max="6127" width="8" style="626" customWidth="1"/>
    <col min="6128" max="6128" width="10.85546875" style="626" bestFit="1" customWidth="1"/>
    <col min="6129" max="6129" width="14.140625" style="626" customWidth="1"/>
    <col min="6130" max="6130" width="8" style="626" customWidth="1"/>
    <col min="6131" max="6131" width="10.85546875" style="626" bestFit="1" customWidth="1"/>
    <col min="6132" max="6132" width="14.140625" style="626" customWidth="1"/>
    <col min="6133" max="6133" width="12" style="626" customWidth="1"/>
    <col min="6134" max="6134" width="7" style="626" bestFit="1" customWidth="1"/>
    <col min="6135" max="6135" width="10.85546875" style="626" bestFit="1" customWidth="1"/>
    <col min="6136" max="6136" width="13.7109375" style="626" bestFit="1" customWidth="1"/>
    <col min="6137" max="6137" width="13.28515625" style="626" bestFit="1" customWidth="1"/>
    <col min="6138" max="6138" width="7" style="626" bestFit="1" customWidth="1"/>
    <col min="6139" max="6139" width="10.85546875" style="626" bestFit="1" customWidth="1"/>
    <col min="6140" max="6140" width="13.7109375" style="626" bestFit="1" customWidth="1"/>
    <col min="6141" max="6141" width="13.28515625" style="626" bestFit="1" customWidth="1"/>
    <col min="6142" max="6142" width="7" style="626" bestFit="1" customWidth="1"/>
    <col min="6143" max="6143" width="10.85546875" style="626" bestFit="1" customWidth="1"/>
    <col min="6144" max="6144" width="13.7109375" style="626" bestFit="1" customWidth="1"/>
    <col min="6145" max="6145" width="13.28515625" style="626" bestFit="1" customWidth="1"/>
    <col min="6146" max="6146" width="7" style="626" bestFit="1" customWidth="1"/>
    <col min="6147" max="6147" width="10.85546875" style="626" bestFit="1" customWidth="1"/>
    <col min="6148" max="6148" width="13.7109375" style="626" bestFit="1" customWidth="1"/>
    <col min="6149" max="6149" width="13.28515625" style="626" bestFit="1" customWidth="1"/>
    <col min="6150" max="6381" width="9.140625" style="626"/>
    <col min="6382" max="6382" width="71.5703125" style="626" customWidth="1"/>
    <col min="6383" max="6383" width="8" style="626" customWidth="1"/>
    <col min="6384" max="6384" width="10.85546875" style="626" bestFit="1" customWidth="1"/>
    <col min="6385" max="6385" width="14.140625" style="626" customWidth="1"/>
    <col min="6386" max="6386" width="8" style="626" customWidth="1"/>
    <col min="6387" max="6387" width="10.85546875" style="626" bestFit="1" customWidth="1"/>
    <col min="6388" max="6388" width="14.140625" style="626" customWidth="1"/>
    <col min="6389" max="6389" width="12" style="626" customWidth="1"/>
    <col min="6390" max="6390" width="7" style="626" bestFit="1" customWidth="1"/>
    <col min="6391" max="6391" width="10.85546875" style="626" bestFit="1" customWidth="1"/>
    <col min="6392" max="6392" width="13.7109375" style="626" bestFit="1" customWidth="1"/>
    <col min="6393" max="6393" width="13.28515625" style="626" bestFit="1" customWidth="1"/>
    <col min="6394" max="6394" width="7" style="626" bestFit="1" customWidth="1"/>
    <col min="6395" max="6395" width="10.85546875" style="626" bestFit="1" customWidth="1"/>
    <col min="6396" max="6396" width="13.7109375" style="626" bestFit="1" customWidth="1"/>
    <col min="6397" max="6397" width="13.28515625" style="626" bestFit="1" customWidth="1"/>
    <col min="6398" max="6398" width="7" style="626" bestFit="1" customWidth="1"/>
    <col min="6399" max="6399" width="10.85546875" style="626" bestFit="1" customWidth="1"/>
    <col min="6400" max="6400" width="13.7109375" style="626" bestFit="1" customWidth="1"/>
    <col min="6401" max="6401" width="13.28515625" style="626" bestFit="1" customWidth="1"/>
    <col min="6402" max="6402" width="7" style="626" bestFit="1" customWidth="1"/>
    <col min="6403" max="6403" width="10.85546875" style="626" bestFit="1" customWidth="1"/>
    <col min="6404" max="6404" width="13.7109375" style="626" bestFit="1" customWidth="1"/>
    <col min="6405" max="6405" width="13.28515625" style="626" bestFit="1" customWidth="1"/>
    <col min="6406" max="6637" width="9.140625" style="626"/>
    <col min="6638" max="6638" width="71.5703125" style="626" customWidth="1"/>
    <col min="6639" max="6639" width="8" style="626" customWidth="1"/>
    <col min="6640" max="6640" width="10.85546875" style="626" bestFit="1" customWidth="1"/>
    <col min="6641" max="6641" width="14.140625" style="626" customWidth="1"/>
    <col min="6642" max="6642" width="8" style="626" customWidth="1"/>
    <col min="6643" max="6643" width="10.85546875" style="626" bestFit="1" customWidth="1"/>
    <col min="6644" max="6644" width="14.140625" style="626" customWidth="1"/>
    <col min="6645" max="6645" width="12" style="626" customWidth="1"/>
    <col min="6646" max="6646" width="7" style="626" bestFit="1" customWidth="1"/>
    <col min="6647" max="6647" width="10.85546875" style="626" bestFit="1" customWidth="1"/>
    <col min="6648" max="6648" width="13.7109375" style="626" bestFit="1" customWidth="1"/>
    <col min="6649" max="6649" width="13.28515625" style="626" bestFit="1" customWidth="1"/>
    <col min="6650" max="6650" width="7" style="626" bestFit="1" customWidth="1"/>
    <col min="6651" max="6651" width="10.85546875" style="626" bestFit="1" customWidth="1"/>
    <col min="6652" max="6652" width="13.7109375" style="626" bestFit="1" customWidth="1"/>
    <col min="6653" max="6653" width="13.28515625" style="626" bestFit="1" customWidth="1"/>
    <col min="6654" max="6654" width="7" style="626" bestFit="1" customWidth="1"/>
    <col min="6655" max="6655" width="10.85546875" style="626" bestFit="1" customWidth="1"/>
    <col min="6656" max="6656" width="13.7109375" style="626" bestFit="1" customWidth="1"/>
    <col min="6657" max="6657" width="13.28515625" style="626" bestFit="1" customWidth="1"/>
    <col min="6658" max="6658" width="7" style="626" bestFit="1" customWidth="1"/>
    <col min="6659" max="6659" width="10.85546875" style="626" bestFit="1" customWidth="1"/>
    <col min="6660" max="6660" width="13.7109375" style="626" bestFit="1" customWidth="1"/>
    <col min="6661" max="6661" width="13.28515625" style="626" bestFit="1" customWidth="1"/>
    <col min="6662" max="6893" width="9.140625" style="626"/>
    <col min="6894" max="6894" width="71.5703125" style="626" customWidth="1"/>
    <col min="6895" max="6895" width="8" style="626" customWidth="1"/>
    <col min="6896" max="6896" width="10.85546875" style="626" bestFit="1" customWidth="1"/>
    <col min="6897" max="6897" width="14.140625" style="626" customWidth="1"/>
    <col min="6898" max="6898" width="8" style="626" customWidth="1"/>
    <col min="6899" max="6899" width="10.85546875" style="626" bestFit="1" customWidth="1"/>
    <col min="6900" max="6900" width="14.140625" style="626" customWidth="1"/>
    <col min="6901" max="6901" width="12" style="626" customWidth="1"/>
    <col min="6902" max="6902" width="7" style="626" bestFit="1" customWidth="1"/>
    <col min="6903" max="6903" width="10.85546875" style="626" bestFit="1" customWidth="1"/>
    <col min="6904" max="6904" width="13.7109375" style="626" bestFit="1" customWidth="1"/>
    <col min="6905" max="6905" width="13.28515625" style="626" bestFit="1" customWidth="1"/>
    <col min="6906" max="6906" width="7" style="626" bestFit="1" customWidth="1"/>
    <col min="6907" max="6907" width="10.85546875" style="626" bestFit="1" customWidth="1"/>
    <col min="6908" max="6908" width="13.7109375" style="626" bestFit="1" customWidth="1"/>
    <col min="6909" max="6909" width="13.28515625" style="626" bestFit="1" customWidth="1"/>
    <col min="6910" max="6910" width="7" style="626" bestFit="1" customWidth="1"/>
    <col min="6911" max="6911" width="10.85546875" style="626" bestFit="1" customWidth="1"/>
    <col min="6912" max="6912" width="13.7109375" style="626" bestFit="1" customWidth="1"/>
    <col min="6913" max="6913" width="13.28515625" style="626" bestFit="1" customWidth="1"/>
    <col min="6914" max="6914" width="7" style="626" bestFit="1" customWidth="1"/>
    <col min="6915" max="6915" width="10.85546875" style="626" bestFit="1" customWidth="1"/>
    <col min="6916" max="6916" width="13.7109375" style="626" bestFit="1" customWidth="1"/>
    <col min="6917" max="6917" width="13.28515625" style="626" bestFit="1" customWidth="1"/>
    <col min="6918" max="7149" width="9.140625" style="626"/>
    <col min="7150" max="7150" width="71.5703125" style="626" customWidth="1"/>
    <col min="7151" max="7151" width="8" style="626" customWidth="1"/>
    <col min="7152" max="7152" width="10.85546875" style="626" bestFit="1" customWidth="1"/>
    <col min="7153" max="7153" width="14.140625" style="626" customWidth="1"/>
    <col min="7154" max="7154" width="8" style="626" customWidth="1"/>
    <col min="7155" max="7155" width="10.85546875" style="626" bestFit="1" customWidth="1"/>
    <col min="7156" max="7156" width="14.140625" style="626" customWidth="1"/>
    <col min="7157" max="7157" width="12" style="626" customWidth="1"/>
    <col min="7158" max="7158" width="7" style="626" bestFit="1" customWidth="1"/>
    <col min="7159" max="7159" width="10.85546875" style="626" bestFit="1" customWidth="1"/>
    <col min="7160" max="7160" width="13.7109375" style="626" bestFit="1" customWidth="1"/>
    <col min="7161" max="7161" width="13.28515625" style="626" bestFit="1" customWidth="1"/>
    <col min="7162" max="7162" width="7" style="626" bestFit="1" customWidth="1"/>
    <col min="7163" max="7163" width="10.85546875" style="626" bestFit="1" customWidth="1"/>
    <col min="7164" max="7164" width="13.7109375" style="626" bestFit="1" customWidth="1"/>
    <col min="7165" max="7165" width="13.28515625" style="626" bestFit="1" customWidth="1"/>
    <col min="7166" max="7166" width="7" style="626" bestFit="1" customWidth="1"/>
    <col min="7167" max="7167" width="10.85546875" style="626" bestFit="1" customWidth="1"/>
    <col min="7168" max="7168" width="13.7109375" style="626" bestFit="1" customWidth="1"/>
    <col min="7169" max="7169" width="13.28515625" style="626" bestFit="1" customWidth="1"/>
    <col min="7170" max="7170" width="7" style="626" bestFit="1" customWidth="1"/>
    <col min="7171" max="7171" width="10.85546875" style="626" bestFit="1" customWidth="1"/>
    <col min="7172" max="7172" width="13.7109375" style="626" bestFit="1" customWidth="1"/>
    <col min="7173" max="7173" width="13.28515625" style="626" bestFit="1" customWidth="1"/>
    <col min="7174" max="7405" width="9.140625" style="626"/>
    <col min="7406" max="7406" width="71.5703125" style="626" customWidth="1"/>
    <col min="7407" max="7407" width="8" style="626" customWidth="1"/>
    <col min="7408" max="7408" width="10.85546875" style="626" bestFit="1" customWidth="1"/>
    <col min="7409" max="7409" width="14.140625" style="626" customWidth="1"/>
    <col min="7410" max="7410" width="8" style="626" customWidth="1"/>
    <col min="7411" max="7411" width="10.85546875" style="626" bestFit="1" customWidth="1"/>
    <col min="7412" max="7412" width="14.140625" style="626" customWidth="1"/>
    <col min="7413" max="7413" width="12" style="626" customWidth="1"/>
    <col min="7414" max="7414" width="7" style="626" bestFit="1" customWidth="1"/>
    <col min="7415" max="7415" width="10.85546875" style="626" bestFit="1" customWidth="1"/>
    <col min="7416" max="7416" width="13.7109375" style="626" bestFit="1" customWidth="1"/>
    <col min="7417" max="7417" width="13.28515625" style="626" bestFit="1" customWidth="1"/>
    <col min="7418" max="7418" width="7" style="626" bestFit="1" customWidth="1"/>
    <col min="7419" max="7419" width="10.85546875" style="626" bestFit="1" customWidth="1"/>
    <col min="7420" max="7420" width="13.7109375" style="626" bestFit="1" customWidth="1"/>
    <col min="7421" max="7421" width="13.28515625" style="626" bestFit="1" customWidth="1"/>
    <col min="7422" max="7422" width="7" style="626" bestFit="1" customWidth="1"/>
    <col min="7423" max="7423" width="10.85546875" style="626" bestFit="1" customWidth="1"/>
    <col min="7424" max="7424" width="13.7109375" style="626" bestFit="1" customWidth="1"/>
    <col min="7425" max="7425" width="13.28515625" style="626" bestFit="1" customWidth="1"/>
    <col min="7426" max="7426" width="7" style="626" bestFit="1" customWidth="1"/>
    <col min="7427" max="7427" width="10.85546875" style="626" bestFit="1" customWidth="1"/>
    <col min="7428" max="7428" width="13.7109375" style="626" bestFit="1" customWidth="1"/>
    <col min="7429" max="7429" width="13.28515625" style="626" bestFit="1" customWidth="1"/>
    <col min="7430" max="7661" width="9.140625" style="626"/>
    <col min="7662" max="7662" width="71.5703125" style="626" customWidth="1"/>
    <col min="7663" max="7663" width="8" style="626" customWidth="1"/>
    <col min="7664" max="7664" width="10.85546875" style="626" bestFit="1" customWidth="1"/>
    <col min="7665" max="7665" width="14.140625" style="626" customWidth="1"/>
    <col min="7666" max="7666" width="8" style="626" customWidth="1"/>
    <col min="7667" max="7667" width="10.85546875" style="626" bestFit="1" customWidth="1"/>
    <col min="7668" max="7668" width="14.140625" style="626" customWidth="1"/>
    <col min="7669" max="7669" width="12" style="626" customWidth="1"/>
    <col min="7670" max="7670" width="7" style="626" bestFit="1" customWidth="1"/>
    <col min="7671" max="7671" width="10.85546875" style="626" bestFit="1" customWidth="1"/>
    <col min="7672" max="7672" width="13.7109375" style="626" bestFit="1" customWidth="1"/>
    <col min="7673" max="7673" width="13.28515625" style="626" bestFit="1" customWidth="1"/>
    <col min="7674" max="7674" width="7" style="626" bestFit="1" customWidth="1"/>
    <col min="7675" max="7675" width="10.85546875" style="626" bestFit="1" customWidth="1"/>
    <col min="7676" max="7676" width="13.7109375" style="626" bestFit="1" customWidth="1"/>
    <col min="7677" max="7677" width="13.28515625" style="626" bestFit="1" customWidth="1"/>
    <col min="7678" max="7678" width="7" style="626" bestFit="1" customWidth="1"/>
    <col min="7679" max="7679" width="10.85546875" style="626" bestFit="1" customWidth="1"/>
    <col min="7680" max="7680" width="13.7109375" style="626" bestFit="1" customWidth="1"/>
    <col min="7681" max="7681" width="13.28515625" style="626" bestFit="1" customWidth="1"/>
    <col min="7682" max="7682" width="7" style="626" bestFit="1" customWidth="1"/>
    <col min="7683" max="7683" width="10.85546875" style="626" bestFit="1" customWidth="1"/>
    <col min="7684" max="7684" width="13.7109375" style="626" bestFit="1" customWidth="1"/>
    <col min="7685" max="7685" width="13.28515625" style="626" bestFit="1" customWidth="1"/>
    <col min="7686" max="7917" width="9.140625" style="626"/>
    <col min="7918" max="7918" width="71.5703125" style="626" customWidth="1"/>
    <col min="7919" max="7919" width="8" style="626" customWidth="1"/>
    <col min="7920" max="7920" width="10.85546875" style="626" bestFit="1" customWidth="1"/>
    <col min="7921" max="7921" width="14.140625" style="626" customWidth="1"/>
    <col min="7922" max="7922" width="8" style="626" customWidth="1"/>
    <col min="7923" max="7923" width="10.85546875" style="626" bestFit="1" customWidth="1"/>
    <col min="7924" max="7924" width="14.140625" style="626" customWidth="1"/>
    <col min="7925" max="7925" width="12" style="626" customWidth="1"/>
    <col min="7926" max="7926" width="7" style="626" bestFit="1" customWidth="1"/>
    <col min="7927" max="7927" width="10.85546875" style="626" bestFit="1" customWidth="1"/>
    <col min="7928" max="7928" width="13.7109375" style="626" bestFit="1" customWidth="1"/>
    <col min="7929" max="7929" width="13.28515625" style="626" bestFit="1" customWidth="1"/>
    <col min="7930" max="7930" width="7" style="626" bestFit="1" customWidth="1"/>
    <col min="7931" max="7931" width="10.85546875" style="626" bestFit="1" customWidth="1"/>
    <col min="7932" max="7932" width="13.7109375" style="626" bestFit="1" customWidth="1"/>
    <col min="7933" max="7933" width="13.28515625" style="626" bestFit="1" customWidth="1"/>
    <col min="7934" max="7934" width="7" style="626" bestFit="1" customWidth="1"/>
    <col min="7935" max="7935" width="10.85546875" style="626" bestFit="1" customWidth="1"/>
    <col min="7936" max="7936" width="13.7109375" style="626" bestFit="1" customWidth="1"/>
    <col min="7937" max="7937" width="13.28515625" style="626" bestFit="1" customWidth="1"/>
    <col min="7938" max="7938" width="7" style="626" bestFit="1" customWidth="1"/>
    <col min="7939" max="7939" width="10.85546875" style="626" bestFit="1" customWidth="1"/>
    <col min="7940" max="7940" width="13.7109375" style="626" bestFit="1" customWidth="1"/>
    <col min="7941" max="7941" width="13.28515625" style="626" bestFit="1" customWidth="1"/>
    <col min="7942" max="8173" width="9.140625" style="626"/>
    <col min="8174" max="8174" width="71.5703125" style="626" customWidth="1"/>
    <col min="8175" max="8175" width="8" style="626" customWidth="1"/>
    <col min="8176" max="8176" width="10.85546875" style="626" bestFit="1" customWidth="1"/>
    <col min="8177" max="8177" width="14.140625" style="626" customWidth="1"/>
    <col min="8178" max="8178" width="8" style="626" customWidth="1"/>
    <col min="8179" max="8179" width="10.85546875" style="626" bestFit="1" customWidth="1"/>
    <col min="8180" max="8180" width="14.140625" style="626" customWidth="1"/>
    <col min="8181" max="8181" width="12" style="626" customWidth="1"/>
    <col min="8182" max="8182" width="7" style="626" bestFit="1" customWidth="1"/>
    <col min="8183" max="8183" width="10.85546875" style="626" bestFit="1" customWidth="1"/>
    <col min="8184" max="8184" width="13.7109375" style="626" bestFit="1" customWidth="1"/>
    <col min="8185" max="8185" width="13.28515625" style="626" bestFit="1" customWidth="1"/>
    <col min="8186" max="8186" width="7" style="626" bestFit="1" customWidth="1"/>
    <col min="8187" max="8187" width="10.85546875" style="626" bestFit="1" customWidth="1"/>
    <col min="8188" max="8188" width="13.7109375" style="626" bestFit="1" customWidth="1"/>
    <col min="8189" max="8189" width="13.28515625" style="626" bestFit="1" customWidth="1"/>
    <col min="8190" max="8190" width="7" style="626" bestFit="1" customWidth="1"/>
    <col min="8191" max="8191" width="10.85546875" style="626" bestFit="1" customWidth="1"/>
    <col min="8192" max="8192" width="13.7109375" style="626" bestFit="1" customWidth="1"/>
    <col min="8193" max="8193" width="13.28515625" style="626" bestFit="1" customWidth="1"/>
    <col min="8194" max="8194" width="7" style="626" bestFit="1" customWidth="1"/>
    <col min="8195" max="8195" width="10.85546875" style="626" bestFit="1" customWidth="1"/>
    <col min="8196" max="8196" width="13.7109375" style="626" bestFit="1" customWidth="1"/>
    <col min="8197" max="8197" width="13.28515625" style="626" bestFit="1" customWidth="1"/>
    <col min="8198" max="8429" width="9.140625" style="626"/>
    <col min="8430" max="8430" width="71.5703125" style="626" customWidth="1"/>
    <col min="8431" max="8431" width="8" style="626" customWidth="1"/>
    <col min="8432" max="8432" width="10.85546875" style="626" bestFit="1" customWidth="1"/>
    <col min="8433" max="8433" width="14.140625" style="626" customWidth="1"/>
    <col min="8434" max="8434" width="8" style="626" customWidth="1"/>
    <col min="8435" max="8435" width="10.85546875" style="626" bestFit="1" customWidth="1"/>
    <col min="8436" max="8436" width="14.140625" style="626" customWidth="1"/>
    <col min="8437" max="8437" width="12" style="626" customWidth="1"/>
    <col min="8438" max="8438" width="7" style="626" bestFit="1" customWidth="1"/>
    <col min="8439" max="8439" width="10.85546875" style="626" bestFit="1" customWidth="1"/>
    <col min="8440" max="8440" width="13.7109375" style="626" bestFit="1" customWidth="1"/>
    <col min="8441" max="8441" width="13.28515625" style="626" bestFit="1" customWidth="1"/>
    <col min="8442" max="8442" width="7" style="626" bestFit="1" customWidth="1"/>
    <col min="8443" max="8443" width="10.85546875" style="626" bestFit="1" customWidth="1"/>
    <col min="8444" max="8444" width="13.7109375" style="626" bestFit="1" customWidth="1"/>
    <col min="8445" max="8445" width="13.28515625" style="626" bestFit="1" customWidth="1"/>
    <col min="8446" max="8446" width="7" style="626" bestFit="1" customWidth="1"/>
    <col min="8447" max="8447" width="10.85546875" style="626" bestFit="1" customWidth="1"/>
    <col min="8448" max="8448" width="13.7109375" style="626" bestFit="1" customWidth="1"/>
    <col min="8449" max="8449" width="13.28515625" style="626" bestFit="1" customWidth="1"/>
    <col min="8450" max="8450" width="7" style="626" bestFit="1" customWidth="1"/>
    <col min="8451" max="8451" width="10.85546875" style="626" bestFit="1" customWidth="1"/>
    <col min="8452" max="8452" width="13.7109375" style="626" bestFit="1" customWidth="1"/>
    <col min="8453" max="8453" width="13.28515625" style="626" bestFit="1" customWidth="1"/>
    <col min="8454" max="8685" width="9.140625" style="626"/>
    <col min="8686" max="8686" width="71.5703125" style="626" customWidth="1"/>
    <col min="8687" max="8687" width="8" style="626" customWidth="1"/>
    <col min="8688" max="8688" width="10.85546875" style="626" bestFit="1" customWidth="1"/>
    <col min="8689" max="8689" width="14.140625" style="626" customWidth="1"/>
    <col min="8690" max="8690" width="8" style="626" customWidth="1"/>
    <col min="8691" max="8691" width="10.85546875" style="626" bestFit="1" customWidth="1"/>
    <col min="8692" max="8692" width="14.140625" style="626" customWidth="1"/>
    <col min="8693" max="8693" width="12" style="626" customWidth="1"/>
    <col min="8694" max="8694" width="7" style="626" bestFit="1" customWidth="1"/>
    <col min="8695" max="8695" width="10.85546875" style="626" bestFit="1" customWidth="1"/>
    <col min="8696" max="8696" width="13.7109375" style="626" bestFit="1" customWidth="1"/>
    <col min="8697" max="8697" width="13.28515625" style="626" bestFit="1" customWidth="1"/>
    <col min="8698" max="8698" width="7" style="626" bestFit="1" customWidth="1"/>
    <col min="8699" max="8699" width="10.85546875" style="626" bestFit="1" customWidth="1"/>
    <col min="8700" max="8700" width="13.7109375" style="626" bestFit="1" customWidth="1"/>
    <col min="8701" max="8701" width="13.28515625" style="626" bestFit="1" customWidth="1"/>
    <col min="8702" max="8702" width="7" style="626" bestFit="1" customWidth="1"/>
    <col min="8703" max="8703" width="10.85546875" style="626" bestFit="1" customWidth="1"/>
    <col min="8704" max="8704" width="13.7109375" style="626" bestFit="1" customWidth="1"/>
    <col min="8705" max="8705" width="13.28515625" style="626" bestFit="1" customWidth="1"/>
    <col min="8706" max="8706" width="7" style="626" bestFit="1" customWidth="1"/>
    <col min="8707" max="8707" width="10.85546875" style="626" bestFit="1" customWidth="1"/>
    <col min="8708" max="8708" width="13.7109375" style="626" bestFit="1" customWidth="1"/>
    <col min="8709" max="8709" width="13.28515625" style="626" bestFit="1" customWidth="1"/>
    <col min="8710" max="8941" width="9.140625" style="626"/>
    <col min="8942" max="8942" width="71.5703125" style="626" customWidth="1"/>
    <col min="8943" max="8943" width="8" style="626" customWidth="1"/>
    <col min="8944" max="8944" width="10.85546875" style="626" bestFit="1" customWidth="1"/>
    <col min="8945" max="8945" width="14.140625" style="626" customWidth="1"/>
    <col min="8946" max="8946" width="8" style="626" customWidth="1"/>
    <col min="8947" max="8947" width="10.85546875" style="626" bestFit="1" customWidth="1"/>
    <col min="8948" max="8948" width="14.140625" style="626" customWidth="1"/>
    <col min="8949" max="8949" width="12" style="626" customWidth="1"/>
    <col min="8950" max="8950" width="7" style="626" bestFit="1" customWidth="1"/>
    <col min="8951" max="8951" width="10.85546875" style="626" bestFit="1" customWidth="1"/>
    <col min="8952" max="8952" width="13.7109375" style="626" bestFit="1" customWidth="1"/>
    <col min="8953" max="8953" width="13.28515625" style="626" bestFit="1" customWidth="1"/>
    <col min="8954" max="8954" width="7" style="626" bestFit="1" customWidth="1"/>
    <col min="8955" max="8955" width="10.85546875" style="626" bestFit="1" customWidth="1"/>
    <col min="8956" max="8956" width="13.7109375" style="626" bestFit="1" customWidth="1"/>
    <col min="8957" max="8957" width="13.28515625" style="626" bestFit="1" customWidth="1"/>
    <col min="8958" max="8958" width="7" style="626" bestFit="1" customWidth="1"/>
    <col min="8959" max="8959" width="10.85546875" style="626" bestFit="1" customWidth="1"/>
    <col min="8960" max="8960" width="13.7109375" style="626" bestFit="1" customWidth="1"/>
    <col min="8961" max="8961" width="13.28515625" style="626" bestFit="1" customWidth="1"/>
    <col min="8962" max="8962" width="7" style="626" bestFit="1" customWidth="1"/>
    <col min="8963" max="8963" width="10.85546875" style="626" bestFit="1" customWidth="1"/>
    <col min="8964" max="8964" width="13.7109375" style="626" bestFit="1" customWidth="1"/>
    <col min="8965" max="8965" width="13.28515625" style="626" bestFit="1" customWidth="1"/>
    <col min="8966" max="9197" width="9.140625" style="626"/>
    <col min="9198" max="9198" width="71.5703125" style="626" customWidth="1"/>
    <col min="9199" max="9199" width="8" style="626" customWidth="1"/>
    <col min="9200" max="9200" width="10.85546875" style="626" bestFit="1" customWidth="1"/>
    <col min="9201" max="9201" width="14.140625" style="626" customWidth="1"/>
    <col min="9202" max="9202" width="8" style="626" customWidth="1"/>
    <col min="9203" max="9203" width="10.85546875" style="626" bestFit="1" customWidth="1"/>
    <col min="9204" max="9204" width="14.140625" style="626" customWidth="1"/>
    <col min="9205" max="9205" width="12" style="626" customWidth="1"/>
    <col min="9206" max="9206" width="7" style="626" bestFit="1" customWidth="1"/>
    <col min="9207" max="9207" width="10.85546875" style="626" bestFit="1" customWidth="1"/>
    <col min="9208" max="9208" width="13.7109375" style="626" bestFit="1" customWidth="1"/>
    <col min="9209" max="9209" width="13.28515625" style="626" bestFit="1" customWidth="1"/>
    <col min="9210" max="9210" width="7" style="626" bestFit="1" customWidth="1"/>
    <col min="9211" max="9211" width="10.85546875" style="626" bestFit="1" customWidth="1"/>
    <col min="9212" max="9212" width="13.7109375" style="626" bestFit="1" customWidth="1"/>
    <col min="9213" max="9213" width="13.28515625" style="626" bestFit="1" customWidth="1"/>
    <col min="9214" max="9214" width="7" style="626" bestFit="1" customWidth="1"/>
    <col min="9215" max="9215" width="10.85546875" style="626" bestFit="1" customWidth="1"/>
    <col min="9216" max="9216" width="13.7109375" style="626" bestFit="1" customWidth="1"/>
    <col min="9217" max="9217" width="13.28515625" style="626" bestFit="1" customWidth="1"/>
    <col min="9218" max="9218" width="7" style="626" bestFit="1" customWidth="1"/>
    <col min="9219" max="9219" width="10.85546875" style="626" bestFit="1" customWidth="1"/>
    <col min="9220" max="9220" width="13.7109375" style="626" bestFit="1" customWidth="1"/>
    <col min="9221" max="9221" width="13.28515625" style="626" bestFit="1" customWidth="1"/>
    <col min="9222" max="9453" width="9.140625" style="626"/>
    <col min="9454" max="9454" width="71.5703125" style="626" customWidth="1"/>
    <col min="9455" max="9455" width="8" style="626" customWidth="1"/>
    <col min="9456" max="9456" width="10.85546875" style="626" bestFit="1" customWidth="1"/>
    <col min="9457" max="9457" width="14.140625" style="626" customWidth="1"/>
    <col min="9458" max="9458" width="8" style="626" customWidth="1"/>
    <col min="9459" max="9459" width="10.85546875" style="626" bestFit="1" customWidth="1"/>
    <col min="9460" max="9460" width="14.140625" style="626" customWidth="1"/>
    <col min="9461" max="9461" width="12" style="626" customWidth="1"/>
    <col min="9462" max="9462" width="7" style="626" bestFit="1" customWidth="1"/>
    <col min="9463" max="9463" width="10.85546875" style="626" bestFit="1" customWidth="1"/>
    <col min="9464" max="9464" width="13.7109375" style="626" bestFit="1" customWidth="1"/>
    <col min="9465" max="9465" width="13.28515625" style="626" bestFit="1" customWidth="1"/>
    <col min="9466" max="9466" width="7" style="626" bestFit="1" customWidth="1"/>
    <col min="9467" max="9467" width="10.85546875" style="626" bestFit="1" customWidth="1"/>
    <col min="9468" max="9468" width="13.7109375" style="626" bestFit="1" customWidth="1"/>
    <col min="9469" max="9469" width="13.28515625" style="626" bestFit="1" customWidth="1"/>
    <col min="9470" max="9470" width="7" style="626" bestFit="1" customWidth="1"/>
    <col min="9471" max="9471" width="10.85546875" style="626" bestFit="1" customWidth="1"/>
    <col min="9472" max="9472" width="13.7109375" style="626" bestFit="1" customWidth="1"/>
    <col min="9473" max="9473" width="13.28515625" style="626" bestFit="1" customWidth="1"/>
    <col min="9474" max="9474" width="7" style="626" bestFit="1" customWidth="1"/>
    <col min="9475" max="9475" width="10.85546875" style="626" bestFit="1" customWidth="1"/>
    <col min="9476" max="9476" width="13.7109375" style="626" bestFit="1" customWidth="1"/>
    <col min="9477" max="9477" width="13.28515625" style="626" bestFit="1" customWidth="1"/>
    <col min="9478" max="9709" width="9.140625" style="626"/>
    <col min="9710" max="9710" width="71.5703125" style="626" customWidth="1"/>
    <col min="9711" max="9711" width="8" style="626" customWidth="1"/>
    <col min="9712" max="9712" width="10.85546875" style="626" bestFit="1" customWidth="1"/>
    <col min="9713" max="9713" width="14.140625" style="626" customWidth="1"/>
    <col min="9714" max="9714" width="8" style="626" customWidth="1"/>
    <col min="9715" max="9715" width="10.85546875" style="626" bestFit="1" customWidth="1"/>
    <col min="9716" max="9716" width="14.140625" style="626" customWidth="1"/>
    <col min="9717" max="9717" width="12" style="626" customWidth="1"/>
    <col min="9718" max="9718" width="7" style="626" bestFit="1" customWidth="1"/>
    <col min="9719" max="9719" width="10.85546875" style="626" bestFit="1" customWidth="1"/>
    <col min="9720" max="9720" width="13.7109375" style="626" bestFit="1" customWidth="1"/>
    <col min="9721" max="9721" width="13.28515625" style="626" bestFit="1" customWidth="1"/>
    <col min="9722" max="9722" width="7" style="626" bestFit="1" customWidth="1"/>
    <col min="9723" max="9723" width="10.85546875" style="626" bestFit="1" customWidth="1"/>
    <col min="9724" max="9724" width="13.7109375" style="626" bestFit="1" customWidth="1"/>
    <col min="9725" max="9725" width="13.28515625" style="626" bestFit="1" customWidth="1"/>
    <col min="9726" max="9726" width="7" style="626" bestFit="1" customWidth="1"/>
    <col min="9727" max="9727" width="10.85546875" style="626" bestFit="1" customWidth="1"/>
    <col min="9728" max="9728" width="13.7109375" style="626" bestFit="1" customWidth="1"/>
    <col min="9729" max="9729" width="13.28515625" style="626" bestFit="1" customWidth="1"/>
    <col min="9730" max="9730" width="7" style="626" bestFit="1" customWidth="1"/>
    <col min="9731" max="9731" width="10.85546875" style="626" bestFit="1" customWidth="1"/>
    <col min="9732" max="9732" width="13.7109375" style="626" bestFit="1" customWidth="1"/>
    <col min="9733" max="9733" width="13.28515625" style="626" bestFit="1" customWidth="1"/>
    <col min="9734" max="9965" width="9.140625" style="626"/>
    <col min="9966" max="9966" width="71.5703125" style="626" customWidth="1"/>
    <col min="9967" max="9967" width="8" style="626" customWidth="1"/>
    <col min="9968" max="9968" width="10.85546875" style="626" bestFit="1" customWidth="1"/>
    <col min="9969" max="9969" width="14.140625" style="626" customWidth="1"/>
    <col min="9970" max="9970" width="8" style="626" customWidth="1"/>
    <col min="9971" max="9971" width="10.85546875" style="626" bestFit="1" customWidth="1"/>
    <col min="9972" max="9972" width="14.140625" style="626" customWidth="1"/>
    <col min="9973" max="9973" width="12" style="626" customWidth="1"/>
    <col min="9974" max="9974" width="7" style="626" bestFit="1" customWidth="1"/>
    <col min="9975" max="9975" width="10.85546875" style="626" bestFit="1" customWidth="1"/>
    <col min="9976" max="9976" width="13.7109375" style="626" bestFit="1" customWidth="1"/>
    <col min="9977" max="9977" width="13.28515625" style="626" bestFit="1" customWidth="1"/>
    <col min="9978" max="9978" width="7" style="626" bestFit="1" customWidth="1"/>
    <col min="9979" max="9979" width="10.85546875" style="626" bestFit="1" customWidth="1"/>
    <col min="9980" max="9980" width="13.7109375" style="626" bestFit="1" customWidth="1"/>
    <col min="9981" max="9981" width="13.28515625" style="626" bestFit="1" customWidth="1"/>
    <col min="9982" max="9982" width="7" style="626" bestFit="1" customWidth="1"/>
    <col min="9983" max="9983" width="10.85546875" style="626" bestFit="1" customWidth="1"/>
    <col min="9984" max="9984" width="13.7109375" style="626" bestFit="1" customWidth="1"/>
    <col min="9985" max="9985" width="13.28515625" style="626" bestFit="1" customWidth="1"/>
    <col min="9986" max="9986" width="7" style="626" bestFit="1" customWidth="1"/>
    <col min="9987" max="9987" width="10.85546875" style="626" bestFit="1" customWidth="1"/>
    <col min="9988" max="9988" width="13.7109375" style="626" bestFit="1" customWidth="1"/>
    <col min="9989" max="9989" width="13.28515625" style="626" bestFit="1" customWidth="1"/>
    <col min="9990" max="10221" width="9.140625" style="626"/>
    <col min="10222" max="10222" width="71.5703125" style="626" customWidth="1"/>
    <col min="10223" max="10223" width="8" style="626" customWidth="1"/>
    <col min="10224" max="10224" width="10.85546875" style="626" bestFit="1" customWidth="1"/>
    <col min="10225" max="10225" width="14.140625" style="626" customWidth="1"/>
    <col min="10226" max="10226" width="8" style="626" customWidth="1"/>
    <col min="10227" max="10227" width="10.85546875" style="626" bestFit="1" customWidth="1"/>
    <col min="10228" max="10228" width="14.140625" style="626" customWidth="1"/>
    <col min="10229" max="10229" width="12" style="626" customWidth="1"/>
    <col min="10230" max="10230" width="7" style="626" bestFit="1" customWidth="1"/>
    <col min="10231" max="10231" width="10.85546875" style="626" bestFit="1" customWidth="1"/>
    <col min="10232" max="10232" width="13.7109375" style="626" bestFit="1" customWidth="1"/>
    <col min="10233" max="10233" width="13.28515625" style="626" bestFit="1" customWidth="1"/>
    <col min="10234" max="10234" width="7" style="626" bestFit="1" customWidth="1"/>
    <col min="10235" max="10235" width="10.85546875" style="626" bestFit="1" customWidth="1"/>
    <col min="10236" max="10236" width="13.7109375" style="626" bestFit="1" customWidth="1"/>
    <col min="10237" max="10237" width="13.28515625" style="626" bestFit="1" customWidth="1"/>
    <col min="10238" max="10238" width="7" style="626" bestFit="1" customWidth="1"/>
    <col min="10239" max="10239" width="10.85546875" style="626" bestFit="1" customWidth="1"/>
    <col min="10240" max="10240" width="13.7109375" style="626" bestFit="1" customWidth="1"/>
    <col min="10241" max="10241" width="13.28515625" style="626" bestFit="1" customWidth="1"/>
    <col min="10242" max="10242" width="7" style="626" bestFit="1" customWidth="1"/>
    <col min="10243" max="10243" width="10.85546875" style="626" bestFit="1" customWidth="1"/>
    <col min="10244" max="10244" width="13.7109375" style="626" bestFit="1" customWidth="1"/>
    <col min="10245" max="10245" width="13.28515625" style="626" bestFit="1" customWidth="1"/>
    <col min="10246" max="10477" width="9.140625" style="626"/>
    <col min="10478" max="10478" width="71.5703125" style="626" customWidth="1"/>
    <col min="10479" max="10479" width="8" style="626" customWidth="1"/>
    <col min="10480" max="10480" width="10.85546875" style="626" bestFit="1" customWidth="1"/>
    <col min="10481" max="10481" width="14.140625" style="626" customWidth="1"/>
    <col min="10482" max="10482" width="8" style="626" customWidth="1"/>
    <col min="10483" max="10483" width="10.85546875" style="626" bestFit="1" customWidth="1"/>
    <col min="10484" max="10484" width="14.140625" style="626" customWidth="1"/>
    <col min="10485" max="10485" width="12" style="626" customWidth="1"/>
    <col min="10486" max="10486" width="7" style="626" bestFit="1" customWidth="1"/>
    <col min="10487" max="10487" width="10.85546875" style="626" bestFit="1" customWidth="1"/>
    <col min="10488" max="10488" width="13.7109375" style="626" bestFit="1" customWidth="1"/>
    <col min="10489" max="10489" width="13.28515625" style="626" bestFit="1" customWidth="1"/>
    <col min="10490" max="10490" width="7" style="626" bestFit="1" customWidth="1"/>
    <col min="10491" max="10491" width="10.85546875" style="626" bestFit="1" customWidth="1"/>
    <col min="10492" max="10492" width="13.7109375" style="626" bestFit="1" customWidth="1"/>
    <col min="10493" max="10493" width="13.28515625" style="626" bestFit="1" customWidth="1"/>
    <col min="10494" max="10494" width="7" style="626" bestFit="1" customWidth="1"/>
    <col min="10495" max="10495" width="10.85546875" style="626" bestFit="1" customWidth="1"/>
    <col min="10496" max="10496" width="13.7109375" style="626" bestFit="1" customWidth="1"/>
    <col min="10497" max="10497" width="13.28515625" style="626" bestFit="1" customWidth="1"/>
    <col min="10498" max="10498" width="7" style="626" bestFit="1" customWidth="1"/>
    <col min="10499" max="10499" width="10.85546875" style="626" bestFit="1" customWidth="1"/>
    <col min="10500" max="10500" width="13.7109375" style="626" bestFit="1" customWidth="1"/>
    <col min="10501" max="10501" width="13.28515625" style="626" bestFit="1" customWidth="1"/>
    <col min="10502" max="10733" width="9.140625" style="626"/>
    <col min="10734" max="10734" width="71.5703125" style="626" customWidth="1"/>
    <col min="10735" max="10735" width="8" style="626" customWidth="1"/>
    <col min="10736" max="10736" width="10.85546875" style="626" bestFit="1" customWidth="1"/>
    <col min="10737" max="10737" width="14.140625" style="626" customWidth="1"/>
    <col min="10738" max="10738" width="8" style="626" customWidth="1"/>
    <col min="10739" max="10739" width="10.85546875" style="626" bestFit="1" customWidth="1"/>
    <col min="10740" max="10740" width="14.140625" style="626" customWidth="1"/>
    <col min="10741" max="10741" width="12" style="626" customWidth="1"/>
    <col min="10742" max="10742" width="7" style="626" bestFit="1" customWidth="1"/>
    <col min="10743" max="10743" width="10.85546875" style="626" bestFit="1" customWidth="1"/>
    <col min="10744" max="10744" width="13.7109375" style="626" bestFit="1" customWidth="1"/>
    <col min="10745" max="10745" width="13.28515625" style="626" bestFit="1" customWidth="1"/>
    <col min="10746" max="10746" width="7" style="626" bestFit="1" customWidth="1"/>
    <col min="10747" max="10747" width="10.85546875" style="626" bestFit="1" customWidth="1"/>
    <col min="10748" max="10748" width="13.7109375" style="626" bestFit="1" customWidth="1"/>
    <col min="10749" max="10749" width="13.28515625" style="626" bestFit="1" customWidth="1"/>
    <col min="10750" max="10750" width="7" style="626" bestFit="1" customWidth="1"/>
    <col min="10751" max="10751" width="10.85546875" style="626" bestFit="1" customWidth="1"/>
    <col min="10752" max="10752" width="13.7109375" style="626" bestFit="1" customWidth="1"/>
    <col min="10753" max="10753" width="13.28515625" style="626" bestFit="1" customWidth="1"/>
    <col min="10754" max="10754" width="7" style="626" bestFit="1" customWidth="1"/>
    <col min="10755" max="10755" width="10.85546875" style="626" bestFit="1" customWidth="1"/>
    <col min="10756" max="10756" width="13.7109375" style="626" bestFit="1" customWidth="1"/>
    <col min="10757" max="10757" width="13.28515625" style="626" bestFit="1" customWidth="1"/>
    <col min="10758" max="10989" width="9.140625" style="626"/>
    <col min="10990" max="10990" width="71.5703125" style="626" customWidth="1"/>
    <col min="10991" max="10991" width="8" style="626" customWidth="1"/>
    <col min="10992" max="10992" width="10.85546875" style="626" bestFit="1" customWidth="1"/>
    <col min="10993" max="10993" width="14.140625" style="626" customWidth="1"/>
    <col min="10994" max="10994" width="8" style="626" customWidth="1"/>
    <col min="10995" max="10995" width="10.85546875" style="626" bestFit="1" customWidth="1"/>
    <col min="10996" max="10996" width="14.140625" style="626" customWidth="1"/>
    <col min="10997" max="10997" width="12" style="626" customWidth="1"/>
    <col min="10998" max="10998" width="7" style="626" bestFit="1" customWidth="1"/>
    <col min="10999" max="10999" width="10.85546875" style="626" bestFit="1" customWidth="1"/>
    <col min="11000" max="11000" width="13.7109375" style="626" bestFit="1" customWidth="1"/>
    <col min="11001" max="11001" width="13.28515625" style="626" bestFit="1" customWidth="1"/>
    <col min="11002" max="11002" width="7" style="626" bestFit="1" customWidth="1"/>
    <col min="11003" max="11003" width="10.85546875" style="626" bestFit="1" customWidth="1"/>
    <col min="11004" max="11004" width="13.7109375" style="626" bestFit="1" customWidth="1"/>
    <col min="11005" max="11005" width="13.28515625" style="626" bestFit="1" customWidth="1"/>
    <col min="11006" max="11006" width="7" style="626" bestFit="1" customWidth="1"/>
    <col min="11007" max="11007" width="10.85546875" style="626" bestFit="1" customWidth="1"/>
    <col min="11008" max="11008" width="13.7109375" style="626" bestFit="1" customWidth="1"/>
    <col min="11009" max="11009" width="13.28515625" style="626" bestFit="1" customWidth="1"/>
    <col min="11010" max="11010" width="7" style="626" bestFit="1" customWidth="1"/>
    <col min="11011" max="11011" width="10.85546875" style="626" bestFit="1" customWidth="1"/>
    <col min="11012" max="11012" width="13.7109375" style="626" bestFit="1" customWidth="1"/>
    <col min="11013" max="11013" width="13.28515625" style="626" bestFit="1" customWidth="1"/>
    <col min="11014" max="11245" width="9.140625" style="626"/>
    <col min="11246" max="11246" width="71.5703125" style="626" customWidth="1"/>
    <col min="11247" max="11247" width="8" style="626" customWidth="1"/>
    <col min="11248" max="11248" width="10.85546875" style="626" bestFit="1" customWidth="1"/>
    <col min="11249" max="11249" width="14.140625" style="626" customWidth="1"/>
    <col min="11250" max="11250" width="8" style="626" customWidth="1"/>
    <col min="11251" max="11251" width="10.85546875" style="626" bestFit="1" customWidth="1"/>
    <col min="11252" max="11252" width="14.140625" style="626" customWidth="1"/>
    <col min="11253" max="11253" width="12" style="626" customWidth="1"/>
    <col min="11254" max="11254" width="7" style="626" bestFit="1" customWidth="1"/>
    <col min="11255" max="11255" width="10.85546875" style="626" bestFit="1" customWidth="1"/>
    <col min="11256" max="11256" width="13.7109375" style="626" bestFit="1" customWidth="1"/>
    <col min="11257" max="11257" width="13.28515625" style="626" bestFit="1" customWidth="1"/>
    <col min="11258" max="11258" width="7" style="626" bestFit="1" customWidth="1"/>
    <col min="11259" max="11259" width="10.85546875" style="626" bestFit="1" customWidth="1"/>
    <col min="11260" max="11260" width="13.7109375" style="626" bestFit="1" customWidth="1"/>
    <col min="11261" max="11261" width="13.28515625" style="626" bestFit="1" customWidth="1"/>
    <col min="11262" max="11262" width="7" style="626" bestFit="1" customWidth="1"/>
    <col min="11263" max="11263" width="10.85546875" style="626" bestFit="1" customWidth="1"/>
    <col min="11264" max="11264" width="13.7109375" style="626" bestFit="1" customWidth="1"/>
    <col min="11265" max="11265" width="13.28515625" style="626" bestFit="1" customWidth="1"/>
    <col min="11266" max="11266" width="7" style="626" bestFit="1" customWidth="1"/>
    <col min="11267" max="11267" width="10.85546875" style="626" bestFit="1" customWidth="1"/>
    <col min="11268" max="11268" width="13.7109375" style="626" bestFit="1" customWidth="1"/>
    <col min="11269" max="11269" width="13.28515625" style="626" bestFit="1" customWidth="1"/>
    <col min="11270" max="11501" width="9.140625" style="626"/>
    <col min="11502" max="11502" width="71.5703125" style="626" customWidth="1"/>
    <col min="11503" max="11503" width="8" style="626" customWidth="1"/>
    <col min="11504" max="11504" width="10.85546875" style="626" bestFit="1" customWidth="1"/>
    <col min="11505" max="11505" width="14.140625" style="626" customWidth="1"/>
    <col min="11506" max="11506" width="8" style="626" customWidth="1"/>
    <col min="11507" max="11507" width="10.85546875" style="626" bestFit="1" customWidth="1"/>
    <col min="11508" max="11508" width="14.140625" style="626" customWidth="1"/>
    <col min="11509" max="11509" width="12" style="626" customWidth="1"/>
    <col min="11510" max="11510" width="7" style="626" bestFit="1" customWidth="1"/>
    <col min="11511" max="11511" width="10.85546875" style="626" bestFit="1" customWidth="1"/>
    <col min="11512" max="11512" width="13.7109375" style="626" bestFit="1" customWidth="1"/>
    <col min="11513" max="11513" width="13.28515625" style="626" bestFit="1" customWidth="1"/>
    <col min="11514" max="11514" width="7" style="626" bestFit="1" customWidth="1"/>
    <col min="11515" max="11515" width="10.85546875" style="626" bestFit="1" customWidth="1"/>
    <col min="11516" max="11516" width="13.7109375" style="626" bestFit="1" customWidth="1"/>
    <col min="11517" max="11517" width="13.28515625" style="626" bestFit="1" customWidth="1"/>
    <col min="11518" max="11518" width="7" style="626" bestFit="1" customWidth="1"/>
    <col min="11519" max="11519" width="10.85546875" style="626" bestFit="1" customWidth="1"/>
    <col min="11520" max="11520" width="13.7109375" style="626" bestFit="1" customWidth="1"/>
    <col min="11521" max="11521" width="13.28515625" style="626" bestFit="1" customWidth="1"/>
    <col min="11522" max="11522" width="7" style="626" bestFit="1" customWidth="1"/>
    <col min="11523" max="11523" width="10.85546875" style="626" bestFit="1" customWidth="1"/>
    <col min="11524" max="11524" width="13.7109375" style="626" bestFit="1" customWidth="1"/>
    <col min="11525" max="11525" width="13.28515625" style="626" bestFit="1" customWidth="1"/>
    <col min="11526" max="11757" width="9.140625" style="626"/>
    <col min="11758" max="11758" width="71.5703125" style="626" customWidth="1"/>
    <col min="11759" max="11759" width="8" style="626" customWidth="1"/>
    <col min="11760" max="11760" width="10.85546875" style="626" bestFit="1" customWidth="1"/>
    <col min="11761" max="11761" width="14.140625" style="626" customWidth="1"/>
    <col min="11762" max="11762" width="8" style="626" customWidth="1"/>
    <col min="11763" max="11763" width="10.85546875" style="626" bestFit="1" customWidth="1"/>
    <col min="11764" max="11764" width="14.140625" style="626" customWidth="1"/>
    <col min="11765" max="11765" width="12" style="626" customWidth="1"/>
    <col min="11766" max="11766" width="7" style="626" bestFit="1" customWidth="1"/>
    <col min="11767" max="11767" width="10.85546875" style="626" bestFit="1" customWidth="1"/>
    <col min="11768" max="11768" width="13.7109375" style="626" bestFit="1" customWidth="1"/>
    <col min="11769" max="11769" width="13.28515625" style="626" bestFit="1" customWidth="1"/>
    <col min="11770" max="11770" width="7" style="626" bestFit="1" customWidth="1"/>
    <col min="11771" max="11771" width="10.85546875" style="626" bestFit="1" customWidth="1"/>
    <col min="11772" max="11772" width="13.7109375" style="626" bestFit="1" customWidth="1"/>
    <col min="11773" max="11773" width="13.28515625" style="626" bestFit="1" customWidth="1"/>
    <col min="11774" max="11774" width="7" style="626" bestFit="1" customWidth="1"/>
    <col min="11775" max="11775" width="10.85546875" style="626" bestFit="1" customWidth="1"/>
    <col min="11776" max="11776" width="13.7109375" style="626" bestFit="1" customWidth="1"/>
    <col min="11777" max="11777" width="13.28515625" style="626" bestFit="1" customWidth="1"/>
    <col min="11778" max="11778" width="7" style="626" bestFit="1" customWidth="1"/>
    <col min="11779" max="11779" width="10.85546875" style="626" bestFit="1" customWidth="1"/>
    <col min="11780" max="11780" width="13.7109375" style="626" bestFit="1" customWidth="1"/>
    <col min="11781" max="11781" width="13.28515625" style="626" bestFit="1" customWidth="1"/>
    <col min="11782" max="12013" width="9.140625" style="626"/>
    <col min="12014" max="12014" width="71.5703125" style="626" customWidth="1"/>
    <col min="12015" max="12015" width="8" style="626" customWidth="1"/>
    <col min="12016" max="12016" width="10.85546875" style="626" bestFit="1" customWidth="1"/>
    <col min="12017" max="12017" width="14.140625" style="626" customWidth="1"/>
    <col min="12018" max="12018" width="8" style="626" customWidth="1"/>
    <col min="12019" max="12019" width="10.85546875" style="626" bestFit="1" customWidth="1"/>
    <col min="12020" max="12020" width="14.140625" style="626" customWidth="1"/>
    <col min="12021" max="12021" width="12" style="626" customWidth="1"/>
    <col min="12022" max="12022" width="7" style="626" bestFit="1" customWidth="1"/>
    <col min="12023" max="12023" width="10.85546875" style="626" bestFit="1" customWidth="1"/>
    <col min="12024" max="12024" width="13.7109375" style="626" bestFit="1" customWidth="1"/>
    <col min="12025" max="12025" width="13.28515625" style="626" bestFit="1" customWidth="1"/>
    <col min="12026" max="12026" width="7" style="626" bestFit="1" customWidth="1"/>
    <col min="12027" max="12027" width="10.85546875" style="626" bestFit="1" customWidth="1"/>
    <col min="12028" max="12028" width="13.7109375" style="626" bestFit="1" customWidth="1"/>
    <col min="12029" max="12029" width="13.28515625" style="626" bestFit="1" customWidth="1"/>
    <col min="12030" max="12030" width="7" style="626" bestFit="1" customWidth="1"/>
    <col min="12031" max="12031" width="10.85546875" style="626" bestFit="1" customWidth="1"/>
    <col min="12032" max="12032" width="13.7109375" style="626" bestFit="1" customWidth="1"/>
    <col min="12033" max="12033" width="13.28515625" style="626" bestFit="1" customWidth="1"/>
    <col min="12034" max="12034" width="7" style="626" bestFit="1" customWidth="1"/>
    <col min="12035" max="12035" width="10.85546875" style="626" bestFit="1" customWidth="1"/>
    <col min="12036" max="12036" width="13.7109375" style="626" bestFit="1" customWidth="1"/>
    <col min="12037" max="12037" width="13.28515625" style="626" bestFit="1" customWidth="1"/>
    <col min="12038" max="12269" width="9.140625" style="626"/>
    <col min="12270" max="12270" width="71.5703125" style="626" customWidth="1"/>
    <col min="12271" max="12271" width="8" style="626" customWidth="1"/>
    <col min="12272" max="12272" width="10.85546875" style="626" bestFit="1" customWidth="1"/>
    <col min="12273" max="12273" width="14.140625" style="626" customWidth="1"/>
    <col min="12274" max="12274" width="8" style="626" customWidth="1"/>
    <col min="12275" max="12275" width="10.85546875" style="626" bestFit="1" customWidth="1"/>
    <col min="12276" max="12276" width="14.140625" style="626" customWidth="1"/>
    <col min="12277" max="12277" width="12" style="626" customWidth="1"/>
    <col min="12278" max="12278" width="7" style="626" bestFit="1" customWidth="1"/>
    <col min="12279" max="12279" width="10.85546875" style="626" bestFit="1" customWidth="1"/>
    <col min="12280" max="12280" width="13.7109375" style="626" bestFit="1" customWidth="1"/>
    <col min="12281" max="12281" width="13.28515625" style="626" bestFit="1" customWidth="1"/>
    <col min="12282" max="12282" width="7" style="626" bestFit="1" customWidth="1"/>
    <col min="12283" max="12283" width="10.85546875" style="626" bestFit="1" customWidth="1"/>
    <col min="12284" max="12284" width="13.7109375" style="626" bestFit="1" customWidth="1"/>
    <col min="12285" max="12285" width="13.28515625" style="626" bestFit="1" customWidth="1"/>
    <col min="12286" max="12286" width="7" style="626" bestFit="1" customWidth="1"/>
    <col min="12287" max="12287" width="10.85546875" style="626" bestFit="1" customWidth="1"/>
    <col min="12288" max="12288" width="13.7109375" style="626" bestFit="1" customWidth="1"/>
    <col min="12289" max="12289" width="13.28515625" style="626" bestFit="1" customWidth="1"/>
    <col min="12290" max="12290" width="7" style="626" bestFit="1" customWidth="1"/>
    <col min="12291" max="12291" width="10.85546875" style="626" bestFit="1" customWidth="1"/>
    <col min="12292" max="12292" width="13.7109375" style="626" bestFit="1" customWidth="1"/>
    <col min="12293" max="12293" width="13.28515625" style="626" bestFit="1" customWidth="1"/>
    <col min="12294" max="12525" width="9.140625" style="626"/>
    <col min="12526" max="12526" width="71.5703125" style="626" customWidth="1"/>
    <col min="12527" max="12527" width="8" style="626" customWidth="1"/>
    <col min="12528" max="12528" width="10.85546875" style="626" bestFit="1" customWidth="1"/>
    <col min="12529" max="12529" width="14.140625" style="626" customWidth="1"/>
    <col min="12530" max="12530" width="8" style="626" customWidth="1"/>
    <col min="12531" max="12531" width="10.85546875" style="626" bestFit="1" customWidth="1"/>
    <col min="12532" max="12532" width="14.140625" style="626" customWidth="1"/>
    <col min="12533" max="12533" width="12" style="626" customWidth="1"/>
    <col min="12534" max="12534" width="7" style="626" bestFit="1" customWidth="1"/>
    <col min="12535" max="12535" width="10.85546875" style="626" bestFit="1" customWidth="1"/>
    <col min="12536" max="12536" width="13.7109375" style="626" bestFit="1" customWidth="1"/>
    <col min="12537" max="12537" width="13.28515625" style="626" bestFit="1" customWidth="1"/>
    <col min="12538" max="12538" width="7" style="626" bestFit="1" customWidth="1"/>
    <col min="12539" max="12539" width="10.85546875" style="626" bestFit="1" customWidth="1"/>
    <col min="12540" max="12540" width="13.7109375" style="626" bestFit="1" customWidth="1"/>
    <col min="12541" max="12541" width="13.28515625" style="626" bestFit="1" customWidth="1"/>
    <col min="12542" max="12542" width="7" style="626" bestFit="1" customWidth="1"/>
    <col min="12543" max="12543" width="10.85546875" style="626" bestFit="1" customWidth="1"/>
    <col min="12544" max="12544" width="13.7109375" style="626" bestFit="1" customWidth="1"/>
    <col min="12545" max="12545" width="13.28515625" style="626" bestFit="1" customWidth="1"/>
    <col min="12546" max="12546" width="7" style="626" bestFit="1" customWidth="1"/>
    <col min="12547" max="12547" width="10.85546875" style="626" bestFit="1" customWidth="1"/>
    <col min="12548" max="12548" width="13.7109375" style="626" bestFit="1" customWidth="1"/>
    <col min="12549" max="12549" width="13.28515625" style="626" bestFit="1" customWidth="1"/>
    <col min="12550" max="12781" width="9.140625" style="626"/>
    <col min="12782" max="12782" width="71.5703125" style="626" customWidth="1"/>
    <col min="12783" max="12783" width="8" style="626" customWidth="1"/>
    <col min="12784" max="12784" width="10.85546875" style="626" bestFit="1" customWidth="1"/>
    <col min="12785" max="12785" width="14.140625" style="626" customWidth="1"/>
    <col min="12786" max="12786" width="8" style="626" customWidth="1"/>
    <col min="12787" max="12787" width="10.85546875" style="626" bestFit="1" customWidth="1"/>
    <col min="12788" max="12788" width="14.140625" style="626" customWidth="1"/>
    <col min="12789" max="12789" width="12" style="626" customWidth="1"/>
    <col min="12790" max="12790" width="7" style="626" bestFit="1" customWidth="1"/>
    <col min="12791" max="12791" width="10.85546875" style="626" bestFit="1" customWidth="1"/>
    <col min="12792" max="12792" width="13.7109375" style="626" bestFit="1" customWidth="1"/>
    <col min="12793" max="12793" width="13.28515625" style="626" bestFit="1" customWidth="1"/>
    <col min="12794" max="12794" width="7" style="626" bestFit="1" customWidth="1"/>
    <col min="12795" max="12795" width="10.85546875" style="626" bestFit="1" customWidth="1"/>
    <col min="12796" max="12796" width="13.7109375" style="626" bestFit="1" customWidth="1"/>
    <col min="12797" max="12797" width="13.28515625" style="626" bestFit="1" customWidth="1"/>
    <col min="12798" max="12798" width="7" style="626" bestFit="1" customWidth="1"/>
    <col min="12799" max="12799" width="10.85546875" style="626" bestFit="1" customWidth="1"/>
    <col min="12800" max="12800" width="13.7109375" style="626" bestFit="1" customWidth="1"/>
    <col min="12801" max="12801" width="13.28515625" style="626" bestFit="1" customWidth="1"/>
    <col min="12802" max="12802" width="7" style="626" bestFit="1" customWidth="1"/>
    <col min="12803" max="12803" width="10.85546875" style="626" bestFit="1" customWidth="1"/>
    <col min="12804" max="12804" width="13.7109375" style="626" bestFit="1" customWidth="1"/>
    <col min="12805" max="12805" width="13.28515625" style="626" bestFit="1" customWidth="1"/>
    <col min="12806" max="13037" width="9.140625" style="626"/>
    <col min="13038" max="13038" width="71.5703125" style="626" customWidth="1"/>
    <col min="13039" max="13039" width="8" style="626" customWidth="1"/>
    <col min="13040" max="13040" width="10.85546875" style="626" bestFit="1" customWidth="1"/>
    <col min="13041" max="13041" width="14.140625" style="626" customWidth="1"/>
    <col min="13042" max="13042" width="8" style="626" customWidth="1"/>
    <col min="13043" max="13043" width="10.85546875" style="626" bestFit="1" customWidth="1"/>
    <col min="13044" max="13044" width="14.140625" style="626" customWidth="1"/>
    <col min="13045" max="13045" width="12" style="626" customWidth="1"/>
    <col min="13046" max="13046" width="7" style="626" bestFit="1" customWidth="1"/>
    <col min="13047" max="13047" width="10.85546875" style="626" bestFit="1" customWidth="1"/>
    <col min="13048" max="13048" width="13.7109375" style="626" bestFit="1" customWidth="1"/>
    <col min="13049" max="13049" width="13.28515625" style="626" bestFit="1" customWidth="1"/>
    <col min="13050" max="13050" width="7" style="626" bestFit="1" customWidth="1"/>
    <col min="13051" max="13051" width="10.85546875" style="626" bestFit="1" customWidth="1"/>
    <col min="13052" max="13052" width="13.7109375" style="626" bestFit="1" customWidth="1"/>
    <col min="13053" max="13053" width="13.28515625" style="626" bestFit="1" customWidth="1"/>
    <col min="13054" max="13054" width="7" style="626" bestFit="1" customWidth="1"/>
    <col min="13055" max="13055" width="10.85546875" style="626" bestFit="1" customWidth="1"/>
    <col min="13056" max="13056" width="13.7109375" style="626" bestFit="1" customWidth="1"/>
    <col min="13057" max="13057" width="13.28515625" style="626" bestFit="1" customWidth="1"/>
    <col min="13058" max="13058" width="7" style="626" bestFit="1" customWidth="1"/>
    <col min="13059" max="13059" width="10.85546875" style="626" bestFit="1" customWidth="1"/>
    <col min="13060" max="13060" width="13.7109375" style="626" bestFit="1" customWidth="1"/>
    <col min="13061" max="13061" width="13.28515625" style="626" bestFit="1" customWidth="1"/>
    <col min="13062" max="13293" width="9.140625" style="626"/>
    <col min="13294" max="13294" width="71.5703125" style="626" customWidth="1"/>
    <col min="13295" max="13295" width="8" style="626" customWidth="1"/>
    <col min="13296" max="13296" width="10.85546875" style="626" bestFit="1" customWidth="1"/>
    <col min="13297" max="13297" width="14.140625" style="626" customWidth="1"/>
    <col min="13298" max="13298" width="8" style="626" customWidth="1"/>
    <col min="13299" max="13299" width="10.85546875" style="626" bestFit="1" customWidth="1"/>
    <col min="13300" max="13300" width="14.140625" style="626" customWidth="1"/>
    <col min="13301" max="13301" width="12" style="626" customWidth="1"/>
    <col min="13302" max="13302" width="7" style="626" bestFit="1" customWidth="1"/>
    <col min="13303" max="13303" width="10.85546875" style="626" bestFit="1" customWidth="1"/>
    <col min="13304" max="13304" width="13.7109375" style="626" bestFit="1" customWidth="1"/>
    <col min="13305" max="13305" width="13.28515625" style="626" bestFit="1" customWidth="1"/>
    <col min="13306" max="13306" width="7" style="626" bestFit="1" customWidth="1"/>
    <col min="13307" max="13307" width="10.85546875" style="626" bestFit="1" customWidth="1"/>
    <col min="13308" max="13308" width="13.7109375" style="626" bestFit="1" customWidth="1"/>
    <col min="13309" max="13309" width="13.28515625" style="626" bestFit="1" customWidth="1"/>
    <col min="13310" max="13310" width="7" style="626" bestFit="1" customWidth="1"/>
    <col min="13311" max="13311" width="10.85546875" style="626" bestFit="1" customWidth="1"/>
    <col min="13312" max="13312" width="13.7109375" style="626" bestFit="1" customWidth="1"/>
    <col min="13313" max="13313" width="13.28515625" style="626" bestFit="1" customWidth="1"/>
    <col min="13314" max="13314" width="7" style="626" bestFit="1" customWidth="1"/>
    <col min="13315" max="13315" width="10.85546875" style="626" bestFit="1" customWidth="1"/>
    <col min="13316" max="13316" width="13.7109375" style="626" bestFit="1" customWidth="1"/>
    <col min="13317" max="13317" width="13.28515625" style="626" bestFit="1" customWidth="1"/>
    <col min="13318" max="13549" width="9.140625" style="626"/>
    <col min="13550" max="13550" width="71.5703125" style="626" customWidth="1"/>
    <col min="13551" max="13551" width="8" style="626" customWidth="1"/>
    <col min="13552" max="13552" width="10.85546875" style="626" bestFit="1" customWidth="1"/>
    <col min="13553" max="13553" width="14.140625" style="626" customWidth="1"/>
    <col min="13554" max="13554" width="8" style="626" customWidth="1"/>
    <col min="13555" max="13555" width="10.85546875" style="626" bestFit="1" customWidth="1"/>
    <col min="13556" max="13556" width="14.140625" style="626" customWidth="1"/>
    <col min="13557" max="13557" width="12" style="626" customWidth="1"/>
    <col min="13558" max="13558" width="7" style="626" bestFit="1" customWidth="1"/>
    <col min="13559" max="13559" width="10.85546875" style="626" bestFit="1" customWidth="1"/>
    <col min="13560" max="13560" width="13.7109375" style="626" bestFit="1" customWidth="1"/>
    <col min="13561" max="13561" width="13.28515625" style="626" bestFit="1" customWidth="1"/>
    <col min="13562" max="13562" width="7" style="626" bestFit="1" customWidth="1"/>
    <col min="13563" max="13563" width="10.85546875" style="626" bestFit="1" customWidth="1"/>
    <col min="13564" max="13564" width="13.7109375" style="626" bestFit="1" customWidth="1"/>
    <col min="13565" max="13565" width="13.28515625" style="626" bestFit="1" customWidth="1"/>
    <col min="13566" max="13566" width="7" style="626" bestFit="1" customWidth="1"/>
    <col min="13567" max="13567" width="10.85546875" style="626" bestFit="1" customWidth="1"/>
    <col min="13568" max="13568" width="13.7109375" style="626" bestFit="1" customWidth="1"/>
    <col min="13569" max="13569" width="13.28515625" style="626" bestFit="1" customWidth="1"/>
    <col min="13570" max="13570" width="7" style="626" bestFit="1" customWidth="1"/>
    <col min="13571" max="13571" width="10.85546875" style="626" bestFit="1" customWidth="1"/>
    <col min="13572" max="13572" width="13.7109375" style="626" bestFit="1" customWidth="1"/>
    <col min="13573" max="13573" width="13.28515625" style="626" bestFit="1" customWidth="1"/>
    <col min="13574" max="13805" width="9.140625" style="626"/>
    <col min="13806" max="13806" width="71.5703125" style="626" customWidth="1"/>
    <col min="13807" max="13807" width="8" style="626" customWidth="1"/>
    <col min="13808" max="13808" width="10.85546875" style="626" bestFit="1" customWidth="1"/>
    <col min="13809" max="13809" width="14.140625" style="626" customWidth="1"/>
    <col min="13810" max="13810" width="8" style="626" customWidth="1"/>
    <col min="13811" max="13811" width="10.85546875" style="626" bestFit="1" customWidth="1"/>
    <col min="13812" max="13812" width="14.140625" style="626" customWidth="1"/>
    <col min="13813" max="13813" width="12" style="626" customWidth="1"/>
    <col min="13814" max="13814" width="7" style="626" bestFit="1" customWidth="1"/>
    <col min="13815" max="13815" width="10.85546875" style="626" bestFit="1" customWidth="1"/>
    <col min="13816" max="13816" width="13.7109375" style="626" bestFit="1" customWidth="1"/>
    <col min="13817" max="13817" width="13.28515625" style="626" bestFit="1" customWidth="1"/>
    <col min="13818" max="13818" width="7" style="626" bestFit="1" customWidth="1"/>
    <col min="13819" max="13819" width="10.85546875" style="626" bestFit="1" customWidth="1"/>
    <col min="13820" max="13820" width="13.7109375" style="626" bestFit="1" customWidth="1"/>
    <col min="13821" max="13821" width="13.28515625" style="626" bestFit="1" customWidth="1"/>
    <col min="13822" max="13822" width="7" style="626" bestFit="1" customWidth="1"/>
    <col min="13823" max="13823" width="10.85546875" style="626" bestFit="1" customWidth="1"/>
    <col min="13824" max="13824" width="13.7109375" style="626" bestFit="1" customWidth="1"/>
    <col min="13825" max="13825" width="13.28515625" style="626" bestFit="1" customWidth="1"/>
    <col min="13826" max="13826" width="7" style="626" bestFit="1" customWidth="1"/>
    <col min="13827" max="13827" width="10.85546875" style="626" bestFit="1" customWidth="1"/>
    <col min="13828" max="13828" width="13.7109375" style="626" bestFit="1" customWidth="1"/>
    <col min="13829" max="13829" width="13.28515625" style="626" bestFit="1" customWidth="1"/>
    <col min="13830" max="14061" width="9.140625" style="626"/>
    <col min="14062" max="14062" width="71.5703125" style="626" customWidth="1"/>
    <col min="14063" max="14063" width="8" style="626" customWidth="1"/>
    <col min="14064" max="14064" width="10.85546875" style="626" bestFit="1" customWidth="1"/>
    <col min="14065" max="14065" width="14.140625" style="626" customWidth="1"/>
    <col min="14066" max="14066" width="8" style="626" customWidth="1"/>
    <col min="14067" max="14067" width="10.85546875" style="626" bestFit="1" customWidth="1"/>
    <col min="14068" max="14068" width="14.140625" style="626" customWidth="1"/>
    <col min="14069" max="14069" width="12" style="626" customWidth="1"/>
    <col min="14070" max="14070" width="7" style="626" bestFit="1" customWidth="1"/>
    <col min="14071" max="14071" width="10.85546875" style="626" bestFit="1" customWidth="1"/>
    <col min="14072" max="14072" width="13.7109375" style="626" bestFit="1" customWidth="1"/>
    <col min="14073" max="14073" width="13.28515625" style="626" bestFit="1" customWidth="1"/>
    <col min="14074" max="14074" width="7" style="626" bestFit="1" customWidth="1"/>
    <col min="14075" max="14075" width="10.85546875" style="626" bestFit="1" customWidth="1"/>
    <col min="14076" max="14076" width="13.7109375" style="626" bestFit="1" customWidth="1"/>
    <col min="14077" max="14077" width="13.28515625" style="626" bestFit="1" customWidth="1"/>
    <col min="14078" max="14078" width="7" style="626" bestFit="1" customWidth="1"/>
    <col min="14079" max="14079" width="10.85546875" style="626" bestFit="1" customWidth="1"/>
    <col min="14080" max="14080" width="13.7109375" style="626" bestFit="1" customWidth="1"/>
    <col min="14081" max="14081" width="13.28515625" style="626" bestFit="1" customWidth="1"/>
    <col min="14082" max="14082" width="7" style="626" bestFit="1" customWidth="1"/>
    <col min="14083" max="14083" width="10.85546875" style="626" bestFit="1" customWidth="1"/>
    <col min="14084" max="14084" width="13.7109375" style="626" bestFit="1" customWidth="1"/>
    <col min="14085" max="14085" width="13.28515625" style="626" bestFit="1" customWidth="1"/>
    <col min="14086" max="14317" width="9.140625" style="626"/>
    <col min="14318" max="14318" width="71.5703125" style="626" customWidth="1"/>
    <col min="14319" max="14319" width="8" style="626" customWidth="1"/>
    <col min="14320" max="14320" width="10.85546875" style="626" bestFit="1" customWidth="1"/>
    <col min="14321" max="14321" width="14.140625" style="626" customWidth="1"/>
    <col min="14322" max="14322" width="8" style="626" customWidth="1"/>
    <col min="14323" max="14323" width="10.85546875" style="626" bestFit="1" customWidth="1"/>
    <col min="14324" max="14324" width="14.140625" style="626" customWidth="1"/>
    <col min="14325" max="14325" width="12" style="626" customWidth="1"/>
    <col min="14326" max="14326" width="7" style="626" bestFit="1" customWidth="1"/>
    <col min="14327" max="14327" width="10.85546875" style="626" bestFit="1" customWidth="1"/>
    <col min="14328" max="14328" width="13.7109375" style="626" bestFit="1" customWidth="1"/>
    <col min="14329" max="14329" width="13.28515625" style="626" bestFit="1" customWidth="1"/>
    <col min="14330" max="14330" width="7" style="626" bestFit="1" customWidth="1"/>
    <col min="14331" max="14331" width="10.85546875" style="626" bestFit="1" customWidth="1"/>
    <col min="14332" max="14332" width="13.7109375" style="626" bestFit="1" customWidth="1"/>
    <col min="14333" max="14333" width="13.28515625" style="626" bestFit="1" customWidth="1"/>
    <col min="14334" max="14334" width="7" style="626" bestFit="1" customWidth="1"/>
    <col min="14335" max="14335" width="10.85546875" style="626" bestFit="1" customWidth="1"/>
    <col min="14336" max="14336" width="13.7109375" style="626" bestFit="1" customWidth="1"/>
    <col min="14337" max="14337" width="13.28515625" style="626" bestFit="1" customWidth="1"/>
    <col min="14338" max="14338" width="7" style="626" bestFit="1" customWidth="1"/>
    <col min="14339" max="14339" width="10.85546875" style="626" bestFit="1" customWidth="1"/>
    <col min="14340" max="14340" width="13.7109375" style="626" bestFit="1" customWidth="1"/>
    <col min="14341" max="14341" width="13.28515625" style="626" bestFit="1" customWidth="1"/>
    <col min="14342" max="14573" width="9.140625" style="626"/>
    <col min="14574" max="14574" width="71.5703125" style="626" customWidth="1"/>
    <col min="14575" max="14575" width="8" style="626" customWidth="1"/>
    <col min="14576" max="14576" width="10.85546875" style="626" bestFit="1" customWidth="1"/>
    <col min="14577" max="14577" width="14.140625" style="626" customWidth="1"/>
    <col min="14578" max="14578" width="8" style="626" customWidth="1"/>
    <col min="14579" max="14579" width="10.85546875" style="626" bestFit="1" customWidth="1"/>
    <col min="14580" max="14580" width="14.140625" style="626" customWidth="1"/>
    <col min="14581" max="14581" width="12" style="626" customWidth="1"/>
    <col min="14582" max="14582" width="7" style="626" bestFit="1" customWidth="1"/>
    <col min="14583" max="14583" width="10.85546875" style="626" bestFit="1" customWidth="1"/>
    <col min="14584" max="14584" width="13.7109375" style="626" bestFit="1" customWidth="1"/>
    <col min="14585" max="14585" width="13.28515625" style="626" bestFit="1" customWidth="1"/>
    <col min="14586" max="14586" width="7" style="626" bestFit="1" customWidth="1"/>
    <col min="14587" max="14587" width="10.85546875" style="626" bestFit="1" customWidth="1"/>
    <col min="14588" max="14588" width="13.7109375" style="626" bestFit="1" customWidth="1"/>
    <col min="14589" max="14589" width="13.28515625" style="626" bestFit="1" customWidth="1"/>
    <col min="14590" max="14590" width="7" style="626" bestFit="1" customWidth="1"/>
    <col min="14591" max="14591" width="10.85546875" style="626" bestFit="1" customWidth="1"/>
    <col min="14592" max="14592" width="13.7109375" style="626" bestFit="1" customWidth="1"/>
    <col min="14593" max="14593" width="13.28515625" style="626" bestFit="1" customWidth="1"/>
    <col min="14594" max="14594" width="7" style="626" bestFit="1" customWidth="1"/>
    <col min="14595" max="14595" width="10.85546875" style="626" bestFit="1" customWidth="1"/>
    <col min="14596" max="14596" width="13.7109375" style="626" bestFit="1" customWidth="1"/>
    <col min="14597" max="14597" width="13.28515625" style="626" bestFit="1" customWidth="1"/>
    <col min="14598" max="14829" width="9.140625" style="626"/>
    <col min="14830" max="14830" width="71.5703125" style="626" customWidth="1"/>
    <col min="14831" max="14831" width="8" style="626" customWidth="1"/>
    <col min="14832" max="14832" width="10.85546875" style="626" bestFit="1" customWidth="1"/>
    <col min="14833" max="14833" width="14.140625" style="626" customWidth="1"/>
    <col min="14834" max="14834" width="8" style="626" customWidth="1"/>
    <col min="14835" max="14835" width="10.85546875" style="626" bestFit="1" customWidth="1"/>
    <col min="14836" max="14836" width="14.140625" style="626" customWidth="1"/>
    <col min="14837" max="14837" width="12" style="626" customWidth="1"/>
    <col min="14838" max="14838" width="7" style="626" bestFit="1" customWidth="1"/>
    <col min="14839" max="14839" width="10.85546875" style="626" bestFit="1" customWidth="1"/>
    <col min="14840" max="14840" width="13.7109375" style="626" bestFit="1" customWidth="1"/>
    <col min="14841" max="14841" width="13.28515625" style="626" bestFit="1" customWidth="1"/>
    <col min="14842" max="14842" width="7" style="626" bestFit="1" customWidth="1"/>
    <col min="14843" max="14843" width="10.85546875" style="626" bestFit="1" customWidth="1"/>
    <col min="14844" max="14844" width="13.7109375" style="626" bestFit="1" customWidth="1"/>
    <col min="14845" max="14845" width="13.28515625" style="626" bestFit="1" customWidth="1"/>
    <col min="14846" max="14846" width="7" style="626" bestFit="1" customWidth="1"/>
    <col min="14847" max="14847" width="10.85546875" style="626" bestFit="1" customWidth="1"/>
    <col min="14848" max="14848" width="13.7109375" style="626" bestFit="1" customWidth="1"/>
    <col min="14849" max="14849" width="13.28515625" style="626" bestFit="1" customWidth="1"/>
    <col min="14850" max="14850" width="7" style="626" bestFit="1" customWidth="1"/>
    <col min="14851" max="14851" width="10.85546875" style="626" bestFit="1" customWidth="1"/>
    <col min="14852" max="14852" width="13.7109375" style="626" bestFit="1" customWidth="1"/>
    <col min="14853" max="14853" width="13.28515625" style="626" bestFit="1" customWidth="1"/>
    <col min="14854" max="15085" width="9.140625" style="626"/>
    <col min="15086" max="15086" width="71.5703125" style="626" customWidth="1"/>
    <col min="15087" max="15087" width="8" style="626" customWidth="1"/>
    <col min="15088" max="15088" width="10.85546875" style="626" bestFit="1" customWidth="1"/>
    <col min="15089" max="15089" width="14.140625" style="626" customWidth="1"/>
    <col min="15090" max="15090" width="8" style="626" customWidth="1"/>
    <col min="15091" max="15091" width="10.85546875" style="626" bestFit="1" customWidth="1"/>
    <col min="15092" max="15092" width="14.140625" style="626" customWidth="1"/>
    <col min="15093" max="15093" width="12" style="626" customWidth="1"/>
    <col min="15094" max="15094" width="7" style="626" bestFit="1" customWidth="1"/>
    <col min="15095" max="15095" width="10.85546875" style="626" bestFit="1" customWidth="1"/>
    <col min="15096" max="15096" width="13.7109375" style="626" bestFit="1" customWidth="1"/>
    <col min="15097" max="15097" width="13.28515625" style="626" bestFit="1" customWidth="1"/>
    <col min="15098" max="15098" width="7" style="626" bestFit="1" customWidth="1"/>
    <col min="15099" max="15099" width="10.85546875" style="626" bestFit="1" customWidth="1"/>
    <col min="15100" max="15100" width="13.7109375" style="626" bestFit="1" customWidth="1"/>
    <col min="15101" max="15101" width="13.28515625" style="626" bestFit="1" customWidth="1"/>
    <col min="15102" max="15102" width="7" style="626" bestFit="1" customWidth="1"/>
    <col min="15103" max="15103" width="10.85546875" style="626" bestFit="1" customWidth="1"/>
    <col min="15104" max="15104" width="13.7109375" style="626" bestFit="1" customWidth="1"/>
    <col min="15105" max="15105" width="13.28515625" style="626" bestFit="1" customWidth="1"/>
    <col min="15106" max="15106" width="7" style="626" bestFit="1" customWidth="1"/>
    <col min="15107" max="15107" width="10.85546875" style="626" bestFit="1" customWidth="1"/>
    <col min="15108" max="15108" width="13.7109375" style="626" bestFit="1" customWidth="1"/>
    <col min="15109" max="15109" width="13.28515625" style="626" bestFit="1" customWidth="1"/>
    <col min="15110" max="15341" width="9.140625" style="626"/>
    <col min="15342" max="15342" width="71.5703125" style="626" customWidth="1"/>
    <col min="15343" max="15343" width="8" style="626" customWidth="1"/>
    <col min="15344" max="15344" width="10.85546875" style="626" bestFit="1" customWidth="1"/>
    <col min="15345" max="15345" width="14.140625" style="626" customWidth="1"/>
    <col min="15346" max="15346" width="8" style="626" customWidth="1"/>
    <col min="15347" max="15347" width="10.85546875" style="626" bestFit="1" customWidth="1"/>
    <col min="15348" max="15348" width="14.140625" style="626" customWidth="1"/>
    <col min="15349" max="15349" width="12" style="626" customWidth="1"/>
    <col min="15350" max="15350" width="7" style="626" bestFit="1" customWidth="1"/>
    <col min="15351" max="15351" width="10.85546875" style="626" bestFit="1" customWidth="1"/>
    <col min="15352" max="15352" width="13.7109375" style="626" bestFit="1" customWidth="1"/>
    <col min="15353" max="15353" width="13.28515625" style="626" bestFit="1" customWidth="1"/>
    <col min="15354" max="15354" width="7" style="626" bestFit="1" customWidth="1"/>
    <col min="15355" max="15355" width="10.85546875" style="626" bestFit="1" customWidth="1"/>
    <col min="15356" max="15356" width="13.7109375" style="626" bestFit="1" customWidth="1"/>
    <col min="15357" max="15357" width="13.28515625" style="626" bestFit="1" customWidth="1"/>
    <col min="15358" max="15358" width="7" style="626" bestFit="1" customWidth="1"/>
    <col min="15359" max="15359" width="10.85546875" style="626" bestFit="1" customWidth="1"/>
    <col min="15360" max="15360" width="13.7109375" style="626" bestFit="1" customWidth="1"/>
    <col min="15361" max="15361" width="13.28515625" style="626" bestFit="1" customWidth="1"/>
    <col min="15362" max="15362" width="7" style="626" bestFit="1" customWidth="1"/>
    <col min="15363" max="15363" width="10.85546875" style="626" bestFit="1" customWidth="1"/>
    <col min="15364" max="15364" width="13.7109375" style="626" bestFit="1" customWidth="1"/>
    <col min="15365" max="15365" width="13.28515625" style="626" bestFit="1" customWidth="1"/>
    <col min="15366" max="15597" width="9.140625" style="626"/>
    <col min="15598" max="15598" width="71.5703125" style="626" customWidth="1"/>
    <col min="15599" max="15599" width="8" style="626" customWidth="1"/>
    <col min="15600" max="15600" width="10.85546875" style="626" bestFit="1" customWidth="1"/>
    <col min="15601" max="15601" width="14.140625" style="626" customWidth="1"/>
    <col min="15602" max="15602" width="8" style="626" customWidth="1"/>
    <col min="15603" max="15603" width="10.85546875" style="626" bestFit="1" customWidth="1"/>
    <col min="15604" max="15604" width="14.140625" style="626" customWidth="1"/>
    <col min="15605" max="15605" width="12" style="626" customWidth="1"/>
    <col min="15606" max="15606" width="7" style="626" bestFit="1" customWidth="1"/>
    <col min="15607" max="15607" width="10.85546875" style="626" bestFit="1" customWidth="1"/>
    <col min="15608" max="15608" width="13.7109375" style="626" bestFit="1" customWidth="1"/>
    <col min="15609" max="15609" width="13.28515625" style="626" bestFit="1" customWidth="1"/>
    <col min="15610" max="15610" width="7" style="626" bestFit="1" customWidth="1"/>
    <col min="15611" max="15611" width="10.85546875" style="626" bestFit="1" customWidth="1"/>
    <col min="15612" max="15612" width="13.7109375" style="626" bestFit="1" customWidth="1"/>
    <col min="15613" max="15613" width="13.28515625" style="626" bestFit="1" customWidth="1"/>
    <col min="15614" max="15614" width="7" style="626" bestFit="1" customWidth="1"/>
    <col min="15615" max="15615" width="10.85546875" style="626" bestFit="1" customWidth="1"/>
    <col min="15616" max="15616" width="13.7109375" style="626" bestFit="1" customWidth="1"/>
    <col min="15617" max="15617" width="13.28515625" style="626" bestFit="1" customWidth="1"/>
    <col min="15618" max="15618" width="7" style="626" bestFit="1" customWidth="1"/>
    <col min="15619" max="15619" width="10.85546875" style="626" bestFit="1" customWidth="1"/>
    <col min="15620" max="15620" width="13.7109375" style="626" bestFit="1" customWidth="1"/>
    <col min="15621" max="15621" width="13.28515625" style="626" bestFit="1" customWidth="1"/>
    <col min="15622" max="15853" width="9.140625" style="626"/>
    <col min="15854" max="15854" width="71.5703125" style="626" customWidth="1"/>
    <col min="15855" max="15855" width="8" style="626" customWidth="1"/>
    <col min="15856" max="15856" width="10.85546875" style="626" bestFit="1" customWidth="1"/>
    <col min="15857" max="15857" width="14.140625" style="626" customWidth="1"/>
    <col min="15858" max="15858" width="8" style="626" customWidth="1"/>
    <col min="15859" max="15859" width="10.85546875" style="626" bestFit="1" customWidth="1"/>
    <col min="15860" max="15860" width="14.140625" style="626" customWidth="1"/>
    <col min="15861" max="15861" width="12" style="626" customWidth="1"/>
    <col min="15862" max="15862" width="7" style="626" bestFit="1" customWidth="1"/>
    <col min="15863" max="15863" width="10.85546875" style="626" bestFit="1" customWidth="1"/>
    <col min="15864" max="15864" width="13.7109375" style="626" bestFit="1" customWidth="1"/>
    <col min="15865" max="15865" width="13.28515625" style="626" bestFit="1" customWidth="1"/>
    <col min="15866" max="15866" width="7" style="626" bestFit="1" customWidth="1"/>
    <col min="15867" max="15867" width="10.85546875" style="626" bestFit="1" customWidth="1"/>
    <col min="15868" max="15868" width="13.7109375" style="626" bestFit="1" customWidth="1"/>
    <col min="15869" max="15869" width="13.28515625" style="626" bestFit="1" customWidth="1"/>
    <col min="15870" max="15870" width="7" style="626" bestFit="1" customWidth="1"/>
    <col min="15871" max="15871" width="10.85546875" style="626" bestFit="1" customWidth="1"/>
    <col min="15872" max="15872" width="13.7109375" style="626" bestFit="1" customWidth="1"/>
    <col min="15873" max="15873" width="13.28515625" style="626" bestFit="1" customWidth="1"/>
    <col min="15874" max="15874" width="7" style="626" bestFit="1" customWidth="1"/>
    <col min="15875" max="15875" width="10.85546875" style="626" bestFit="1" customWidth="1"/>
    <col min="15876" max="15876" width="13.7109375" style="626" bestFit="1" customWidth="1"/>
    <col min="15877" max="15877" width="13.28515625" style="626" bestFit="1" customWidth="1"/>
    <col min="15878" max="16109" width="9.140625" style="626"/>
    <col min="16110" max="16110" width="71.5703125" style="626" customWidth="1"/>
    <col min="16111" max="16111" width="8" style="626" customWidth="1"/>
    <col min="16112" max="16112" width="10.85546875" style="626" bestFit="1" customWidth="1"/>
    <col min="16113" max="16113" width="14.140625" style="626" customWidth="1"/>
    <col min="16114" max="16114" width="8" style="626" customWidth="1"/>
    <col min="16115" max="16115" width="10.85546875" style="626" bestFit="1" customWidth="1"/>
    <col min="16116" max="16116" width="14.140625" style="626" customWidth="1"/>
    <col min="16117" max="16117" width="12" style="626" customWidth="1"/>
    <col min="16118" max="16118" width="7" style="626" bestFit="1" customWidth="1"/>
    <col min="16119" max="16119" width="10.85546875" style="626" bestFit="1" customWidth="1"/>
    <col min="16120" max="16120" width="13.7109375" style="626" bestFit="1" customWidth="1"/>
    <col min="16121" max="16121" width="13.28515625" style="626" bestFit="1" customWidth="1"/>
    <col min="16122" max="16122" width="7" style="626" bestFit="1" customWidth="1"/>
    <col min="16123" max="16123" width="10.85546875" style="626" bestFit="1" customWidth="1"/>
    <col min="16124" max="16124" width="13.7109375" style="626" bestFit="1" customWidth="1"/>
    <col min="16125" max="16125" width="13.28515625" style="626" bestFit="1" customWidth="1"/>
    <col min="16126" max="16126" width="7" style="626" bestFit="1" customWidth="1"/>
    <col min="16127" max="16127" width="10.85546875" style="626" bestFit="1" customWidth="1"/>
    <col min="16128" max="16128" width="13.7109375" style="626" bestFit="1" customWidth="1"/>
    <col min="16129" max="16129" width="13.28515625" style="626" bestFit="1" customWidth="1"/>
    <col min="16130" max="16130" width="7" style="626" bestFit="1" customWidth="1"/>
    <col min="16131" max="16131" width="10.85546875" style="626" bestFit="1" customWidth="1"/>
    <col min="16132" max="16132" width="13.7109375" style="626" bestFit="1" customWidth="1"/>
    <col min="16133" max="16133" width="13.28515625" style="626" bestFit="1" customWidth="1"/>
    <col min="16134" max="16384" width="9.140625" style="626"/>
  </cols>
  <sheetData>
    <row r="1" spans="1:13" ht="52.5" customHeight="1" x14ac:dyDescent="0.25">
      <c r="A1" s="981" t="s">
        <v>6007</v>
      </c>
      <c r="B1" s="981"/>
      <c r="C1" s="981"/>
      <c r="D1" s="981"/>
      <c r="E1" s="981"/>
      <c r="F1" s="981"/>
      <c r="G1" s="981"/>
      <c r="H1" s="981"/>
      <c r="I1" s="981"/>
      <c r="J1" s="981"/>
      <c r="K1"/>
    </row>
    <row r="2" spans="1:13" ht="60" customHeight="1" x14ac:dyDescent="0.25">
      <c r="A2" s="627" t="s">
        <v>0</v>
      </c>
      <c r="B2" s="982" t="s">
        <v>6008</v>
      </c>
      <c r="C2" s="982"/>
      <c r="D2" s="982"/>
      <c r="E2" s="983" t="s">
        <v>6009</v>
      </c>
      <c r="F2" s="983" t="s">
        <v>6010</v>
      </c>
      <c r="G2" s="984" t="s">
        <v>6011</v>
      </c>
      <c r="H2" s="984" t="s">
        <v>6012</v>
      </c>
      <c r="I2" s="985" t="s">
        <v>6013</v>
      </c>
      <c r="J2" s="986" t="s">
        <v>6014</v>
      </c>
      <c r="K2" s="979" t="s">
        <v>6015</v>
      </c>
      <c r="L2" s="979" t="s">
        <v>6016</v>
      </c>
      <c r="M2" s="980" t="s">
        <v>6017</v>
      </c>
    </row>
    <row r="3" spans="1:13" ht="26.25" x14ac:dyDescent="0.25">
      <c r="A3" s="628"/>
      <c r="B3" s="629" t="s">
        <v>6018</v>
      </c>
      <c r="C3" s="629" t="s">
        <v>6019</v>
      </c>
      <c r="D3" s="629" t="s">
        <v>6020</v>
      </c>
      <c r="E3" s="983"/>
      <c r="F3" s="983"/>
      <c r="G3" s="984"/>
      <c r="H3" s="984"/>
      <c r="I3" s="985"/>
      <c r="J3" s="986"/>
      <c r="K3" s="979"/>
      <c r="L3" s="979"/>
      <c r="M3" s="980"/>
    </row>
    <row r="4" spans="1:13" x14ac:dyDescent="0.25">
      <c r="A4" s="630" t="s">
        <v>6021</v>
      </c>
      <c r="B4" s="631">
        <v>24.71</v>
      </c>
      <c r="C4" s="632">
        <v>5537000</v>
      </c>
      <c r="D4" s="632">
        <f>SUM(C4*B4)</f>
        <v>136819270</v>
      </c>
      <c r="E4" s="633"/>
      <c r="F4" s="633"/>
      <c r="G4" s="632">
        <v>136819270</v>
      </c>
      <c r="H4" s="632">
        <f>SUM(G4-(D4+E4+F4))</f>
        <v>0</v>
      </c>
      <c r="I4" s="632">
        <v>136819270</v>
      </c>
      <c r="J4" s="634">
        <f t="shared" ref="J4:J34" si="0">SUM(H4-G4+I4)</f>
        <v>0</v>
      </c>
      <c r="K4" s="635">
        <v>8302560</v>
      </c>
      <c r="L4" s="635">
        <v>8302560</v>
      </c>
      <c r="M4" s="636">
        <v>8302560</v>
      </c>
    </row>
    <row r="5" spans="1:13" x14ac:dyDescent="0.25">
      <c r="A5" s="630" t="s">
        <v>6022</v>
      </c>
      <c r="B5" s="632"/>
      <c r="C5" s="632">
        <v>26000</v>
      </c>
      <c r="D5" s="632">
        <v>16351400</v>
      </c>
      <c r="E5" s="633"/>
      <c r="F5" s="633"/>
      <c r="G5" s="632">
        <v>16351400</v>
      </c>
      <c r="H5" s="632">
        <f t="shared" ref="H5:H34" si="1">SUM(G5-(D5+E5+F5))</f>
        <v>0</v>
      </c>
      <c r="I5" s="632">
        <v>16351400</v>
      </c>
      <c r="J5" s="634">
        <f t="shared" si="0"/>
        <v>0</v>
      </c>
      <c r="K5" s="635"/>
      <c r="L5" s="635"/>
      <c r="M5" s="636"/>
    </row>
    <row r="6" spans="1:13" x14ac:dyDescent="0.25">
      <c r="A6" s="630" t="s">
        <v>6023</v>
      </c>
      <c r="B6" s="632"/>
      <c r="C6" s="637"/>
      <c r="D6" s="632">
        <v>23919000</v>
      </c>
      <c r="E6" s="633"/>
      <c r="F6" s="633"/>
      <c r="G6" s="632">
        <v>23919000</v>
      </c>
      <c r="H6" s="632">
        <f t="shared" si="1"/>
        <v>0</v>
      </c>
      <c r="I6" s="632">
        <v>23919000</v>
      </c>
      <c r="J6" s="634">
        <f t="shared" si="0"/>
        <v>0</v>
      </c>
      <c r="K6" s="635"/>
      <c r="L6" s="635"/>
      <c r="M6" s="636"/>
    </row>
    <row r="7" spans="1:13" x14ac:dyDescent="0.25">
      <c r="A7" s="630" t="s">
        <v>6024</v>
      </c>
      <c r="B7" s="632"/>
      <c r="C7" s="637"/>
      <c r="D7" s="632">
        <v>6006695</v>
      </c>
      <c r="E7" s="633"/>
      <c r="F7" s="633"/>
      <c r="G7" s="632">
        <v>6006695</v>
      </c>
      <c r="H7" s="632">
        <f t="shared" si="1"/>
        <v>0</v>
      </c>
      <c r="I7" s="632">
        <v>6006695</v>
      </c>
      <c r="J7" s="634">
        <f t="shared" si="0"/>
        <v>0</v>
      </c>
      <c r="K7" s="635"/>
      <c r="L7" s="635"/>
      <c r="M7" s="636"/>
    </row>
    <row r="8" spans="1:13" x14ac:dyDescent="0.25">
      <c r="A8" s="630" t="s">
        <v>6025</v>
      </c>
      <c r="B8" s="632"/>
      <c r="C8" s="637"/>
      <c r="D8" s="632">
        <v>11350605</v>
      </c>
      <c r="E8" s="633"/>
      <c r="F8" s="633"/>
      <c r="G8" s="632">
        <v>11350605</v>
      </c>
      <c r="H8" s="632">
        <f t="shared" si="1"/>
        <v>0</v>
      </c>
      <c r="I8" s="632">
        <v>11350605</v>
      </c>
      <c r="J8" s="634">
        <f t="shared" si="0"/>
        <v>0</v>
      </c>
      <c r="K8" s="635"/>
      <c r="L8" s="635"/>
      <c r="M8" s="636"/>
    </row>
    <row r="9" spans="1:13" x14ac:dyDescent="0.25">
      <c r="A9" s="630" t="s">
        <v>6026</v>
      </c>
      <c r="B9" s="632">
        <v>7652</v>
      </c>
      <c r="C9" s="632">
        <v>2800</v>
      </c>
      <c r="D9" s="632">
        <f>SUM(B9*C9)</f>
        <v>21425600</v>
      </c>
      <c r="E9" s="633"/>
      <c r="F9" s="633"/>
      <c r="G9" s="632">
        <v>21425600</v>
      </c>
      <c r="H9" s="632">
        <f t="shared" si="1"/>
        <v>0</v>
      </c>
      <c r="I9" s="632">
        <v>21425600</v>
      </c>
      <c r="J9" s="634">
        <f t="shared" si="0"/>
        <v>0</v>
      </c>
      <c r="K9" s="635"/>
      <c r="L9" s="635"/>
      <c r="M9" s="636"/>
    </row>
    <row r="10" spans="1:13" x14ac:dyDescent="0.25">
      <c r="A10" s="638" t="s">
        <v>6027</v>
      </c>
      <c r="B10" s="639">
        <v>155</v>
      </c>
      <c r="C10" s="639">
        <v>2550</v>
      </c>
      <c r="D10" s="639">
        <f>SUM(B10*C10)</f>
        <v>395250</v>
      </c>
      <c r="E10" s="640"/>
      <c r="F10" s="640"/>
      <c r="G10" s="639">
        <v>395250</v>
      </c>
      <c r="H10" s="639">
        <f t="shared" si="1"/>
        <v>0</v>
      </c>
      <c r="I10" s="639">
        <v>395250</v>
      </c>
      <c r="J10" s="641">
        <f t="shared" si="0"/>
        <v>0</v>
      </c>
      <c r="K10" s="642"/>
      <c r="L10" s="642"/>
      <c r="M10" s="643"/>
    </row>
    <row r="11" spans="1:13" ht="16.5" thickBot="1" x14ac:dyDescent="0.3">
      <c r="A11" s="644" t="s">
        <v>6028</v>
      </c>
      <c r="B11" s="645"/>
      <c r="C11" s="645"/>
      <c r="D11" s="645">
        <v>21470000</v>
      </c>
      <c r="E11" s="646">
        <v>1140000</v>
      </c>
      <c r="F11" s="646"/>
      <c r="G11" s="645">
        <v>22610000</v>
      </c>
      <c r="H11" s="645"/>
      <c r="I11" s="645">
        <v>22610000</v>
      </c>
      <c r="J11" s="647"/>
      <c r="K11" s="648"/>
      <c r="L11" s="648"/>
      <c r="M11" s="647"/>
    </row>
    <row r="12" spans="1:13" ht="16.5" customHeight="1" thickBot="1" x14ac:dyDescent="0.3">
      <c r="A12" s="649" t="s">
        <v>6029</v>
      </c>
      <c r="B12" s="650"/>
      <c r="C12" s="650"/>
      <c r="D12" s="651">
        <f>SUM(D4:D11)</f>
        <v>237737820</v>
      </c>
      <c r="E12" s="651">
        <f>SUM(E4:E11)</f>
        <v>1140000</v>
      </c>
      <c r="F12" s="651">
        <f>SUM(F4:F11)</f>
        <v>0</v>
      </c>
      <c r="G12" s="651">
        <f>SUM(G4:G11)</f>
        <v>238877820</v>
      </c>
      <c r="H12" s="651">
        <f t="shared" ref="H12" si="2">SUM(H4:H10)</f>
        <v>0</v>
      </c>
      <c r="I12" s="651">
        <f>SUM(I4:I11)</f>
        <v>238877820</v>
      </c>
      <c r="J12" s="652">
        <f t="shared" si="0"/>
        <v>0</v>
      </c>
      <c r="K12" s="652">
        <f>SUM(K4:K10)</f>
        <v>8302560</v>
      </c>
      <c r="L12" s="652">
        <f t="shared" ref="L12:M12" si="3">SUM(L4:L10)</f>
        <v>8302560</v>
      </c>
      <c r="M12" s="653">
        <f t="shared" si="3"/>
        <v>8302560</v>
      </c>
    </row>
    <row r="13" spans="1:13" x14ac:dyDescent="0.25">
      <c r="A13" s="654" t="s">
        <v>6030</v>
      </c>
      <c r="B13" s="655"/>
      <c r="C13" s="656"/>
      <c r="D13" s="657">
        <f>SUM(D14:D14)</f>
        <v>33280000</v>
      </c>
      <c r="E13" s="657">
        <f t="shared" ref="E13:I13" si="4">SUM(E14:E14)</f>
        <v>0</v>
      </c>
      <c r="F13" s="657">
        <f t="shared" si="4"/>
        <v>91000</v>
      </c>
      <c r="G13" s="657">
        <f t="shared" si="4"/>
        <v>33449000</v>
      </c>
      <c r="H13" s="657">
        <f t="shared" si="4"/>
        <v>78000</v>
      </c>
      <c r="I13" s="657">
        <f t="shared" si="4"/>
        <v>33449000</v>
      </c>
      <c r="J13" s="658">
        <f t="shared" si="0"/>
        <v>78000</v>
      </c>
      <c r="K13" s="659">
        <f>SUM(K14)</f>
        <v>1796900</v>
      </c>
      <c r="L13" s="659">
        <f t="shared" ref="L13:M13" si="5">SUM(L14)</f>
        <v>1801100</v>
      </c>
      <c r="M13" s="632">
        <f t="shared" si="5"/>
        <v>1801100</v>
      </c>
    </row>
    <row r="14" spans="1:13" s="664" customFormat="1" ht="12.75" x14ac:dyDescent="0.2">
      <c r="A14" s="660" t="s">
        <v>6031</v>
      </c>
      <c r="B14" s="661">
        <v>256</v>
      </c>
      <c r="C14" s="662">
        <v>130000</v>
      </c>
      <c r="D14" s="662">
        <f>SUM(B14*C14)</f>
        <v>33280000</v>
      </c>
      <c r="E14" s="662"/>
      <c r="F14" s="662">
        <v>91000</v>
      </c>
      <c r="G14" s="662">
        <v>33449000</v>
      </c>
      <c r="H14" s="662">
        <f t="shared" si="1"/>
        <v>78000</v>
      </c>
      <c r="I14" s="662">
        <v>33449000</v>
      </c>
      <c r="J14" s="663">
        <f t="shared" si="0"/>
        <v>78000</v>
      </c>
      <c r="K14" s="662">
        <v>1796900</v>
      </c>
      <c r="L14" s="662">
        <v>1801100</v>
      </c>
      <c r="M14" s="662">
        <v>1801100</v>
      </c>
    </row>
    <row r="15" spans="1:13" x14ac:dyDescent="0.25">
      <c r="A15" s="665" t="s">
        <v>6032</v>
      </c>
      <c r="B15" s="666"/>
      <c r="C15" s="667"/>
      <c r="D15" s="632">
        <f>SUM(D16)</f>
        <v>119994120</v>
      </c>
      <c r="E15" s="632">
        <f t="shared" ref="E15:I15" si="6">SUM(E16)</f>
        <v>0</v>
      </c>
      <c r="F15" s="632">
        <f t="shared" si="6"/>
        <v>526290</v>
      </c>
      <c r="G15" s="632">
        <f t="shared" si="6"/>
        <v>121046700</v>
      </c>
      <c r="H15" s="632">
        <f t="shared" si="6"/>
        <v>526290</v>
      </c>
      <c r="I15" s="632">
        <f t="shared" si="6"/>
        <v>121046700</v>
      </c>
      <c r="J15" s="634">
        <f t="shared" si="0"/>
        <v>526290</v>
      </c>
      <c r="K15" s="635">
        <f>SUM(K16)</f>
        <v>21631798</v>
      </c>
      <c r="L15" s="635">
        <f t="shared" ref="L15:M15" si="7">SUM(L16)</f>
        <v>21726260</v>
      </c>
      <c r="M15" s="632">
        <f t="shared" si="7"/>
        <v>21726260</v>
      </c>
    </row>
    <row r="16" spans="1:13" ht="26.25" x14ac:dyDescent="0.25">
      <c r="A16" s="660" t="s">
        <v>6033</v>
      </c>
      <c r="B16" s="661">
        <v>22.8</v>
      </c>
      <c r="C16" s="668">
        <v>5262900</v>
      </c>
      <c r="D16" s="662">
        <f>SUM(B16*C16)</f>
        <v>119994120</v>
      </c>
      <c r="E16" s="662"/>
      <c r="F16" s="662">
        <v>526290</v>
      </c>
      <c r="G16" s="662">
        <v>121046700</v>
      </c>
      <c r="H16" s="662">
        <f t="shared" si="1"/>
        <v>526290</v>
      </c>
      <c r="I16" s="662">
        <v>121046700</v>
      </c>
      <c r="J16" s="663">
        <f t="shared" si="0"/>
        <v>526290</v>
      </c>
      <c r="K16" s="662">
        <v>21631798</v>
      </c>
      <c r="L16" s="662">
        <v>21726260</v>
      </c>
      <c r="M16" s="662">
        <v>21726260</v>
      </c>
    </row>
    <row r="17" spans="1:13" s="672" customFormat="1" ht="78.75" x14ac:dyDescent="0.25">
      <c r="A17" s="669" t="s">
        <v>6034</v>
      </c>
      <c r="B17" s="670"/>
      <c r="C17" s="671"/>
      <c r="D17" s="632">
        <f t="shared" ref="D17:M17" si="8">SUM(D18:D19)</f>
        <v>6647080</v>
      </c>
      <c r="E17" s="632">
        <f t="shared" si="8"/>
        <v>0</v>
      </c>
      <c r="F17" s="632">
        <f t="shared" si="8"/>
        <v>-327383</v>
      </c>
      <c r="G17" s="632">
        <f t="shared" si="8"/>
        <v>6319697</v>
      </c>
      <c r="H17" s="632">
        <f t="shared" si="8"/>
        <v>0</v>
      </c>
      <c r="I17" s="632">
        <f t="shared" si="8"/>
        <v>6319697</v>
      </c>
      <c r="J17" s="634">
        <f t="shared" si="8"/>
        <v>0</v>
      </c>
      <c r="K17" s="635">
        <f t="shared" si="8"/>
        <v>894235</v>
      </c>
      <c r="L17" s="635">
        <f t="shared" si="8"/>
        <v>894235</v>
      </c>
      <c r="M17" s="632">
        <f t="shared" si="8"/>
        <v>894235</v>
      </c>
    </row>
    <row r="18" spans="1:13" s="664" customFormat="1" ht="25.5" x14ac:dyDescent="0.2">
      <c r="A18" s="660" t="s">
        <v>6035</v>
      </c>
      <c r="B18" s="661">
        <v>10</v>
      </c>
      <c r="C18" s="662">
        <v>467690</v>
      </c>
      <c r="D18" s="662">
        <f>SUM(B18*C18)</f>
        <v>4676900</v>
      </c>
      <c r="E18" s="662"/>
      <c r="F18" s="662">
        <v>-327383</v>
      </c>
      <c r="G18" s="662">
        <v>4349517</v>
      </c>
      <c r="H18" s="662">
        <f t="shared" si="1"/>
        <v>0</v>
      </c>
      <c r="I18" s="662">
        <v>4349517</v>
      </c>
      <c r="J18" s="663">
        <f t="shared" si="0"/>
        <v>0</v>
      </c>
      <c r="K18" s="662">
        <v>615455</v>
      </c>
      <c r="L18" s="662">
        <v>615455</v>
      </c>
      <c r="M18" s="662">
        <v>615455</v>
      </c>
    </row>
    <row r="19" spans="1:13" s="672" customFormat="1" ht="25.5" x14ac:dyDescent="0.2">
      <c r="A19" s="660" t="s">
        <v>6036</v>
      </c>
      <c r="B19" s="673">
        <v>1</v>
      </c>
      <c r="C19" s="663">
        <v>1970180</v>
      </c>
      <c r="D19" s="662">
        <f>SUM(B19*C19)</f>
        <v>1970180</v>
      </c>
      <c r="E19" s="662"/>
      <c r="F19" s="662"/>
      <c r="G19" s="662">
        <v>1970180</v>
      </c>
      <c r="H19" s="662"/>
      <c r="I19" s="662">
        <v>1970180</v>
      </c>
      <c r="J19" s="663"/>
      <c r="K19" s="662">
        <v>278780</v>
      </c>
      <c r="L19" s="662">
        <v>278780</v>
      </c>
      <c r="M19" s="662">
        <v>278780</v>
      </c>
    </row>
    <row r="20" spans="1:13" s="672" customFormat="1" ht="47.25" x14ac:dyDescent="0.25">
      <c r="A20" s="674" t="s">
        <v>6037</v>
      </c>
      <c r="B20" s="661"/>
      <c r="C20" s="662"/>
      <c r="D20" s="632">
        <f>SUM(D21)</f>
        <v>58170000</v>
      </c>
      <c r="E20" s="632">
        <f t="shared" ref="E20:I20" si="9">SUM(E21)</f>
        <v>0</v>
      </c>
      <c r="F20" s="632">
        <f t="shared" si="9"/>
        <v>0</v>
      </c>
      <c r="G20" s="632">
        <v>58170000</v>
      </c>
      <c r="H20" s="632">
        <f t="shared" si="9"/>
        <v>0</v>
      </c>
      <c r="I20" s="632">
        <f t="shared" si="9"/>
        <v>58170000</v>
      </c>
      <c r="J20" s="634">
        <f t="shared" si="0"/>
        <v>0</v>
      </c>
      <c r="K20" s="635">
        <f>SUM(K21)</f>
        <v>8145000</v>
      </c>
      <c r="L20" s="635">
        <f t="shared" ref="L20:M20" si="10">SUM(L21)</f>
        <v>8145000</v>
      </c>
      <c r="M20" s="632">
        <f t="shared" si="10"/>
        <v>8145000</v>
      </c>
    </row>
    <row r="21" spans="1:13" s="680" customFormat="1" ht="27" thickBot="1" x14ac:dyDescent="0.3">
      <c r="A21" s="675" t="s">
        <v>6038</v>
      </c>
      <c r="B21" s="676">
        <v>15</v>
      </c>
      <c r="C21" s="677">
        <v>3878000</v>
      </c>
      <c r="D21" s="678">
        <f>SUM(B21*C21)</f>
        <v>58170000</v>
      </c>
      <c r="E21" s="678"/>
      <c r="F21" s="678">
        <v>0</v>
      </c>
      <c r="G21" s="678">
        <v>58170000</v>
      </c>
      <c r="H21" s="678">
        <f t="shared" si="1"/>
        <v>0</v>
      </c>
      <c r="I21" s="678">
        <v>58170000</v>
      </c>
      <c r="J21" s="679">
        <f t="shared" si="0"/>
        <v>0</v>
      </c>
      <c r="K21" s="678">
        <v>8145000</v>
      </c>
      <c r="L21" s="678">
        <v>8145000</v>
      </c>
      <c r="M21" s="678">
        <v>8145000</v>
      </c>
    </row>
    <row r="22" spans="1:13" ht="31.5" x14ac:dyDescent="0.25">
      <c r="A22" s="681" t="s">
        <v>6039</v>
      </c>
      <c r="B22" s="682"/>
      <c r="C22" s="682"/>
      <c r="D22" s="683">
        <f t="shared" ref="D22:I22" si="11">SUM(D15+D13+D17+D20)</f>
        <v>218091200</v>
      </c>
      <c r="E22" s="683">
        <f t="shared" si="11"/>
        <v>0</v>
      </c>
      <c r="F22" s="683">
        <f t="shared" si="11"/>
        <v>289907</v>
      </c>
      <c r="G22" s="683">
        <f t="shared" si="11"/>
        <v>218985397</v>
      </c>
      <c r="H22" s="683">
        <f t="shared" si="11"/>
        <v>604290</v>
      </c>
      <c r="I22" s="683">
        <f t="shared" si="11"/>
        <v>218985397</v>
      </c>
      <c r="J22" s="684">
        <f t="shared" si="0"/>
        <v>604290</v>
      </c>
      <c r="K22" s="684">
        <f>SUM(K15+K13+K17+K20)</f>
        <v>32467933</v>
      </c>
      <c r="L22" s="684">
        <f>SUM(L15+L13+L17+L20)</f>
        <v>32566595</v>
      </c>
      <c r="M22" s="685">
        <f>SUM(M15+M13+M17+M20)</f>
        <v>32566595</v>
      </c>
    </row>
    <row r="23" spans="1:13" ht="16.5" thickBot="1" x14ac:dyDescent="0.3">
      <c r="A23" s="686" t="s">
        <v>6040</v>
      </c>
      <c r="B23" s="687"/>
      <c r="C23" s="687"/>
      <c r="D23" s="688">
        <f>SUM(D24:D25)</f>
        <v>80153793</v>
      </c>
      <c r="E23" s="687">
        <f t="shared" ref="E23:I23" si="12">SUM(E24:E25)</f>
        <v>0</v>
      </c>
      <c r="F23" s="688">
        <f t="shared" si="12"/>
        <v>0</v>
      </c>
      <c r="G23" s="688">
        <f t="shared" si="12"/>
        <v>80153793</v>
      </c>
      <c r="H23" s="688">
        <v>0</v>
      </c>
      <c r="I23" s="688">
        <f t="shared" si="12"/>
        <v>80153793</v>
      </c>
      <c r="J23" s="689">
        <f t="shared" si="0"/>
        <v>0</v>
      </c>
      <c r="K23" s="688">
        <f>SUM(K24:K26)</f>
        <v>14454677</v>
      </c>
      <c r="L23" s="688">
        <f t="shared" ref="L23:M23" si="13">SUM(L24:L26)</f>
        <v>14454677</v>
      </c>
      <c r="M23" s="688">
        <f t="shared" si="13"/>
        <v>12002270</v>
      </c>
    </row>
    <row r="24" spans="1:13" s="694" customFormat="1" x14ac:dyDescent="0.25">
      <c r="A24" s="690" t="s">
        <v>6041</v>
      </c>
      <c r="B24" s="691"/>
      <c r="C24" s="691">
        <v>5128940</v>
      </c>
      <c r="D24" s="691">
        <f>SUM(C24*11)</f>
        <v>56418340</v>
      </c>
      <c r="E24" s="691"/>
      <c r="F24" s="691"/>
      <c r="G24" s="691">
        <v>56418340</v>
      </c>
      <c r="H24" s="691">
        <f t="shared" si="1"/>
        <v>0</v>
      </c>
      <c r="I24" s="691">
        <v>56418340</v>
      </c>
      <c r="J24" s="692">
        <f t="shared" si="0"/>
        <v>0</v>
      </c>
      <c r="K24" s="693">
        <v>8789660</v>
      </c>
      <c r="L24" s="693">
        <v>8789660</v>
      </c>
      <c r="M24" s="691">
        <v>6337253</v>
      </c>
    </row>
    <row r="25" spans="1:13" s="694" customFormat="1" x14ac:dyDescent="0.25">
      <c r="A25" s="695" t="s">
        <v>6042</v>
      </c>
      <c r="B25" s="696"/>
      <c r="C25" s="696">
        <v>4843970</v>
      </c>
      <c r="D25" s="696">
        <f>SUM(C25*4.9)</f>
        <v>23735453</v>
      </c>
      <c r="E25" s="696"/>
      <c r="F25" s="696"/>
      <c r="G25" s="696">
        <v>23735453</v>
      </c>
      <c r="H25" s="696">
        <v>0</v>
      </c>
      <c r="I25" s="696">
        <v>23735453</v>
      </c>
      <c r="J25" s="697">
        <f t="shared" si="0"/>
        <v>0</v>
      </c>
      <c r="K25" s="698">
        <v>4735017</v>
      </c>
      <c r="L25" s="698">
        <v>4735017</v>
      </c>
      <c r="M25" s="696">
        <v>4735017</v>
      </c>
    </row>
    <row r="26" spans="1:13" s="694" customFormat="1" ht="16.5" thickBot="1" x14ac:dyDescent="0.3">
      <c r="A26" s="699" t="s">
        <v>6043</v>
      </c>
      <c r="B26" s="700"/>
      <c r="C26" s="700"/>
      <c r="D26" s="700"/>
      <c r="E26" s="700"/>
      <c r="F26" s="700"/>
      <c r="G26" s="700"/>
      <c r="H26" s="700"/>
      <c r="I26" s="700"/>
      <c r="J26" s="701"/>
      <c r="K26" s="702">
        <v>930000</v>
      </c>
      <c r="L26" s="702">
        <v>930000</v>
      </c>
      <c r="M26" s="700">
        <v>930000</v>
      </c>
    </row>
    <row r="27" spans="1:13" ht="16.5" thickBot="1" x14ac:dyDescent="0.3">
      <c r="A27" s="649" t="s">
        <v>6044</v>
      </c>
      <c r="B27" s="703"/>
      <c r="C27" s="703"/>
      <c r="D27" s="651">
        <f>SUM(D28:D30)</f>
        <v>58767959</v>
      </c>
      <c r="E27" s="651">
        <f t="shared" ref="E27:M27" si="14">SUM(E28:E30)</f>
        <v>112812</v>
      </c>
      <c r="F27" s="651">
        <f t="shared" si="14"/>
        <v>846924</v>
      </c>
      <c r="G27" s="651">
        <f t="shared" si="14"/>
        <v>59727695</v>
      </c>
      <c r="H27" s="651">
        <f t="shared" si="1"/>
        <v>0</v>
      </c>
      <c r="I27" s="651">
        <f t="shared" si="14"/>
        <v>59727695</v>
      </c>
      <c r="J27" s="652">
        <f t="shared" si="0"/>
        <v>0</v>
      </c>
      <c r="K27" s="652">
        <f t="shared" si="14"/>
        <v>7122435</v>
      </c>
      <c r="L27" s="652">
        <f t="shared" si="14"/>
        <v>7122435</v>
      </c>
      <c r="M27" s="651">
        <f t="shared" si="14"/>
        <v>7122435</v>
      </c>
    </row>
    <row r="28" spans="1:13" s="708" customFormat="1" ht="31.5" x14ac:dyDescent="0.25">
      <c r="A28" s="690" t="s">
        <v>6045</v>
      </c>
      <c r="B28" s="704">
        <v>1</v>
      </c>
      <c r="C28" s="705">
        <v>6990700</v>
      </c>
      <c r="D28" s="705">
        <f>SUM(B28*C28)</f>
        <v>6990700</v>
      </c>
      <c r="E28" s="705"/>
      <c r="F28" s="705">
        <v>3495350</v>
      </c>
      <c r="G28" s="705">
        <v>10486050</v>
      </c>
      <c r="H28" s="705">
        <f t="shared" si="1"/>
        <v>0</v>
      </c>
      <c r="I28" s="705">
        <v>10486050</v>
      </c>
      <c r="J28" s="706">
        <f t="shared" si="0"/>
        <v>0</v>
      </c>
      <c r="K28" s="707">
        <v>1195395</v>
      </c>
      <c r="L28" s="707">
        <v>1195395</v>
      </c>
      <c r="M28" s="705">
        <v>1195395</v>
      </c>
    </row>
    <row r="29" spans="1:13" s="708" customFormat="1" ht="31.5" x14ac:dyDescent="0.25">
      <c r="A29" s="709" t="s">
        <v>6046</v>
      </c>
      <c r="B29" s="668">
        <v>7.7</v>
      </c>
      <c r="C29" s="662">
        <v>5453000</v>
      </c>
      <c r="D29" s="710">
        <f>SUM(B29*C29)</f>
        <v>41988100</v>
      </c>
      <c r="E29" s="662"/>
      <c r="F29" s="662">
        <v>-2726500</v>
      </c>
      <c r="G29" s="662">
        <v>39261600</v>
      </c>
      <c r="H29" s="662">
        <f t="shared" si="1"/>
        <v>0</v>
      </c>
      <c r="I29" s="662">
        <v>39261600</v>
      </c>
      <c r="J29" s="711">
        <f t="shared" si="0"/>
        <v>0</v>
      </c>
      <c r="K29" s="712">
        <v>5927040</v>
      </c>
      <c r="L29" s="712">
        <v>5927040</v>
      </c>
      <c r="M29" s="662">
        <v>5927040</v>
      </c>
    </row>
    <row r="30" spans="1:13" s="708" customFormat="1" ht="16.5" thickBot="1" x14ac:dyDescent="0.3">
      <c r="A30" s="699" t="s">
        <v>6047</v>
      </c>
      <c r="B30" s="677"/>
      <c r="C30" s="678"/>
      <c r="D30" s="678">
        <v>9789159</v>
      </c>
      <c r="E30" s="678">
        <v>112812</v>
      </c>
      <c r="F30" s="678">
        <v>78074</v>
      </c>
      <c r="G30" s="678">
        <v>9980045</v>
      </c>
      <c r="H30" s="678">
        <f t="shared" si="1"/>
        <v>0</v>
      </c>
      <c r="I30" s="678">
        <v>9980045</v>
      </c>
      <c r="J30" s="713">
        <f t="shared" si="0"/>
        <v>0</v>
      </c>
      <c r="K30" s="714"/>
      <c r="L30" s="715"/>
      <c r="M30" s="715"/>
    </row>
    <row r="31" spans="1:13" s="694" customFormat="1" ht="16.5" thickBot="1" x14ac:dyDescent="0.3">
      <c r="A31" s="716" t="s">
        <v>6048</v>
      </c>
      <c r="B31" s="703"/>
      <c r="C31" s="703"/>
      <c r="D31" s="651">
        <f>SUM(D32:D33)</f>
        <v>161346252</v>
      </c>
      <c r="E31" s="717">
        <f>SUM(E32:E33)</f>
        <v>-285786</v>
      </c>
      <c r="F31" s="717">
        <f t="shared" ref="F31:M31" si="15">SUM(F32:F33)</f>
        <v>-1342932</v>
      </c>
      <c r="G31" s="717">
        <f t="shared" si="15"/>
        <v>161229702</v>
      </c>
      <c r="H31" s="717">
        <f t="shared" si="15"/>
        <v>1512168</v>
      </c>
      <c r="I31" s="717">
        <f t="shared" si="15"/>
        <v>161229702</v>
      </c>
      <c r="J31" s="652">
        <f t="shared" si="0"/>
        <v>1512168</v>
      </c>
      <c r="K31" s="652">
        <f t="shared" si="15"/>
        <v>6092559</v>
      </c>
      <c r="L31" s="652">
        <f t="shared" si="15"/>
        <v>6238551</v>
      </c>
      <c r="M31" s="651">
        <f t="shared" si="15"/>
        <v>6238551</v>
      </c>
    </row>
    <row r="32" spans="1:13" s="694" customFormat="1" x14ac:dyDescent="0.25">
      <c r="A32" s="690" t="s">
        <v>6049</v>
      </c>
      <c r="B32" s="704">
        <v>23.63</v>
      </c>
      <c r="C32" s="705">
        <v>2700300</v>
      </c>
      <c r="D32" s="704">
        <f>SUM(B32*C32)</f>
        <v>63808089</v>
      </c>
      <c r="E32" s="705"/>
      <c r="F32" s="704">
        <v>-702078</v>
      </c>
      <c r="G32" s="705">
        <v>64618179</v>
      </c>
      <c r="H32" s="704">
        <f t="shared" si="1"/>
        <v>1512168</v>
      </c>
      <c r="I32" s="705">
        <v>64618179</v>
      </c>
      <c r="J32" s="706">
        <f t="shared" si="0"/>
        <v>1512168</v>
      </c>
      <c r="K32" s="707">
        <v>6092559</v>
      </c>
      <c r="L32" s="707">
        <v>6238551</v>
      </c>
      <c r="M32" s="705">
        <v>6238551</v>
      </c>
    </row>
    <row r="33" spans="1:13" ht="16.5" thickBot="1" x14ac:dyDescent="0.3">
      <c r="A33" s="699" t="s">
        <v>6050</v>
      </c>
      <c r="B33" s="718"/>
      <c r="C33" s="718"/>
      <c r="D33" s="676">
        <v>97538163</v>
      </c>
      <c r="E33" s="719">
        <v>-285786</v>
      </c>
      <c r="F33" s="676">
        <v>-640854</v>
      </c>
      <c r="G33" s="678">
        <v>96611523</v>
      </c>
      <c r="H33" s="676">
        <f t="shared" si="1"/>
        <v>0</v>
      </c>
      <c r="I33" s="678">
        <v>96611523</v>
      </c>
      <c r="J33" s="713">
        <f t="shared" si="0"/>
        <v>0</v>
      </c>
      <c r="K33" s="714"/>
      <c r="L33" s="720"/>
      <c r="M33" s="720"/>
    </row>
    <row r="34" spans="1:13" ht="16.5" thickBot="1" x14ac:dyDescent="0.3">
      <c r="A34" s="721" t="s">
        <v>6051</v>
      </c>
      <c r="B34" s="717">
        <v>1008</v>
      </c>
      <c r="C34" s="717">
        <v>285</v>
      </c>
      <c r="D34" s="717">
        <f>SUM(B34*C34)</f>
        <v>287280</v>
      </c>
      <c r="E34" s="717"/>
      <c r="F34" s="717">
        <v>119985</v>
      </c>
      <c r="G34" s="651">
        <v>418095</v>
      </c>
      <c r="H34" s="651">
        <f t="shared" si="1"/>
        <v>10830</v>
      </c>
      <c r="I34" s="651">
        <v>418095</v>
      </c>
      <c r="J34" s="652">
        <f t="shared" si="0"/>
        <v>10830</v>
      </c>
      <c r="K34" s="652"/>
      <c r="L34" s="652"/>
      <c r="M34" s="651"/>
    </row>
    <row r="35" spans="1:13" ht="24" customHeight="1" x14ac:dyDescent="0.25">
      <c r="A35" s="722" t="s">
        <v>98</v>
      </c>
      <c r="B35" s="723"/>
      <c r="C35" s="723"/>
      <c r="D35" s="723">
        <f t="shared" ref="D35:M35" si="16">SUM(D12+D22+D23+D27+D31+D34)</f>
        <v>756384304</v>
      </c>
      <c r="E35" s="723">
        <f t="shared" si="16"/>
        <v>967026</v>
      </c>
      <c r="F35" s="723">
        <f t="shared" si="16"/>
        <v>-86116</v>
      </c>
      <c r="G35" s="723">
        <f t="shared" si="16"/>
        <v>759392502</v>
      </c>
      <c r="H35" s="723">
        <f t="shared" si="16"/>
        <v>2127288</v>
      </c>
      <c r="I35" s="723">
        <f t="shared" si="16"/>
        <v>759392502</v>
      </c>
      <c r="J35" s="724">
        <f t="shared" si="16"/>
        <v>2127288</v>
      </c>
      <c r="K35" s="724">
        <f t="shared" si="16"/>
        <v>68440164</v>
      </c>
      <c r="L35" s="724">
        <f t="shared" si="16"/>
        <v>68684818</v>
      </c>
      <c r="M35" s="723">
        <f t="shared" si="16"/>
        <v>66232411</v>
      </c>
    </row>
    <row r="36" spans="1:13" s="694" customFormat="1" ht="26.25" customHeight="1" x14ac:dyDescent="0.25">
      <c r="A36" s="725" t="s">
        <v>6052</v>
      </c>
      <c r="B36" s="726"/>
      <c r="C36" s="726"/>
      <c r="D36" s="726"/>
      <c r="E36" s="727"/>
      <c r="F36" s="727"/>
      <c r="G36" s="726"/>
      <c r="H36" s="726"/>
      <c r="I36" s="726"/>
      <c r="J36" s="728">
        <v>2127288</v>
      </c>
      <c r="K36" s="726"/>
      <c r="L36" s="727"/>
      <c r="M36" s="727"/>
    </row>
  </sheetData>
  <mergeCells count="11">
    <mergeCell ref="K2:K3"/>
    <mergeCell ref="L2:L3"/>
    <mergeCell ref="M2:M3"/>
    <mergeCell ref="A1:J1"/>
    <mergeCell ref="B2:D2"/>
    <mergeCell ref="E2:E3"/>
    <mergeCell ref="F2:F3"/>
    <mergeCell ref="G2:G3"/>
    <mergeCell ref="H2:H3"/>
    <mergeCell ref="I2:I3"/>
    <mergeCell ref="J2:J3"/>
  </mergeCells>
  <printOptions horizontalCentered="1" verticalCentered="1"/>
  <pageMargins left="0" right="0" top="0.19685039370078741" bottom="0" header="0.15748031496062992" footer="0.31496062992125984"/>
  <pageSetup paperSize="9" scale="60" orientation="landscape" r:id="rId1"/>
  <headerFooter>
    <oddHeader xml:space="preserve">&amp;C 
&amp;R9. melléklet a 8/2024. (V.23.) önkormányzati rendelethez  
adatok Ft-ban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2"/>
  <sheetViews>
    <sheetView workbookViewId="0">
      <selection activeCell="A15" sqref="A15:XFD21"/>
    </sheetView>
  </sheetViews>
  <sheetFormatPr defaultColWidth="9.140625" defaultRowHeight="18.75" x14ac:dyDescent="0.3"/>
  <cols>
    <col min="1" max="1" width="8.140625" style="731" customWidth="1"/>
    <col min="2" max="2" width="58.140625" style="731" customWidth="1"/>
    <col min="3" max="3" width="19.42578125" style="731" customWidth="1"/>
    <col min="4" max="4" width="18.5703125" style="731" customWidth="1"/>
    <col min="5" max="5" width="21.85546875" style="731" customWidth="1"/>
    <col min="6" max="6" width="15" style="731" customWidth="1"/>
    <col min="7" max="7" width="13.85546875" style="731" customWidth="1"/>
    <col min="8" max="8" width="13.7109375" style="731" customWidth="1"/>
    <col min="9" max="16384" width="9.140625" style="731"/>
  </cols>
  <sheetData>
    <row r="1" spans="1:9" ht="19.5" x14ac:dyDescent="0.35">
      <c r="A1" s="987" t="s">
        <v>6053</v>
      </c>
      <c r="B1" s="988"/>
      <c r="C1" s="988"/>
      <c r="D1" s="988"/>
      <c r="E1" s="988"/>
      <c r="F1" s="988"/>
      <c r="G1" s="730"/>
    </row>
    <row r="2" spans="1:9" ht="78.75" x14ac:dyDescent="0.3">
      <c r="A2" s="732" t="s">
        <v>6054</v>
      </c>
      <c r="B2" s="732" t="s">
        <v>0</v>
      </c>
      <c r="C2" s="732" t="s">
        <v>6055</v>
      </c>
      <c r="D2" s="732" t="s">
        <v>6056</v>
      </c>
      <c r="E2" s="732" t="s">
        <v>6057</v>
      </c>
      <c r="F2" s="732" t="s">
        <v>6058</v>
      </c>
      <c r="G2" s="733"/>
    </row>
    <row r="3" spans="1:9" ht="26.25" customHeight="1" x14ac:dyDescent="0.3">
      <c r="A3" s="734" t="s">
        <v>100</v>
      </c>
      <c r="B3" s="735" t="s">
        <v>6059</v>
      </c>
      <c r="C3" s="736">
        <v>16933876</v>
      </c>
      <c r="D3" s="736">
        <v>16933876</v>
      </c>
      <c r="E3" s="736">
        <v>0</v>
      </c>
      <c r="F3" s="736">
        <v>0</v>
      </c>
      <c r="G3" s="737"/>
    </row>
    <row r="4" spans="1:9" ht="26.25" customHeight="1" x14ac:dyDescent="0.3">
      <c r="A4" s="734" t="s">
        <v>1705</v>
      </c>
      <c r="B4" s="735" t="s">
        <v>6060</v>
      </c>
      <c r="C4" s="736">
        <v>651622</v>
      </c>
      <c r="D4" s="736">
        <v>651622</v>
      </c>
      <c r="E4" s="736">
        <v>0</v>
      </c>
      <c r="F4" s="736">
        <v>0</v>
      </c>
      <c r="G4" s="737"/>
    </row>
    <row r="5" spans="1:9" ht="26.25" customHeight="1" x14ac:dyDescent="0.3">
      <c r="A5" s="734" t="s">
        <v>1708</v>
      </c>
      <c r="B5" s="735" t="s">
        <v>6061</v>
      </c>
      <c r="C5" s="736">
        <v>22275834</v>
      </c>
      <c r="D5" s="736">
        <v>22275834</v>
      </c>
      <c r="E5" s="736">
        <v>0</v>
      </c>
      <c r="F5" s="736">
        <v>0</v>
      </c>
      <c r="G5" s="737"/>
    </row>
    <row r="6" spans="1:9" ht="26.25" customHeight="1" x14ac:dyDescent="0.3">
      <c r="A6" s="734" t="s">
        <v>1709</v>
      </c>
      <c r="B6" s="735" t="s">
        <v>6062</v>
      </c>
      <c r="C6" s="736">
        <v>7413500</v>
      </c>
      <c r="D6" s="736">
        <v>7413500</v>
      </c>
      <c r="E6" s="736">
        <v>0</v>
      </c>
      <c r="F6" s="736">
        <v>0</v>
      </c>
      <c r="G6" s="737"/>
    </row>
    <row r="7" spans="1:9" ht="26.25" customHeight="1" x14ac:dyDescent="0.3">
      <c r="A7" s="734" t="s">
        <v>1712</v>
      </c>
      <c r="B7" s="735" t="s">
        <v>6063</v>
      </c>
      <c r="C7" s="736">
        <v>1057000</v>
      </c>
      <c r="D7" s="736">
        <v>1057000</v>
      </c>
      <c r="E7" s="736">
        <v>0</v>
      </c>
      <c r="F7" s="736">
        <v>0</v>
      </c>
      <c r="G7" s="738"/>
    </row>
    <row r="8" spans="1:9" ht="26.25" customHeight="1" x14ac:dyDescent="0.3">
      <c r="A8" s="734" t="s">
        <v>1714</v>
      </c>
      <c r="B8" s="735" t="s">
        <v>6064</v>
      </c>
      <c r="C8" s="736">
        <v>7935040</v>
      </c>
      <c r="D8" s="736">
        <v>7935040</v>
      </c>
      <c r="E8" s="736">
        <v>0</v>
      </c>
      <c r="F8" s="736">
        <v>0</v>
      </c>
      <c r="G8" s="738"/>
    </row>
    <row r="9" spans="1:9" ht="26.25" customHeight="1" x14ac:dyDescent="0.3">
      <c r="A9" s="739" t="s">
        <v>6065</v>
      </c>
      <c r="B9" s="740" t="s">
        <v>6066</v>
      </c>
      <c r="C9" s="741">
        <v>39332996</v>
      </c>
      <c r="D9" s="741">
        <v>39332996</v>
      </c>
      <c r="E9" s="741">
        <v>0</v>
      </c>
      <c r="F9" s="741">
        <v>0</v>
      </c>
      <c r="G9" s="742"/>
    </row>
    <row r="10" spans="1:9" ht="26.25" customHeight="1" x14ac:dyDescent="0.3">
      <c r="A10" s="734" t="s">
        <v>6067</v>
      </c>
      <c r="B10" s="735" t="s">
        <v>6068</v>
      </c>
      <c r="C10" s="736">
        <v>70168164</v>
      </c>
      <c r="D10" s="736">
        <v>67960411</v>
      </c>
      <c r="E10" s="736">
        <v>0</v>
      </c>
      <c r="F10" s="736">
        <v>2207753</v>
      </c>
      <c r="G10" s="743"/>
    </row>
    <row r="11" spans="1:9" ht="26.25" customHeight="1" x14ac:dyDescent="0.3">
      <c r="A11" s="739" t="s">
        <v>6069</v>
      </c>
      <c r="B11" s="740" t="s">
        <v>6070</v>
      </c>
      <c r="C11" s="741">
        <v>126435036</v>
      </c>
      <c r="D11" s="741">
        <v>124227283</v>
      </c>
      <c r="E11" s="741">
        <v>0</v>
      </c>
      <c r="F11" s="741">
        <v>2207753</v>
      </c>
      <c r="G11" s="744"/>
    </row>
    <row r="12" spans="1:9" x14ac:dyDescent="0.3">
      <c r="A12" s="745"/>
      <c r="B12" s="745"/>
      <c r="C12" s="745"/>
      <c r="D12" s="745"/>
      <c r="E12" s="745"/>
      <c r="F12" s="745"/>
      <c r="G12" s="746"/>
      <c r="H12" s="746"/>
      <c r="I12" s="746"/>
    </row>
    <row r="13" spans="1:9" x14ac:dyDescent="0.3">
      <c r="A13" s="989" t="s">
        <v>6071</v>
      </c>
      <c r="B13" s="989"/>
      <c r="C13" s="989"/>
      <c r="D13" s="989"/>
      <c r="E13" s="989"/>
      <c r="F13" s="989"/>
      <c r="G13" s="989"/>
      <c r="H13" s="989"/>
      <c r="I13" s="747"/>
    </row>
    <row r="14" spans="1:9" s="750" customFormat="1" ht="114.75" x14ac:dyDescent="0.2">
      <c r="A14" s="748"/>
      <c r="B14" s="748" t="s">
        <v>0</v>
      </c>
      <c r="C14" s="748" t="s">
        <v>6072</v>
      </c>
      <c r="D14" s="748" t="s">
        <v>6073</v>
      </c>
      <c r="E14" s="748" t="s">
        <v>6074</v>
      </c>
      <c r="F14" s="748" t="s">
        <v>6075</v>
      </c>
      <c r="G14" s="748" t="s">
        <v>6076</v>
      </c>
      <c r="H14" s="748" t="s">
        <v>6077</v>
      </c>
      <c r="I14" s="749"/>
    </row>
    <row r="15" spans="1:9" s="750" customFormat="1" ht="26.25" customHeight="1" x14ac:dyDescent="0.2">
      <c r="A15" s="748">
        <v>2</v>
      </c>
      <c r="B15" s="751" t="s">
        <v>6078</v>
      </c>
      <c r="C15" s="752">
        <v>16086139</v>
      </c>
      <c r="D15" s="752">
        <v>16086139</v>
      </c>
      <c r="E15" s="752">
        <v>0</v>
      </c>
      <c r="F15" s="752">
        <v>0</v>
      </c>
      <c r="G15" s="752">
        <v>0</v>
      </c>
      <c r="H15" s="752">
        <v>0</v>
      </c>
      <c r="I15" s="749"/>
    </row>
    <row r="16" spans="1:9" s="750" customFormat="1" ht="26.25" customHeight="1" x14ac:dyDescent="0.2">
      <c r="A16" s="748">
        <v>48</v>
      </c>
      <c r="B16" s="751" t="s">
        <v>6079</v>
      </c>
      <c r="C16" s="752">
        <v>14938826</v>
      </c>
      <c r="D16" s="752">
        <v>14404631</v>
      </c>
      <c r="E16" s="752">
        <v>0</v>
      </c>
      <c r="F16" s="752">
        <v>0</v>
      </c>
      <c r="G16" s="752">
        <v>0</v>
      </c>
      <c r="H16" s="752">
        <v>0</v>
      </c>
      <c r="I16" s="749"/>
    </row>
    <row r="17" spans="1:9" s="750" customFormat="1" ht="26.25" customHeight="1" x14ac:dyDescent="0.2">
      <c r="A17" s="748">
        <v>99</v>
      </c>
      <c r="B17" s="751" t="s">
        <v>6080</v>
      </c>
      <c r="C17" s="752">
        <v>13263800</v>
      </c>
      <c r="D17" s="752">
        <v>13263800</v>
      </c>
      <c r="E17" s="752">
        <v>0</v>
      </c>
      <c r="F17" s="752">
        <v>0</v>
      </c>
      <c r="G17" s="752">
        <v>0</v>
      </c>
      <c r="H17" s="752">
        <v>0</v>
      </c>
      <c r="I17" s="749"/>
    </row>
    <row r="18" spans="1:9" s="750" customFormat="1" ht="26.25" customHeight="1" x14ac:dyDescent="0.2">
      <c r="A18" s="748">
        <v>100</v>
      </c>
      <c r="B18" s="751" t="s">
        <v>6081</v>
      </c>
      <c r="C18" s="752">
        <v>6491428</v>
      </c>
      <c r="D18" s="752">
        <v>6491428</v>
      </c>
      <c r="E18" s="752">
        <v>0</v>
      </c>
      <c r="F18" s="752">
        <v>0</v>
      </c>
      <c r="G18" s="752">
        <v>0</v>
      </c>
      <c r="H18" s="752">
        <v>0</v>
      </c>
      <c r="I18" s="749"/>
    </row>
    <row r="19" spans="1:9" s="750" customFormat="1" ht="26.25" customHeight="1" x14ac:dyDescent="0.2">
      <c r="A19" s="748">
        <v>101</v>
      </c>
      <c r="B19" s="753" t="s">
        <v>6082</v>
      </c>
      <c r="C19" s="752">
        <v>173000</v>
      </c>
      <c r="D19" s="752">
        <v>173000</v>
      </c>
      <c r="E19" s="752">
        <v>0</v>
      </c>
      <c r="F19" s="752">
        <v>0</v>
      </c>
      <c r="G19" s="752">
        <v>0</v>
      </c>
      <c r="H19" s="752">
        <v>0</v>
      </c>
      <c r="I19" s="749"/>
    </row>
    <row r="20" spans="1:9" s="750" customFormat="1" ht="26.25" customHeight="1" x14ac:dyDescent="0.2">
      <c r="A20" s="748">
        <v>152</v>
      </c>
      <c r="B20" s="753" t="s">
        <v>6083</v>
      </c>
      <c r="C20" s="752">
        <v>14774799</v>
      </c>
      <c r="D20" s="752">
        <v>14774799</v>
      </c>
      <c r="E20" s="752">
        <v>0</v>
      </c>
      <c r="F20" s="752">
        <v>0</v>
      </c>
      <c r="G20" s="752">
        <v>0</v>
      </c>
      <c r="H20" s="752">
        <v>0</v>
      </c>
      <c r="I20" s="749"/>
    </row>
    <row r="21" spans="1:9" s="750" customFormat="1" ht="26.25" customHeight="1" x14ac:dyDescent="0.2">
      <c r="A21" s="754"/>
      <c r="B21" s="755" t="s">
        <v>6084</v>
      </c>
      <c r="C21" s="756">
        <f>SUM(C15:C20)</f>
        <v>65727992</v>
      </c>
      <c r="D21" s="756">
        <f t="shared" ref="D21:H21" si="0">SUM(D15:D20)</f>
        <v>65193797</v>
      </c>
      <c r="E21" s="756">
        <f t="shared" si="0"/>
        <v>0</v>
      </c>
      <c r="F21" s="756">
        <f t="shared" si="0"/>
        <v>0</v>
      </c>
      <c r="G21" s="756">
        <f t="shared" si="0"/>
        <v>0</v>
      </c>
      <c r="H21" s="756">
        <f t="shared" si="0"/>
        <v>0</v>
      </c>
      <c r="I21" s="749"/>
    </row>
    <row r="22" spans="1:9" x14ac:dyDescent="0.3">
      <c r="B22" s="757"/>
    </row>
  </sheetData>
  <mergeCells count="2">
    <mergeCell ref="A1:F1"/>
    <mergeCell ref="A13:H13"/>
  </mergeCells>
  <pageMargins left="0.15748031496062992" right="0.15748031496062992" top="0.98425196850393704" bottom="0.59055118110236227" header="0.31496062992125984" footer="0.31496062992125984"/>
  <pageSetup scale="60" orientation="landscape" horizontalDpi="300" verticalDpi="300" r:id="rId1"/>
  <headerFooter alignWithMargins="0">
    <oddHeader>&amp;C
Központosított előirányzatok , egyéb kötött felhasználású támogatások 2019. évi és előző évi
elszámolása&amp;R9. sz. melléklet a 8/2024. (V.23.)  önkormányzati rendelethez  
adatok 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2"/>
  <sheetViews>
    <sheetView workbookViewId="0">
      <selection activeCell="K17" sqref="K17"/>
    </sheetView>
  </sheetViews>
  <sheetFormatPr defaultRowHeight="15" x14ac:dyDescent="0.25"/>
  <cols>
    <col min="1" max="1" width="5" style="745" customWidth="1"/>
    <col min="2" max="2" width="91.85546875" style="745" customWidth="1"/>
    <col min="3" max="3" width="17.5703125" style="745" customWidth="1"/>
    <col min="4" max="16384" width="9.140625" style="745"/>
  </cols>
  <sheetData>
    <row r="1" spans="1:3" ht="42.75" customHeight="1" x14ac:dyDescent="0.25">
      <c r="A1" s="990" t="s">
        <v>6085</v>
      </c>
      <c r="B1" s="991"/>
      <c r="C1" s="991"/>
    </row>
    <row r="2" spans="1:3" ht="18.75" customHeight="1" x14ac:dyDescent="0.25">
      <c r="A2" s="732" t="s">
        <v>6054</v>
      </c>
      <c r="B2" s="732" t="s">
        <v>0</v>
      </c>
      <c r="C2" s="732" t="s">
        <v>6086</v>
      </c>
    </row>
    <row r="3" spans="1:3" ht="20.25" customHeight="1" x14ac:dyDescent="0.25">
      <c r="A3" s="734" t="s">
        <v>1698</v>
      </c>
      <c r="B3" s="735" t="s">
        <v>6087</v>
      </c>
      <c r="C3" s="736">
        <v>2127288</v>
      </c>
    </row>
    <row r="4" spans="1:3" x14ac:dyDescent="0.25">
      <c r="A4" s="734" t="s">
        <v>1701</v>
      </c>
      <c r="B4" s="735" t="s">
        <v>6088</v>
      </c>
      <c r="C4" s="736">
        <v>2207753</v>
      </c>
    </row>
    <row r="5" spans="1:3" ht="25.5" x14ac:dyDescent="0.25">
      <c r="A5" s="734" t="s">
        <v>102</v>
      </c>
      <c r="B5" s="735" t="s">
        <v>6089</v>
      </c>
      <c r="C5" s="736">
        <v>-327383</v>
      </c>
    </row>
    <row r="6" spans="1:3" ht="25.5" x14ac:dyDescent="0.25">
      <c r="A6" s="734" t="s">
        <v>1706</v>
      </c>
      <c r="B6" s="735" t="s">
        <v>6090</v>
      </c>
      <c r="C6" s="736">
        <v>6647080</v>
      </c>
    </row>
    <row r="7" spans="1:3" ht="47.25" customHeight="1" x14ac:dyDescent="0.25">
      <c r="A7" s="734" t="s">
        <v>105</v>
      </c>
      <c r="B7" s="735" t="s">
        <v>6091</v>
      </c>
      <c r="C7" s="736">
        <v>512067697</v>
      </c>
    </row>
    <row r="8" spans="1:3" x14ac:dyDescent="0.25">
      <c r="A8" s="734" t="s">
        <v>107</v>
      </c>
      <c r="B8" s="735" t="s">
        <v>6092</v>
      </c>
      <c r="C8" s="736">
        <v>2207753</v>
      </c>
    </row>
    <row r="9" spans="1:3" ht="16.5" customHeight="1" x14ac:dyDescent="0.25">
      <c r="A9" s="734" t="s">
        <v>108</v>
      </c>
      <c r="B9" s="735" t="s">
        <v>6093</v>
      </c>
      <c r="C9" s="736">
        <v>2207753</v>
      </c>
    </row>
    <row r="10" spans="1:3" ht="18" customHeight="1" x14ac:dyDescent="0.25">
      <c r="A10" s="758" t="s">
        <v>1712</v>
      </c>
      <c r="B10" s="759" t="s">
        <v>6094</v>
      </c>
      <c r="C10" s="760">
        <v>2207753</v>
      </c>
    </row>
    <row r="11" spans="1:3" x14ac:dyDescent="0.25">
      <c r="A11" s="758" t="s">
        <v>1713</v>
      </c>
      <c r="B11" s="759" t="s">
        <v>6095</v>
      </c>
      <c r="C11" s="760">
        <v>2127288</v>
      </c>
    </row>
    <row r="12" spans="1:3" ht="29.25" customHeight="1" x14ac:dyDescent="0.25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 xml:space="preserve">&amp;R9. melléklet a 8/2024. (V.23.) önkormányzati rendelethez  
adatok Ft-ban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5"/>
  <sheetViews>
    <sheetView topLeftCell="A9" zoomScaleNormal="100" workbookViewId="0">
      <selection activeCell="A3" sqref="A3:A25"/>
    </sheetView>
  </sheetViews>
  <sheetFormatPr defaultColWidth="11.42578125" defaultRowHeight="15.75" x14ac:dyDescent="0.25"/>
  <cols>
    <col min="1" max="1" width="49.7109375" style="763" customWidth="1"/>
    <col min="2" max="2" width="14.140625" style="763" customWidth="1"/>
    <col min="3" max="7" width="14.140625" style="787" customWidth="1"/>
    <col min="8" max="256" width="11.42578125" style="763"/>
    <col min="257" max="257" width="49.7109375" style="763" customWidth="1"/>
    <col min="258" max="258" width="18.140625" style="763" customWidth="1"/>
    <col min="259" max="263" width="17.85546875" style="763" customWidth="1"/>
    <col min="264" max="512" width="11.42578125" style="763"/>
    <col min="513" max="513" width="49.7109375" style="763" customWidth="1"/>
    <col min="514" max="514" width="18.140625" style="763" customWidth="1"/>
    <col min="515" max="519" width="17.85546875" style="763" customWidth="1"/>
    <col min="520" max="768" width="11.42578125" style="763"/>
    <col min="769" max="769" width="49.7109375" style="763" customWidth="1"/>
    <col min="770" max="770" width="18.140625" style="763" customWidth="1"/>
    <col min="771" max="775" width="17.85546875" style="763" customWidth="1"/>
    <col min="776" max="1024" width="11.42578125" style="763"/>
    <col min="1025" max="1025" width="49.7109375" style="763" customWidth="1"/>
    <col min="1026" max="1026" width="18.140625" style="763" customWidth="1"/>
    <col min="1027" max="1031" width="17.85546875" style="763" customWidth="1"/>
    <col min="1032" max="1280" width="11.42578125" style="763"/>
    <col min="1281" max="1281" width="49.7109375" style="763" customWidth="1"/>
    <col min="1282" max="1282" width="18.140625" style="763" customWidth="1"/>
    <col min="1283" max="1287" width="17.85546875" style="763" customWidth="1"/>
    <col min="1288" max="1536" width="11.42578125" style="763"/>
    <col min="1537" max="1537" width="49.7109375" style="763" customWidth="1"/>
    <col min="1538" max="1538" width="18.140625" style="763" customWidth="1"/>
    <col min="1539" max="1543" width="17.85546875" style="763" customWidth="1"/>
    <col min="1544" max="1792" width="11.42578125" style="763"/>
    <col min="1793" max="1793" width="49.7109375" style="763" customWidth="1"/>
    <col min="1794" max="1794" width="18.140625" style="763" customWidth="1"/>
    <col min="1795" max="1799" width="17.85546875" style="763" customWidth="1"/>
    <col min="1800" max="2048" width="11.42578125" style="763"/>
    <col min="2049" max="2049" width="49.7109375" style="763" customWidth="1"/>
    <col min="2050" max="2050" width="18.140625" style="763" customWidth="1"/>
    <col min="2051" max="2055" width="17.85546875" style="763" customWidth="1"/>
    <col min="2056" max="2304" width="11.42578125" style="763"/>
    <col min="2305" max="2305" width="49.7109375" style="763" customWidth="1"/>
    <col min="2306" max="2306" width="18.140625" style="763" customWidth="1"/>
    <col min="2307" max="2311" width="17.85546875" style="763" customWidth="1"/>
    <col min="2312" max="2560" width="11.42578125" style="763"/>
    <col min="2561" max="2561" width="49.7109375" style="763" customWidth="1"/>
    <col min="2562" max="2562" width="18.140625" style="763" customWidth="1"/>
    <col min="2563" max="2567" width="17.85546875" style="763" customWidth="1"/>
    <col min="2568" max="2816" width="11.42578125" style="763"/>
    <col min="2817" max="2817" width="49.7109375" style="763" customWidth="1"/>
    <col min="2818" max="2818" width="18.140625" style="763" customWidth="1"/>
    <col min="2819" max="2823" width="17.85546875" style="763" customWidth="1"/>
    <col min="2824" max="3072" width="11.42578125" style="763"/>
    <col min="3073" max="3073" width="49.7109375" style="763" customWidth="1"/>
    <col min="3074" max="3074" width="18.140625" style="763" customWidth="1"/>
    <col min="3075" max="3079" width="17.85546875" style="763" customWidth="1"/>
    <col min="3080" max="3328" width="11.42578125" style="763"/>
    <col min="3329" max="3329" width="49.7109375" style="763" customWidth="1"/>
    <col min="3330" max="3330" width="18.140625" style="763" customWidth="1"/>
    <col min="3331" max="3335" width="17.85546875" style="763" customWidth="1"/>
    <col min="3336" max="3584" width="11.42578125" style="763"/>
    <col min="3585" max="3585" width="49.7109375" style="763" customWidth="1"/>
    <col min="3586" max="3586" width="18.140625" style="763" customWidth="1"/>
    <col min="3587" max="3591" width="17.85546875" style="763" customWidth="1"/>
    <col min="3592" max="3840" width="11.42578125" style="763"/>
    <col min="3841" max="3841" width="49.7109375" style="763" customWidth="1"/>
    <col min="3842" max="3842" width="18.140625" style="763" customWidth="1"/>
    <col min="3843" max="3847" width="17.85546875" style="763" customWidth="1"/>
    <col min="3848" max="4096" width="11.42578125" style="763"/>
    <col min="4097" max="4097" width="49.7109375" style="763" customWidth="1"/>
    <col min="4098" max="4098" width="18.140625" style="763" customWidth="1"/>
    <col min="4099" max="4103" width="17.85546875" style="763" customWidth="1"/>
    <col min="4104" max="4352" width="11.42578125" style="763"/>
    <col min="4353" max="4353" width="49.7109375" style="763" customWidth="1"/>
    <col min="4354" max="4354" width="18.140625" style="763" customWidth="1"/>
    <col min="4355" max="4359" width="17.85546875" style="763" customWidth="1"/>
    <col min="4360" max="4608" width="11.42578125" style="763"/>
    <col min="4609" max="4609" width="49.7109375" style="763" customWidth="1"/>
    <col min="4610" max="4610" width="18.140625" style="763" customWidth="1"/>
    <col min="4611" max="4615" width="17.85546875" style="763" customWidth="1"/>
    <col min="4616" max="4864" width="11.42578125" style="763"/>
    <col min="4865" max="4865" width="49.7109375" style="763" customWidth="1"/>
    <col min="4866" max="4866" width="18.140625" style="763" customWidth="1"/>
    <col min="4867" max="4871" width="17.85546875" style="763" customWidth="1"/>
    <col min="4872" max="5120" width="11.42578125" style="763"/>
    <col min="5121" max="5121" width="49.7109375" style="763" customWidth="1"/>
    <col min="5122" max="5122" width="18.140625" style="763" customWidth="1"/>
    <col min="5123" max="5127" width="17.85546875" style="763" customWidth="1"/>
    <col min="5128" max="5376" width="11.42578125" style="763"/>
    <col min="5377" max="5377" width="49.7109375" style="763" customWidth="1"/>
    <col min="5378" max="5378" width="18.140625" style="763" customWidth="1"/>
    <col min="5379" max="5383" width="17.85546875" style="763" customWidth="1"/>
    <col min="5384" max="5632" width="11.42578125" style="763"/>
    <col min="5633" max="5633" width="49.7109375" style="763" customWidth="1"/>
    <col min="5634" max="5634" width="18.140625" style="763" customWidth="1"/>
    <col min="5635" max="5639" width="17.85546875" style="763" customWidth="1"/>
    <col min="5640" max="5888" width="11.42578125" style="763"/>
    <col min="5889" max="5889" width="49.7109375" style="763" customWidth="1"/>
    <col min="5890" max="5890" width="18.140625" style="763" customWidth="1"/>
    <col min="5891" max="5895" width="17.85546875" style="763" customWidth="1"/>
    <col min="5896" max="6144" width="11.42578125" style="763"/>
    <col min="6145" max="6145" width="49.7109375" style="763" customWidth="1"/>
    <col min="6146" max="6146" width="18.140625" style="763" customWidth="1"/>
    <col min="6147" max="6151" width="17.85546875" style="763" customWidth="1"/>
    <col min="6152" max="6400" width="11.42578125" style="763"/>
    <col min="6401" max="6401" width="49.7109375" style="763" customWidth="1"/>
    <col min="6402" max="6402" width="18.140625" style="763" customWidth="1"/>
    <col min="6403" max="6407" width="17.85546875" style="763" customWidth="1"/>
    <col min="6408" max="6656" width="11.42578125" style="763"/>
    <col min="6657" max="6657" width="49.7109375" style="763" customWidth="1"/>
    <col min="6658" max="6658" width="18.140625" style="763" customWidth="1"/>
    <col min="6659" max="6663" width="17.85546875" style="763" customWidth="1"/>
    <col min="6664" max="6912" width="11.42578125" style="763"/>
    <col min="6913" max="6913" width="49.7109375" style="763" customWidth="1"/>
    <col min="6914" max="6914" width="18.140625" style="763" customWidth="1"/>
    <col min="6915" max="6919" width="17.85546875" style="763" customWidth="1"/>
    <col min="6920" max="7168" width="11.42578125" style="763"/>
    <col min="7169" max="7169" width="49.7109375" style="763" customWidth="1"/>
    <col min="7170" max="7170" width="18.140625" style="763" customWidth="1"/>
    <col min="7171" max="7175" width="17.85546875" style="763" customWidth="1"/>
    <col min="7176" max="7424" width="11.42578125" style="763"/>
    <col min="7425" max="7425" width="49.7109375" style="763" customWidth="1"/>
    <col min="7426" max="7426" width="18.140625" style="763" customWidth="1"/>
    <col min="7427" max="7431" width="17.85546875" style="763" customWidth="1"/>
    <col min="7432" max="7680" width="11.42578125" style="763"/>
    <col min="7681" max="7681" width="49.7109375" style="763" customWidth="1"/>
    <col min="7682" max="7682" width="18.140625" style="763" customWidth="1"/>
    <col min="7683" max="7687" width="17.85546875" style="763" customWidth="1"/>
    <col min="7688" max="7936" width="11.42578125" style="763"/>
    <col min="7937" max="7937" width="49.7109375" style="763" customWidth="1"/>
    <col min="7938" max="7938" width="18.140625" style="763" customWidth="1"/>
    <col min="7939" max="7943" width="17.85546875" style="763" customWidth="1"/>
    <col min="7944" max="8192" width="11.42578125" style="763"/>
    <col min="8193" max="8193" width="49.7109375" style="763" customWidth="1"/>
    <col min="8194" max="8194" width="18.140625" style="763" customWidth="1"/>
    <col min="8195" max="8199" width="17.85546875" style="763" customWidth="1"/>
    <col min="8200" max="8448" width="11.42578125" style="763"/>
    <col min="8449" max="8449" width="49.7109375" style="763" customWidth="1"/>
    <col min="8450" max="8450" width="18.140625" style="763" customWidth="1"/>
    <col min="8451" max="8455" width="17.85546875" style="763" customWidth="1"/>
    <col min="8456" max="8704" width="11.42578125" style="763"/>
    <col min="8705" max="8705" width="49.7109375" style="763" customWidth="1"/>
    <col min="8706" max="8706" width="18.140625" style="763" customWidth="1"/>
    <col min="8707" max="8711" width="17.85546875" style="763" customWidth="1"/>
    <col min="8712" max="8960" width="11.42578125" style="763"/>
    <col min="8961" max="8961" width="49.7109375" style="763" customWidth="1"/>
    <col min="8962" max="8962" width="18.140625" style="763" customWidth="1"/>
    <col min="8963" max="8967" width="17.85546875" style="763" customWidth="1"/>
    <col min="8968" max="9216" width="11.42578125" style="763"/>
    <col min="9217" max="9217" width="49.7109375" style="763" customWidth="1"/>
    <col min="9218" max="9218" width="18.140625" style="763" customWidth="1"/>
    <col min="9219" max="9223" width="17.85546875" style="763" customWidth="1"/>
    <col min="9224" max="9472" width="11.42578125" style="763"/>
    <col min="9473" max="9473" width="49.7109375" style="763" customWidth="1"/>
    <col min="9474" max="9474" width="18.140625" style="763" customWidth="1"/>
    <col min="9475" max="9479" width="17.85546875" style="763" customWidth="1"/>
    <col min="9480" max="9728" width="11.42578125" style="763"/>
    <col min="9729" max="9729" width="49.7109375" style="763" customWidth="1"/>
    <col min="9730" max="9730" width="18.140625" style="763" customWidth="1"/>
    <col min="9731" max="9735" width="17.85546875" style="763" customWidth="1"/>
    <col min="9736" max="9984" width="11.42578125" style="763"/>
    <col min="9985" max="9985" width="49.7109375" style="763" customWidth="1"/>
    <col min="9986" max="9986" width="18.140625" style="763" customWidth="1"/>
    <col min="9987" max="9991" width="17.85546875" style="763" customWidth="1"/>
    <col min="9992" max="10240" width="11.42578125" style="763"/>
    <col min="10241" max="10241" width="49.7109375" style="763" customWidth="1"/>
    <col min="10242" max="10242" width="18.140625" style="763" customWidth="1"/>
    <col min="10243" max="10247" width="17.85546875" style="763" customWidth="1"/>
    <col min="10248" max="10496" width="11.42578125" style="763"/>
    <col min="10497" max="10497" width="49.7109375" style="763" customWidth="1"/>
    <col min="10498" max="10498" width="18.140625" style="763" customWidth="1"/>
    <col min="10499" max="10503" width="17.85546875" style="763" customWidth="1"/>
    <col min="10504" max="10752" width="11.42578125" style="763"/>
    <col min="10753" max="10753" width="49.7109375" style="763" customWidth="1"/>
    <col min="10754" max="10754" width="18.140625" style="763" customWidth="1"/>
    <col min="10755" max="10759" width="17.85546875" style="763" customWidth="1"/>
    <col min="10760" max="11008" width="11.42578125" style="763"/>
    <col min="11009" max="11009" width="49.7109375" style="763" customWidth="1"/>
    <col min="11010" max="11010" width="18.140625" style="763" customWidth="1"/>
    <col min="11011" max="11015" width="17.85546875" style="763" customWidth="1"/>
    <col min="11016" max="11264" width="11.42578125" style="763"/>
    <col min="11265" max="11265" width="49.7109375" style="763" customWidth="1"/>
    <col min="11266" max="11266" width="18.140625" style="763" customWidth="1"/>
    <col min="11267" max="11271" width="17.85546875" style="763" customWidth="1"/>
    <col min="11272" max="11520" width="11.42578125" style="763"/>
    <col min="11521" max="11521" width="49.7109375" style="763" customWidth="1"/>
    <col min="11522" max="11522" width="18.140625" style="763" customWidth="1"/>
    <col min="11523" max="11527" width="17.85546875" style="763" customWidth="1"/>
    <col min="11528" max="11776" width="11.42578125" style="763"/>
    <col min="11777" max="11777" width="49.7109375" style="763" customWidth="1"/>
    <col min="11778" max="11778" width="18.140625" style="763" customWidth="1"/>
    <col min="11779" max="11783" width="17.85546875" style="763" customWidth="1"/>
    <col min="11784" max="12032" width="11.42578125" style="763"/>
    <col min="12033" max="12033" width="49.7109375" style="763" customWidth="1"/>
    <col min="12034" max="12034" width="18.140625" style="763" customWidth="1"/>
    <col min="12035" max="12039" width="17.85546875" style="763" customWidth="1"/>
    <col min="12040" max="12288" width="11.42578125" style="763"/>
    <col min="12289" max="12289" width="49.7109375" style="763" customWidth="1"/>
    <col min="12290" max="12290" width="18.140625" style="763" customWidth="1"/>
    <col min="12291" max="12295" width="17.85546875" style="763" customWidth="1"/>
    <col min="12296" max="12544" width="11.42578125" style="763"/>
    <col min="12545" max="12545" width="49.7109375" style="763" customWidth="1"/>
    <col min="12546" max="12546" width="18.140625" style="763" customWidth="1"/>
    <col min="12547" max="12551" width="17.85546875" style="763" customWidth="1"/>
    <col min="12552" max="12800" width="11.42578125" style="763"/>
    <col min="12801" max="12801" width="49.7109375" style="763" customWidth="1"/>
    <col min="12802" max="12802" width="18.140625" style="763" customWidth="1"/>
    <col min="12803" max="12807" width="17.85546875" style="763" customWidth="1"/>
    <col min="12808" max="13056" width="11.42578125" style="763"/>
    <col min="13057" max="13057" width="49.7109375" style="763" customWidth="1"/>
    <col min="13058" max="13058" width="18.140625" style="763" customWidth="1"/>
    <col min="13059" max="13063" width="17.85546875" style="763" customWidth="1"/>
    <col min="13064" max="13312" width="11.42578125" style="763"/>
    <col min="13313" max="13313" width="49.7109375" style="763" customWidth="1"/>
    <col min="13314" max="13314" width="18.140625" style="763" customWidth="1"/>
    <col min="13315" max="13319" width="17.85546875" style="763" customWidth="1"/>
    <col min="13320" max="13568" width="11.42578125" style="763"/>
    <col min="13569" max="13569" width="49.7109375" style="763" customWidth="1"/>
    <col min="13570" max="13570" width="18.140625" style="763" customWidth="1"/>
    <col min="13571" max="13575" width="17.85546875" style="763" customWidth="1"/>
    <col min="13576" max="13824" width="11.42578125" style="763"/>
    <col min="13825" max="13825" width="49.7109375" style="763" customWidth="1"/>
    <col min="13826" max="13826" width="18.140625" style="763" customWidth="1"/>
    <col min="13827" max="13831" width="17.85546875" style="763" customWidth="1"/>
    <col min="13832" max="14080" width="11.42578125" style="763"/>
    <col min="14081" max="14081" width="49.7109375" style="763" customWidth="1"/>
    <col min="14082" max="14082" width="18.140625" style="763" customWidth="1"/>
    <col min="14083" max="14087" width="17.85546875" style="763" customWidth="1"/>
    <col min="14088" max="14336" width="11.42578125" style="763"/>
    <col min="14337" max="14337" width="49.7109375" style="763" customWidth="1"/>
    <col min="14338" max="14338" width="18.140625" style="763" customWidth="1"/>
    <col min="14339" max="14343" width="17.85546875" style="763" customWidth="1"/>
    <col min="14344" max="14592" width="11.42578125" style="763"/>
    <col min="14593" max="14593" width="49.7109375" style="763" customWidth="1"/>
    <col min="14594" max="14594" width="18.140625" style="763" customWidth="1"/>
    <col min="14595" max="14599" width="17.85546875" style="763" customWidth="1"/>
    <col min="14600" max="14848" width="11.42578125" style="763"/>
    <col min="14849" max="14849" width="49.7109375" style="763" customWidth="1"/>
    <col min="14850" max="14850" width="18.140625" style="763" customWidth="1"/>
    <col min="14851" max="14855" width="17.85546875" style="763" customWidth="1"/>
    <col min="14856" max="15104" width="11.42578125" style="763"/>
    <col min="15105" max="15105" width="49.7109375" style="763" customWidth="1"/>
    <col min="15106" max="15106" width="18.140625" style="763" customWidth="1"/>
    <col min="15107" max="15111" width="17.85546875" style="763" customWidth="1"/>
    <col min="15112" max="15360" width="11.42578125" style="763"/>
    <col min="15361" max="15361" width="49.7109375" style="763" customWidth="1"/>
    <col min="15362" max="15362" width="18.140625" style="763" customWidth="1"/>
    <col min="15363" max="15367" width="17.85546875" style="763" customWidth="1"/>
    <col min="15368" max="15616" width="11.42578125" style="763"/>
    <col min="15617" max="15617" width="49.7109375" style="763" customWidth="1"/>
    <col min="15618" max="15618" width="18.140625" style="763" customWidth="1"/>
    <col min="15619" max="15623" width="17.85546875" style="763" customWidth="1"/>
    <col min="15624" max="15872" width="11.42578125" style="763"/>
    <col min="15873" max="15873" width="49.7109375" style="763" customWidth="1"/>
    <col min="15874" max="15874" width="18.140625" style="763" customWidth="1"/>
    <col min="15875" max="15879" width="17.85546875" style="763" customWidth="1"/>
    <col min="15880" max="16128" width="11.42578125" style="763"/>
    <col min="16129" max="16129" width="49.7109375" style="763" customWidth="1"/>
    <col min="16130" max="16130" width="18.140625" style="763" customWidth="1"/>
    <col min="16131" max="16135" width="17.85546875" style="763" customWidth="1"/>
    <col min="16136" max="16384" width="11.42578125" style="763"/>
  </cols>
  <sheetData>
    <row r="1" spans="1:7" s="761" customFormat="1" ht="15.75" customHeight="1" x14ac:dyDescent="0.25">
      <c r="A1" s="992" t="s">
        <v>6096</v>
      </c>
      <c r="B1" s="994" t="s">
        <v>6097</v>
      </c>
      <c r="C1" s="996" t="s">
        <v>6098</v>
      </c>
      <c r="D1" s="996"/>
      <c r="E1" s="996"/>
      <c r="F1" s="996"/>
      <c r="G1" s="997" t="s">
        <v>6</v>
      </c>
    </row>
    <row r="2" spans="1:7" x14ac:dyDescent="0.25">
      <c r="A2" s="993"/>
      <c r="B2" s="995"/>
      <c r="C2" s="762">
        <v>2024</v>
      </c>
      <c r="D2" s="762">
        <v>2025</v>
      </c>
      <c r="E2" s="762">
        <v>2026</v>
      </c>
      <c r="F2" s="762" t="s">
        <v>6099</v>
      </c>
      <c r="G2" s="998"/>
    </row>
    <row r="3" spans="1:7" ht="39.950000000000003" customHeight="1" x14ac:dyDescent="0.25">
      <c r="A3" s="764" t="s">
        <v>6100</v>
      </c>
      <c r="B3" s="765">
        <v>2010</v>
      </c>
      <c r="C3" s="766">
        <v>4400</v>
      </c>
      <c r="D3" s="766">
        <v>4400</v>
      </c>
      <c r="E3" s="766">
        <v>4400</v>
      </c>
      <c r="F3" s="766">
        <v>4660</v>
      </c>
      <c r="G3" s="767">
        <f>SUM(C3:F3)</f>
        <v>17860</v>
      </c>
    </row>
    <row r="4" spans="1:7" ht="15.75" customHeight="1" x14ac:dyDescent="0.25">
      <c r="A4" s="768" t="s">
        <v>6101</v>
      </c>
      <c r="B4" s="765">
        <v>2010</v>
      </c>
      <c r="C4" s="769">
        <v>57716</v>
      </c>
      <c r="D4" s="769">
        <v>57716</v>
      </c>
      <c r="E4" s="769">
        <v>57716</v>
      </c>
      <c r="F4" s="769">
        <v>77495</v>
      </c>
      <c r="G4" s="770">
        <f>SUM(C4:F4)</f>
        <v>250643</v>
      </c>
    </row>
    <row r="5" spans="1:7" ht="31.5" customHeight="1" x14ac:dyDescent="0.25">
      <c r="A5" s="771" t="s">
        <v>94</v>
      </c>
      <c r="B5" s="765">
        <v>2014</v>
      </c>
      <c r="C5" s="766">
        <v>12886</v>
      </c>
      <c r="D5" s="766">
        <v>12886</v>
      </c>
      <c r="E5" s="766">
        <v>12886</v>
      </c>
      <c r="F5" s="766">
        <v>99871</v>
      </c>
      <c r="G5" s="767">
        <f t="shared" ref="G5:G25" si="0">SUM(C5:F5)</f>
        <v>138529</v>
      </c>
    </row>
    <row r="6" spans="1:7" ht="31.5" customHeight="1" x14ac:dyDescent="0.25">
      <c r="A6" s="768" t="s">
        <v>6102</v>
      </c>
      <c r="B6" s="765">
        <v>2015</v>
      </c>
      <c r="C6" s="766">
        <v>5550</v>
      </c>
      <c r="D6" s="766">
        <v>5550</v>
      </c>
      <c r="E6" s="766">
        <v>5550</v>
      </c>
      <c r="F6" s="766"/>
      <c r="G6" s="767">
        <f t="shared" si="0"/>
        <v>16650</v>
      </c>
    </row>
    <row r="7" spans="1:7" ht="15.75" customHeight="1" x14ac:dyDescent="0.25">
      <c r="A7" s="772" t="s">
        <v>6103</v>
      </c>
      <c r="B7" s="773" t="s">
        <v>6104</v>
      </c>
      <c r="C7" s="774">
        <v>183</v>
      </c>
      <c r="D7" s="774"/>
      <c r="E7" s="774"/>
      <c r="F7" s="774"/>
      <c r="G7" s="775">
        <f t="shared" si="0"/>
        <v>183</v>
      </c>
    </row>
    <row r="8" spans="1:7" ht="15.75" customHeight="1" x14ac:dyDescent="0.25">
      <c r="A8" s="772" t="s">
        <v>6105</v>
      </c>
      <c r="B8" s="773" t="s">
        <v>6104</v>
      </c>
      <c r="C8" s="774">
        <v>1285</v>
      </c>
      <c r="D8" s="774"/>
      <c r="E8" s="774"/>
      <c r="F8" s="774"/>
      <c r="G8" s="775">
        <f t="shared" si="0"/>
        <v>1285</v>
      </c>
    </row>
    <row r="9" spans="1:7" ht="31.5" customHeight="1" x14ac:dyDescent="0.25">
      <c r="A9" s="764" t="s">
        <v>6106</v>
      </c>
      <c r="B9" s="773" t="s">
        <v>6104</v>
      </c>
      <c r="C9" s="774">
        <v>610</v>
      </c>
      <c r="D9" s="774">
        <v>610</v>
      </c>
      <c r="E9" s="774"/>
      <c r="F9" s="774"/>
      <c r="G9" s="775">
        <f t="shared" si="0"/>
        <v>1220</v>
      </c>
    </row>
    <row r="10" spans="1:7" ht="15.75" customHeight="1" x14ac:dyDescent="0.25">
      <c r="A10" s="772" t="s">
        <v>6107</v>
      </c>
      <c r="B10" s="773" t="s">
        <v>6108</v>
      </c>
      <c r="C10" s="774">
        <v>205</v>
      </c>
      <c r="D10" s="774">
        <v>120</v>
      </c>
      <c r="E10" s="774"/>
      <c r="F10" s="774"/>
      <c r="G10" s="775">
        <f t="shared" si="0"/>
        <v>325</v>
      </c>
    </row>
    <row r="11" spans="1:7" ht="15.75" customHeight="1" x14ac:dyDescent="0.25">
      <c r="A11" s="772" t="s">
        <v>6109</v>
      </c>
      <c r="B11" s="773" t="s">
        <v>6108</v>
      </c>
      <c r="C11" s="774">
        <v>158</v>
      </c>
      <c r="D11" s="774">
        <v>92</v>
      </c>
      <c r="E11" s="774"/>
      <c r="F11" s="774"/>
      <c r="G11" s="775">
        <f t="shared" si="0"/>
        <v>250</v>
      </c>
    </row>
    <row r="12" spans="1:7" ht="31.5" customHeight="1" x14ac:dyDescent="0.25">
      <c r="A12" s="764" t="s">
        <v>6110</v>
      </c>
      <c r="B12" s="773" t="s">
        <v>6108</v>
      </c>
      <c r="C12" s="774">
        <v>39</v>
      </c>
      <c r="D12" s="774">
        <v>39</v>
      </c>
      <c r="E12" s="774">
        <v>39</v>
      </c>
      <c r="F12" s="774">
        <v>78</v>
      </c>
      <c r="G12" s="775">
        <f t="shared" si="0"/>
        <v>195</v>
      </c>
    </row>
    <row r="13" spans="1:7" ht="45" customHeight="1" x14ac:dyDescent="0.25">
      <c r="A13" s="776" t="s">
        <v>6111</v>
      </c>
      <c r="B13" s="777">
        <v>2021</v>
      </c>
      <c r="C13" s="778">
        <v>29168</v>
      </c>
      <c r="D13" s="778">
        <v>30687</v>
      </c>
      <c r="E13" s="778">
        <v>32236</v>
      </c>
      <c r="F13" s="778">
        <v>145128</v>
      </c>
      <c r="G13" s="779">
        <f t="shared" si="0"/>
        <v>237219</v>
      </c>
    </row>
    <row r="14" spans="1:7" x14ac:dyDescent="0.25">
      <c r="A14" s="764" t="s">
        <v>6112</v>
      </c>
      <c r="B14" s="765">
        <v>2021</v>
      </c>
      <c r="C14" s="766">
        <v>17945</v>
      </c>
      <c r="D14" s="766">
        <v>17945</v>
      </c>
      <c r="E14" s="766">
        <v>17945</v>
      </c>
      <c r="F14" s="766"/>
      <c r="G14" s="767">
        <f t="shared" si="0"/>
        <v>53835</v>
      </c>
    </row>
    <row r="15" spans="1:7" ht="30.75" customHeight="1" x14ac:dyDescent="0.25">
      <c r="A15" s="764" t="s">
        <v>6113</v>
      </c>
      <c r="B15" s="780">
        <v>2019</v>
      </c>
      <c r="C15" s="766">
        <v>192</v>
      </c>
      <c r="D15" s="766">
        <v>192</v>
      </c>
      <c r="E15" s="766">
        <v>192</v>
      </c>
      <c r="F15" s="766">
        <v>1536</v>
      </c>
      <c r="G15" s="767">
        <f t="shared" si="0"/>
        <v>2112</v>
      </c>
    </row>
    <row r="16" spans="1:7" ht="30.75" customHeight="1" x14ac:dyDescent="0.25">
      <c r="A16" s="764" t="s">
        <v>6114</v>
      </c>
      <c r="B16" s="780">
        <v>2015</v>
      </c>
      <c r="C16" s="766">
        <v>240</v>
      </c>
      <c r="D16" s="766">
        <v>240</v>
      </c>
      <c r="E16" s="766">
        <v>240</v>
      </c>
      <c r="F16" s="766">
        <v>1920</v>
      </c>
      <c r="G16" s="767">
        <f t="shared" si="0"/>
        <v>2640</v>
      </c>
    </row>
    <row r="17" spans="1:7" ht="30.75" customHeight="1" x14ac:dyDescent="0.25">
      <c r="A17" s="764" t="s">
        <v>6115</v>
      </c>
      <c r="B17" s="780">
        <v>2012</v>
      </c>
      <c r="C17" s="766">
        <v>456</v>
      </c>
      <c r="D17" s="766">
        <v>456</v>
      </c>
      <c r="E17" s="766">
        <v>456</v>
      </c>
      <c r="F17" s="766">
        <v>3648</v>
      </c>
      <c r="G17" s="767">
        <f t="shared" si="0"/>
        <v>5016</v>
      </c>
    </row>
    <row r="18" spans="1:7" ht="30.75" customHeight="1" x14ac:dyDescent="0.25">
      <c r="A18" s="764" t="s">
        <v>6116</v>
      </c>
      <c r="B18" s="780">
        <v>2022</v>
      </c>
      <c r="C18" s="766">
        <v>300</v>
      </c>
      <c r="D18" s="766">
        <v>300</v>
      </c>
      <c r="E18" s="766">
        <v>300</v>
      </c>
      <c r="F18" s="766">
        <v>2400</v>
      </c>
      <c r="G18" s="767">
        <f t="shared" si="0"/>
        <v>3300</v>
      </c>
    </row>
    <row r="19" spans="1:7" ht="30.75" customHeight="1" x14ac:dyDescent="0.25">
      <c r="A19" s="764" t="s">
        <v>6117</v>
      </c>
      <c r="B19" s="780">
        <v>2023</v>
      </c>
      <c r="C19" s="766">
        <v>160</v>
      </c>
      <c r="D19" s="766">
        <v>160</v>
      </c>
      <c r="E19" s="766">
        <v>160</v>
      </c>
      <c r="F19" s="766">
        <v>1280</v>
      </c>
      <c r="G19" s="767">
        <f t="shared" si="0"/>
        <v>1760</v>
      </c>
    </row>
    <row r="20" spans="1:7" ht="30.75" customHeight="1" x14ac:dyDescent="0.25">
      <c r="A20" s="764" t="s">
        <v>6118</v>
      </c>
      <c r="B20" s="780">
        <v>2023</v>
      </c>
      <c r="C20" s="766">
        <v>2160</v>
      </c>
      <c r="D20" s="766">
        <v>2160</v>
      </c>
      <c r="E20" s="766">
        <v>2160</v>
      </c>
      <c r="F20" s="766">
        <v>17280</v>
      </c>
      <c r="G20" s="767">
        <f t="shared" si="0"/>
        <v>23760</v>
      </c>
    </row>
    <row r="21" spans="1:7" ht="30.75" customHeight="1" x14ac:dyDescent="0.25">
      <c r="A21" s="764" t="s">
        <v>6119</v>
      </c>
      <c r="B21" s="780">
        <v>2022</v>
      </c>
      <c r="C21" s="766">
        <v>4542</v>
      </c>
      <c r="D21" s="766">
        <v>4542</v>
      </c>
      <c r="E21" s="766">
        <v>4542</v>
      </c>
      <c r="F21" s="766">
        <v>757</v>
      </c>
      <c r="G21" s="767">
        <f t="shared" si="0"/>
        <v>14383</v>
      </c>
    </row>
    <row r="22" spans="1:7" ht="31.5" customHeight="1" x14ac:dyDescent="0.25">
      <c r="A22" s="768" t="s">
        <v>6120</v>
      </c>
      <c r="B22" s="780">
        <v>2021</v>
      </c>
      <c r="C22" s="766">
        <v>33332</v>
      </c>
      <c r="D22" s="766">
        <v>33332</v>
      </c>
      <c r="E22" s="766">
        <v>33332</v>
      </c>
      <c r="F22" s="766">
        <v>150006</v>
      </c>
      <c r="G22" s="767">
        <f t="shared" si="0"/>
        <v>250002</v>
      </c>
    </row>
    <row r="23" spans="1:7" ht="31.5" customHeight="1" x14ac:dyDescent="0.25">
      <c r="A23" s="768" t="s">
        <v>6121</v>
      </c>
      <c r="B23" s="780">
        <v>2021</v>
      </c>
      <c r="C23" s="781">
        <v>80000</v>
      </c>
      <c r="D23" s="781"/>
      <c r="E23" s="781"/>
      <c r="F23" s="781"/>
      <c r="G23" s="767">
        <f t="shared" si="0"/>
        <v>80000</v>
      </c>
    </row>
    <row r="24" spans="1:7" ht="31.5" customHeight="1" x14ac:dyDescent="0.25">
      <c r="A24" s="768" t="s">
        <v>6122</v>
      </c>
      <c r="B24" s="780">
        <v>2023</v>
      </c>
      <c r="C24" s="781">
        <v>200000</v>
      </c>
      <c r="D24" s="781"/>
      <c r="E24" s="781"/>
      <c r="F24" s="781"/>
      <c r="G24" s="782">
        <f t="shared" si="0"/>
        <v>200000</v>
      </c>
    </row>
    <row r="25" spans="1:7" ht="31.5" customHeight="1" thickBot="1" x14ac:dyDescent="0.3">
      <c r="A25" s="783" t="s">
        <v>6123</v>
      </c>
      <c r="B25" s="784">
        <v>2021</v>
      </c>
      <c r="C25" s="785">
        <v>16308</v>
      </c>
      <c r="D25" s="785">
        <v>16308</v>
      </c>
      <c r="E25" s="785">
        <v>16308</v>
      </c>
      <c r="F25" s="785">
        <v>60647</v>
      </c>
      <c r="G25" s="786">
        <f t="shared" si="0"/>
        <v>109571</v>
      </c>
    </row>
  </sheetData>
  <mergeCells count="4">
    <mergeCell ref="A1:A2"/>
    <mergeCell ref="B1:B2"/>
    <mergeCell ref="C1:F1"/>
    <mergeCell ref="G1:G2"/>
  </mergeCells>
  <printOptions horizontalCentered="1" verticalCentered="1"/>
  <pageMargins left="0.78740157480314965" right="0.78740157480314965" top="0.6692913385826772" bottom="0.19685039370078741" header="0.15748031496062992" footer="0.19685039370078741"/>
  <pageSetup paperSize="9" scale="75" orientation="landscape" r:id="rId1"/>
  <headerFooter alignWithMargins="0">
    <oddHeader>&amp;C&amp;"Times New Roman CE,Félkövér"
Lenti Város Önkormányzatának többéves kihatással járó döntéseiből származó 
kötelezettségei célok szerint, évenkénti bontásban&amp;R10. melléklet a 8/2024. (V.23.) önkormányzati rendelethez    &amp;10
adatok ezer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5"/>
  <sheetViews>
    <sheetView zoomScaleNormal="100" workbookViewId="0">
      <selection activeCell="A15" sqref="A15"/>
    </sheetView>
  </sheetViews>
  <sheetFormatPr defaultRowHeight="15.75" x14ac:dyDescent="0.25"/>
  <cols>
    <col min="1" max="1" width="87.42578125" style="626" customWidth="1"/>
    <col min="2" max="2" width="9.140625" style="790"/>
    <col min="3" max="256" width="9.140625" style="626"/>
    <col min="257" max="257" width="87.42578125" style="626" customWidth="1"/>
    <col min="258" max="512" width="9.140625" style="626"/>
    <col min="513" max="513" width="87.42578125" style="626" customWidth="1"/>
    <col min="514" max="768" width="9.140625" style="626"/>
    <col min="769" max="769" width="87.42578125" style="626" customWidth="1"/>
    <col min="770" max="1024" width="9.140625" style="626"/>
    <col min="1025" max="1025" width="87.42578125" style="626" customWidth="1"/>
    <col min="1026" max="1280" width="9.140625" style="626"/>
    <col min="1281" max="1281" width="87.42578125" style="626" customWidth="1"/>
    <col min="1282" max="1536" width="9.140625" style="626"/>
    <col min="1537" max="1537" width="87.42578125" style="626" customWidth="1"/>
    <col min="1538" max="1792" width="9.140625" style="626"/>
    <col min="1793" max="1793" width="87.42578125" style="626" customWidth="1"/>
    <col min="1794" max="2048" width="9.140625" style="626"/>
    <col min="2049" max="2049" width="87.42578125" style="626" customWidth="1"/>
    <col min="2050" max="2304" width="9.140625" style="626"/>
    <col min="2305" max="2305" width="87.42578125" style="626" customWidth="1"/>
    <col min="2306" max="2560" width="9.140625" style="626"/>
    <col min="2561" max="2561" width="87.42578125" style="626" customWidth="1"/>
    <col min="2562" max="2816" width="9.140625" style="626"/>
    <col min="2817" max="2817" width="87.42578125" style="626" customWidth="1"/>
    <col min="2818" max="3072" width="9.140625" style="626"/>
    <col min="3073" max="3073" width="87.42578125" style="626" customWidth="1"/>
    <col min="3074" max="3328" width="9.140625" style="626"/>
    <col min="3329" max="3329" width="87.42578125" style="626" customWidth="1"/>
    <col min="3330" max="3584" width="9.140625" style="626"/>
    <col min="3585" max="3585" width="87.42578125" style="626" customWidth="1"/>
    <col min="3586" max="3840" width="9.140625" style="626"/>
    <col min="3841" max="3841" width="87.42578125" style="626" customWidth="1"/>
    <col min="3842" max="4096" width="9.140625" style="626"/>
    <col min="4097" max="4097" width="87.42578125" style="626" customWidth="1"/>
    <col min="4098" max="4352" width="9.140625" style="626"/>
    <col min="4353" max="4353" width="87.42578125" style="626" customWidth="1"/>
    <col min="4354" max="4608" width="9.140625" style="626"/>
    <col min="4609" max="4609" width="87.42578125" style="626" customWidth="1"/>
    <col min="4610" max="4864" width="9.140625" style="626"/>
    <col min="4865" max="4865" width="87.42578125" style="626" customWidth="1"/>
    <col min="4866" max="5120" width="9.140625" style="626"/>
    <col min="5121" max="5121" width="87.42578125" style="626" customWidth="1"/>
    <col min="5122" max="5376" width="9.140625" style="626"/>
    <col min="5377" max="5377" width="87.42578125" style="626" customWidth="1"/>
    <col min="5378" max="5632" width="9.140625" style="626"/>
    <col min="5633" max="5633" width="87.42578125" style="626" customWidth="1"/>
    <col min="5634" max="5888" width="9.140625" style="626"/>
    <col min="5889" max="5889" width="87.42578125" style="626" customWidth="1"/>
    <col min="5890" max="6144" width="9.140625" style="626"/>
    <col min="6145" max="6145" width="87.42578125" style="626" customWidth="1"/>
    <col min="6146" max="6400" width="9.140625" style="626"/>
    <col min="6401" max="6401" width="87.42578125" style="626" customWidth="1"/>
    <col min="6402" max="6656" width="9.140625" style="626"/>
    <col min="6657" max="6657" width="87.42578125" style="626" customWidth="1"/>
    <col min="6658" max="6912" width="9.140625" style="626"/>
    <col min="6913" max="6913" width="87.42578125" style="626" customWidth="1"/>
    <col min="6914" max="7168" width="9.140625" style="626"/>
    <col min="7169" max="7169" width="87.42578125" style="626" customWidth="1"/>
    <col min="7170" max="7424" width="9.140625" style="626"/>
    <col min="7425" max="7425" width="87.42578125" style="626" customWidth="1"/>
    <col min="7426" max="7680" width="9.140625" style="626"/>
    <col min="7681" max="7681" width="87.42578125" style="626" customWidth="1"/>
    <col min="7682" max="7936" width="9.140625" style="626"/>
    <col min="7937" max="7937" width="87.42578125" style="626" customWidth="1"/>
    <col min="7938" max="8192" width="9.140625" style="626"/>
    <col min="8193" max="8193" width="87.42578125" style="626" customWidth="1"/>
    <col min="8194" max="8448" width="9.140625" style="626"/>
    <col min="8449" max="8449" width="87.42578125" style="626" customWidth="1"/>
    <col min="8450" max="8704" width="9.140625" style="626"/>
    <col min="8705" max="8705" width="87.42578125" style="626" customWidth="1"/>
    <col min="8706" max="8960" width="9.140625" style="626"/>
    <col min="8961" max="8961" width="87.42578125" style="626" customWidth="1"/>
    <col min="8962" max="9216" width="9.140625" style="626"/>
    <col min="9217" max="9217" width="87.42578125" style="626" customWidth="1"/>
    <col min="9218" max="9472" width="9.140625" style="626"/>
    <col min="9473" max="9473" width="87.42578125" style="626" customWidth="1"/>
    <col min="9474" max="9728" width="9.140625" style="626"/>
    <col min="9729" max="9729" width="87.42578125" style="626" customWidth="1"/>
    <col min="9730" max="9984" width="9.140625" style="626"/>
    <col min="9985" max="9985" width="87.42578125" style="626" customWidth="1"/>
    <col min="9986" max="10240" width="9.140625" style="626"/>
    <col min="10241" max="10241" width="87.42578125" style="626" customWidth="1"/>
    <col min="10242" max="10496" width="9.140625" style="626"/>
    <col min="10497" max="10497" width="87.42578125" style="626" customWidth="1"/>
    <col min="10498" max="10752" width="9.140625" style="626"/>
    <col min="10753" max="10753" width="87.42578125" style="626" customWidth="1"/>
    <col min="10754" max="11008" width="9.140625" style="626"/>
    <col min="11009" max="11009" width="87.42578125" style="626" customWidth="1"/>
    <col min="11010" max="11264" width="9.140625" style="626"/>
    <col min="11265" max="11265" width="87.42578125" style="626" customWidth="1"/>
    <col min="11266" max="11520" width="9.140625" style="626"/>
    <col min="11521" max="11521" width="87.42578125" style="626" customWidth="1"/>
    <col min="11522" max="11776" width="9.140625" style="626"/>
    <col min="11777" max="11777" width="87.42578125" style="626" customWidth="1"/>
    <col min="11778" max="12032" width="9.140625" style="626"/>
    <col min="12033" max="12033" width="87.42578125" style="626" customWidth="1"/>
    <col min="12034" max="12288" width="9.140625" style="626"/>
    <col min="12289" max="12289" width="87.42578125" style="626" customWidth="1"/>
    <col min="12290" max="12544" width="9.140625" style="626"/>
    <col min="12545" max="12545" width="87.42578125" style="626" customWidth="1"/>
    <col min="12546" max="12800" width="9.140625" style="626"/>
    <col min="12801" max="12801" width="87.42578125" style="626" customWidth="1"/>
    <col min="12802" max="13056" width="9.140625" style="626"/>
    <col min="13057" max="13057" width="87.42578125" style="626" customWidth="1"/>
    <col min="13058" max="13312" width="9.140625" style="626"/>
    <col min="13313" max="13313" width="87.42578125" style="626" customWidth="1"/>
    <col min="13314" max="13568" width="9.140625" style="626"/>
    <col min="13569" max="13569" width="87.42578125" style="626" customWidth="1"/>
    <col min="13570" max="13824" width="9.140625" style="626"/>
    <col min="13825" max="13825" width="87.42578125" style="626" customWidth="1"/>
    <col min="13826" max="14080" width="9.140625" style="626"/>
    <col min="14081" max="14081" width="87.42578125" style="626" customWidth="1"/>
    <col min="14082" max="14336" width="9.140625" style="626"/>
    <col min="14337" max="14337" width="87.42578125" style="626" customWidth="1"/>
    <col min="14338" max="14592" width="9.140625" style="626"/>
    <col min="14593" max="14593" width="87.42578125" style="626" customWidth="1"/>
    <col min="14594" max="14848" width="9.140625" style="626"/>
    <col min="14849" max="14849" width="87.42578125" style="626" customWidth="1"/>
    <col min="14850" max="15104" width="9.140625" style="626"/>
    <col min="15105" max="15105" width="87.42578125" style="626" customWidth="1"/>
    <col min="15106" max="15360" width="9.140625" style="626"/>
    <col min="15361" max="15361" width="87.42578125" style="626" customWidth="1"/>
    <col min="15362" max="15616" width="9.140625" style="626"/>
    <col min="15617" max="15617" width="87.42578125" style="626" customWidth="1"/>
    <col min="15618" max="15872" width="9.140625" style="626"/>
    <col min="15873" max="15873" width="87.42578125" style="626" customWidth="1"/>
    <col min="15874" max="16128" width="9.140625" style="626"/>
    <col min="16129" max="16129" width="87.42578125" style="626" customWidth="1"/>
    <col min="16130" max="16384" width="9.140625" style="626"/>
  </cols>
  <sheetData>
    <row r="1" spans="1:2" ht="60" customHeight="1" x14ac:dyDescent="0.25">
      <c r="A1" s="788" t="s">
        <v>6124</v>
      </c>
      <c r="B1" s="789">
        <v>3215</v>
      </c>
    </row>
    <row r="2" spans="1:2" ht="60" customHeight="1" x14ac:dyDescent="0.25">
      <c r="A2" s="788" t="s">
        <v>6125</v>
      </c>
      <c r="B2" s="789">
        <v>1109</v>
      </c>
    </row>
    <row r="3" spans="1:2" ht="60" customHeight="1" x14ac:dyDescent="0.25">
      <c r="A3" s="788" t="s">
        <v>6126</v>
      </c>
      <c r="B3" s="789">
        <v>455</v>
      </c>
    </row>
    <row r="4" spans="1:2" ht="60" customHeight="1" x14ac:dyDescent="0.25">
      <c r="A4" s="788" t="s">
        <v>6127</v>
      </c>
      <c r="B4" s="789"/>
    </row>
    <row r="5" spans="1:2" x14ac:dyDescent="0.25">
      <c r="A5" s="788" t="s">
        <v>6128</v>
      </c>
      <c r="B5" s="790">
        <v>1302</v>
      </c>
    </row>
  </sheetData>
  <pageMargins left="0.74803149606299213" right="0.74803149606299213" top="1.4566929133858268" bottom="0.98425196850393704" header="0.51181102362204722" footer="0.51181102362204722"/>
  <pageSetup paperSize="9" scale="90" orientation="portrait" r:id="rId1"/>
  <headerFooter alignWithMargins="0">
    <oddHeader>&amp;C&amp;"Times New Roman CE,Félkövér"&amp;14
Lenti Város Önkormányzata által nyújtott 
közvetett támogatások 2023. évben&amp;R11. melléklet a 8/2024. (V.23.) önkormányzati rendelethez  
adatok ezer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55"/>
  <sheetViews>
    <sheetView topLeftCell="A4" zoomScale="90" zoomScaleNormal="90" zoomScaleSheetLayoutView="100" workbookViewId="0">
      <selection activeCell="A2" sqref="A2:D2"/>
    </sheetView>
  </sheetViews>
  <sheetFormatPr defaultRowHeight="15.75" x14ac:dyDescent="0.25"/>
  <cols>
    <col min="1" max="1" width="80" style="626" customWidth="1"/>
    <col min="2" max="2" width="15" style="626" customWidth="1"/>
    <col min="3" max="3" width="14.85546875" style="626" customWidth="1"/>
    <col min="4" max="4" width="16.7109375" style="626" customWidth="1"/>
    <col min="5" max="256" width="9.140625" style="626"/>
    <col min="257" max="257" width="80" style="626" customWidth="1"/>
    <col min="258" max="258" width="15" style="626" customWidth="1"/>
    <col min="259" max="259" width="14.85546875" style="626" customWidth="1"/>
    <col min="260" max="260" width="16.7109375" style="626" customWidth="1"/>
    <col min="261" max="512" width="9.140625" style="626"/>
    <col min="513" max="513" width="80" style="626" customWidth="1"/>
    <col min="514" max="514" width="15" style="626" customWidth="1"/>
    <col min="515" max="515" width="14.85546875" style="626" customWidth="1"/>
    <col min="516" max="516" width="16.7109375" style="626" customWidth="1"/>
    <col min="517" max="768" width="9.140625" style="626"/>
    <col min="769" max="769" width="80" style="626" customWidth="1"/>
    <col min="770" max="770" width="15" style="626" customWidth="1"/>
    <col min="771" max="771" width="14.85546875" style="626" customWidth="1"/>
    <col min="772" max="772" width="16.7109375" style="626" customWidth="1"/>
    <col min="773" max="1024" width="9.140625" style="626"/>
    <col min="1025" max="1025" width="80" style="626" customWidth="1"/>
    <col min="1026" max="1026" width="15" style="626" customWidth="1"/>
    <col min="1027" max="1027" width="14.85546875" style="626" customWidth="1"/>
    <col min="1028" max="1028" width="16.7109375" style="626" customWidth="1"/>
    <col min="1029" max="1280" width="9.140625" style="626"/>
    <col min="1281" max="1281" width="80" style="626" customWidth="1"/>
    <col min="1282" max="1282" width="15" style="626" customWidth="1"/>
    <col min="1283" max="1283" width="14.85546875" style="626" customWidth="1"/>
    <col min="1284" max="1284" width="16.7109375" style="626" customWidth="1"/>
    <col min="1285" max="1536" width="9.140625" style="626"/>
    <col min="1537" max="1537" width="80" style="626" customWidth="1"/>
    <col min="1538" max="1538" width="15" style="626" customWidth="1"/>
    <col min="1539" max="1539" width="14.85546875" style="626" customWidth="1"/>
    <col min="1540" max="1540" width="16.7109375" style="626" customWidth="1"/>
    <col min="1541" max="1792" width="9.140625" style="626"/>
    <col min="1793" max="1793" width="80" style="626" customWidth="1"/>
    <col min="1794" max="1794" width="15" style="626" customWidth="1"/>
    <col min="1795" max="1795" width="14.85546875" style="626" customWidth="1"/>
    <col min="1796" max="1796" width="16.7109375" style="626" customWidth="1"/>
    <col min="1797" max="2048" width="9.140625" style="626"/>
    <col min="2049" max="2049" width="80" style="626" customWidth="1"/>
    <col min="2050" max="2050" width="15" style="626" customWidth="1"/>
    <col min="2051" max="2051" width="14.85546875" style="626" customWidth="1"/>
    <col min="2052" max="2052" width="16.7109375" style="626" customWidth="1"/>
    <col min="2053" max="2304" width="9.140625" style="626"/>
    <col min="2305" max="2305" width="80" style="626" customWidth="1"/>
    <col min="2306" max="2306" width="15" style="626" customWidth="1"/>
    <col min="2307" max="2307" width="14.85546875" style="626" customWidth="1"/>
    <col min="2308" max="2308" width="16.7109375" style="626" customWidth="1"/>
    <col min="2309" max="2560" width="9.140625" style="626"/>
    <col min="2561" max="2561" width="80" style="626" customWidth="1"/>
    <col min="2562" max="2562" width="15" style="626" customWidth="1"/>
    <col min="2563" max="2563" width="14.85546875" style="626" customWidth="1"/>
    <col min="2564" max="2564" width="16.7109375" style="626" customWidth="1"/>
    <col min="2565" max="2816" width="9.140625" style="626"/>
    <col min="2817" max="2817" width="80" style="626" customWidth="1"/>
    <col min="2818" max="2818" width="15" style="626" customWidth="1"/>
    <col min="2819" max="2819" width="14.85546875" style="626" customWidth="1"/>
    <col min="2820" max="2820" width="16.7109375" style="626" customWidth="1"/>
    <col min="2821" max="3072" width="9.140625" style="626"/>
    <col min="3073" max="3073" width="80" style="626" customWidth="1"/>
    <col min="3074" max="3074" width="15" style="626" customWidth="1"/>
    <col min="3075" max="3075" width="14.85546875" style="626" customWidth="1"/>
    <col min="3076" max="3076" width="16.7109375" style="626" customWidth="1"/>
    <col min="3077" max="3328" width="9.140625" style="626"/>
    <col min="3329" max="3329" width="80" style="626" customWidth="1"/>
    <col min="3330" max="3330" width="15" style="626" customWidth="1"/>
    <col min="3331" max="3331" width="14.85546875" style="626" customWidth="1"/>
    <col min="3332" max="3332" width="16.7109375" style="626" customWidth="1"/>
    <col min="3333" max="3584" width="9.140625" style="626"/>
    <col min="3585" max="3585" width="80" style="626" customWidth="1"/>
    <col min="3586" max="3586" width="15" style="626" customWidth="1"/>
    <col min="3587" max="3587" width="14.85546875" style="626" customWidth="1"/>
    <col min="3588" max="3588" width="16.7109375" style="626" customWidth="1"/>
    <col min="3589" max="3840" width="9.140625" style="626"/>
    <col min="3841" max="3841" width="80" style="626" customWidth="1"/>
    <col min="3842" max="3842" width="15" style="626" customWidth="1"/>
    <col min="3843" max="3843" width="14.85546875" style="626" customWidth="1"/>
    <col min="3844" max="3844" width="16.7109375" style="626" customWidth="1"/>
    <col min="3845" max="4096" width="9.140625" style="626"/>
    <col min="4097" max="4097" width="80" style="626" customWidth="1"/>
    <col min="4098" max="4098" width="15" style="626" customWidth="1"/>
    <col min="4099" max="4099" width="14.85546875" style="626" customWidth="1"/>
    <col min="4100" max="4100" width="16.7109375" style="626" customWidth="1"/>
    <col min="4101" max="4352" width="9.140625" style="626"/>
    <col min="4353" max="4353" width="80" style="626" customWidth="1"/>
    <col min="4354" max="4354" width="15" style="626" customWidth="1"/>
    <col min="4355" max="4355" width="14.85546875" style="626" customWidth="1"/>
    <col min="4356" max="4356" width="16.7109375" style="626" customWidth="1"/>
    <col min="4357" max="4608" width="9.140625" style="626"/>
    <col min="4609" max="4609" width="80" style="626" customWidth="1"/>
    <col min="4610" max="4610" width="15" style="626" customWidth="1"/>
    <col min="4611" max="4611" width="14.85546875" style="626" customWidth="1"/>
    <col min="4612" max="4612" width="16.7109375" style="626" customWidth="1"/>
    <col min="4613" max="4864" width="9.140625" style="626"/>
    <col min="4865" max="4865" width="80" style="626" customWidth="1"/>
    <col min="4866" max="4866" width="15" style="626" customWidth="1"/>
    <col min="4867" max="4867" width="14.85546875" style="626" customWidth="1"/>
    <col min="4868" max="4868" width="16.7109375" style="626" customWidth="1"/>
    <col min="4869" max="5120" width="9.140625" style="626"/>
    <col min="5121" max="5121" width="80" style="626" customWidth="1"/>
    <col min="5122" max="5122" width="15" style="626" customWidth="1"/>
    <col min="5123" max="5123" width="14.85546875" style="626" customWidth="1"/>
    <col min="5124" max="5124" width="16.7109375" style="626" customWidth="1"/>
    <col min="5125" max="5376" width="9.140625" style="626"/>
    <col min="5377" max="5377" width="80" style="626" customWidth="1"/>
    <col min="5378" max="5378" width="15" style="626" customWidth="1"/>
    <col min="5379" max="5379" width="14.85546875" style="626" customWidth="1"/>
    <col min="5380" max="5380" width="16.7109375" style="626" customWidth="1"/>
    <col min="5381" max="5632" width="9.140625" style="626"/>
    <col min="5633" max="5633" width="80" style="626" customWidth="1"/>
    <col min="5634" max="5634" width="15" style="626" customWidth="1"/>
    <col min="5635" max="5635" width="14.85546875" style="626" customWidth="1"/>
    <col min="5636" max="5636" width="16.7109375" style="626" customWidth="1"/>
    <col min="5637" max="5888" width="9.140625" style="626"/>
    <col min="5889" max="5889" width="80" style="626" customWidth="1"/>
    <col min="5890" max="5890" width="15" style="626" customWidth="1"/>
    <col min="5891" max="5891" width="14.85546875" style="626" customWidth="1"/>
    <col min="5892" max="5892" width="16.7109375" style="626" customWidth="1"/>
    <col min="5893" max="6144" width="9.140625" style="626"/>
    <col min="6145" max="6145" width="80" style="626" customWidth="1"/>
    <col min="6146" max="6146" width="15" style="626" customWidth="1"/>
    <col min="6147" max="6147" width="14.85546875" style="626" customWidth="1"/>
    <col min="6148" max="6148" width="16.7109375" style="626" customWidth="1"/>
    <col min="6149" max="6400" width="9.140625" style="626"/>
    <col min="6401" max="6401" width="80" style="626" customWidth="1"/>
    <col min="6402" max="6402" width="15" style="626" customWidth="1"/>
    <col min="6403" max="6403" width="14.85546875" style="626" customWidth="1"/>
    <col min="6404" max="6404" width="16.7109375" style="626" customWidth="1"/>
    <col min="6405" max="6656" width="9.140625" style="626"/>
    <col min="6657" max="6657" width="80" style="626" customWidth="1"/>
    <col min="6658" max="6658" width="15" style="626" customWidth="1"/>
    <col min="6659" max="6659" width="14.85546875" style="626" customWidth="1"/>
    <col min="6660" max="6660" width="16.7109375" style="626" customWidth="1"/>
    <col min="6661" max="6912" width="9.140625" style="626"/>
    <col min="6913" max="6913" width="80" style="626" customWidth="1"/>
    <col min="6914" max="6914" width="15" style="626" customWidth="1"/>
    <col min="6915" max="6915" width="14.85546875" style="626" customWidth="1"/>
    <col min="6916" max="6916" width="16.7109375" style="626" customWidth="1"/>
    <col min="6917" max="7168" width="9.140625" style="626"/>
    <col min="7169" max="7169" width="80" style="626" customWidth="1"/>
    <col min="7170" max="7170" width="15" style="626" customWidth="1"/>
    <col min="7171" max="7171" width="14.85546875" style="626" customWidth="1"/>
    <col min="7172" max="7172" width="16.7109375" style="626" customWidth="1"/>
    <col min="7173" max="7424" width="9.140625" style="626"/>
    <col min="7425" max="7425" width="80" style="626" customWidth="1"/>
    <col min="7426" max="7426" width="15" style="626" customWidth="1"/>
    <col min="7427" max="7427" width="14.85546875" style="626" customWidth="1"/>
    <col min="7428" max="7428" width="16.7109375" style="626" customWidth="1"/>
    <col min="7429" max="7680" width="9.140625" style="626"/>
    <col min="7681" max="7681" width="80" style="626" customWidth="1"/>
    <col min="7682" max="7682" width="15" style="626" customWidth="1"/>
    <col min="7683" max="7683" width="14.85546875" style="626" customWidth="1"/>
    <col min="7684" max="7684" width="16.7109375" style="626" customWidth="1"/>
    <col min="7685" max="7936" width="9.140625" style="626"/>
    <col min="7937" max="7937" width="80" style="626" customWidth="1"/>
    <col min="7938" max="7938" width="15" style="626" customWidth="1"/>
    <col min="7939" max="7939" width="14.85546875" style="626" customWidth="1"/>
    <col min="7940" max="7940" width="16.7109375" style="626" customWidth="1"/>
    <col min="7941" max="8192" width="9.140625" style="626"/>
    <col min="8193" max="8193" width="80" style="626" customWidth="1"/>
    <col min="8194" max="8194" width="15" style="626" customWidth="1"/>
    <col min="8195" max="8195" width="14.85546875" style="626" customWidth="1"/>
    <col min="8196" max="8196" width="16.7109375" style="626" customWidth="1"/>
    <col min="8197" max="8448" width="9.140625" style="626"/>
    <col min="8449" max="8449" width="80" style="626" customWidth="1"/>
    <col min="8450" max="8450" width="15" style="626" customWidth="1"/>
    <col min="8451" max="8451" width="14.85546875" style="626" customWidth="1"/>
    <col min="8452" max="8452" width="16.7109375" style="626" customWidth="1"/>
    <col min="8453" max="8704" width="9.140625" style="626"/>
    <col min="8705" max="8705" width="80" style="626" customWidth="1"/>
    <col min="8706" max="8706" width="15" style="626" customWidth="1"/>
    <col min="8707" max="8707" width="14.85546875" style="626" customWidth="1"/>
    <col min="8708" max="8708" width="16.7109375" style="626" customWidth="1"/>
    <col min="8709" max="8960" width="9.140625" style="626"/>
    <col min="8961" max="8961" width="80" style="626" customWidth="1"/>
    <col min="8962" max="8962" width="15" style="626" customWidth="1"/>
    <col min="8963" max="8963" width="14.85546875" style="626" customWidth="1"/>
    <col min="8964" max="8964" width="16.7109375" style="626" customWidth="1"/>
    <col min="8965" max="9216" width="9.140625" style="626"/>
    <col min="9217" max="9217" width="80" style="626" customWidth="1"/>
    <col min="9218" max="9218" width="15" style="626" customWidth="1"/>
    <col min="9219" max="9219" width="14.85546875" style="626" customWidth="1"/>
    <col min="9220" max="9220" width="16.7109375" style="626" customWidth="1"/>
    <col min="9221" max="9472" width="9.140625" style="626"/>
    <col min="9473" max="9473" width="80" style="626" customWidth="1"/>
    <col min="9474" max="9474" width="15" style="626" customWidth="1"/>
    <col min="9475" max="9475" width="14.85546875" style="626" customWidth="1"/>
    <col min="9476" max="9476" width="16.7109375" style="626" customWidth="1"/>
    <col min="9477" max="9728" width="9.140625" style="626"/>
    <col min="9729" max="9729" width="80" style="626" customWidth="1"/>
    <col min="9730" max="9730" width="15" style="626" customWidth="1"/>
    <col min="9731" max="9731" width="14.85546875" style="626" customWidth="1"/>
    <col min="9732" max="9732" width="16.7109375" style="626" customWidth="1"/>
    <col min="9733" max="9984" width="9.140625" style="626"/>
    <col min="9985" max="9985" width="80" style="626" customWidth="1"/>
    <col min="9986" max="9986" width="15" style="626" customWidth="1"/>
    <col min="9987" max="9987" width="14.85546875" style="626" customWidth="1"/>
    <col min="9988" max="9988" width="16.7109375" style="626" customWidth="1"/>
    <col min="9989" max="10240" width="9.140625" style="626"/>
    <col min="10241" max="10241" width="80" style="626" customWidth="1"/>
    <col min="10242" max="10242" width="15" style="626" customWidth="1"/>
    <col min="10243" max="10243" width="14.85546875" style="626" customWidth="1"/>
    <col min="10244" max="10244" width="16.7109375" style="626" customWidth="1"/>
    <col min="10245" max="10496" width="9.140625" style="626"/>
    <col min="10497" max="10497" width="80" style="626" customWidth="1"/>
    <col min="10498" max="10498" width="15" style="626" customWidth="1"/>
    <col min="10499" max="10499" width="14.85546875" style="626" customWidth="1"/>
    <col min="10500" max="10500" width="16.7109375" style="626" customWidth="1"/>
    <col min="10501" max="10752" width="9.140625" style="626"/>
    <col min="10753" max="10753" width="80" style="626" customWidth="1"/>
    <col min="10754" max="10754" width="15" style="626" customWidth="1"/>
    <col min="10755" max="10755" width="14.85546875" style="626" customWidth="1"/>
    <col min="10756" max="10756" width="16.7109375" style="626" customWidth="1"/>
    <col min="10757" max="11008" width="9.140625" style="626"/>
    <col min="11009" max="11009" width="80" style="626" customWidth="1"/>
    <col min="11010" max="11010" width="15" style="626" customWidth="1"/>
    <col min="11011" max="11011" width="14.85546875" style="626" customWidth="1"/>
    <col min="11012" max="11012" width="16.7109375" style="626" customWidth="1"/>
    <col min="11013" max="11264" width="9.140625" style="626"/>
    <col min="11265" max="11265" width="80" style="626" customWidth="1"/>
    <col min="11266" max="11266" width="15" style="626" customWidth="1"/>
    <col min="11267" max="11267" width="14.85546875" style="626" customWidth="1"/>
    <col min="11268" max="11268" width="16.7109375" style="626" customWidth="1"/>
    <col min="11269" max="11520" width="9.140625" style="626"/>
    <col min="11521" max="11521" width="80" style="626" customWidth="1"/>
    <col min="11522" max="11522" width="15" style="626" customWidth="1"/>
    <col min="11523" max="11523" width="14.85546875" style="626" customWidth="1"/>
    <col min="11524" max="11524" width="16.7109375" style="626" customWidth="1"/>
    <col min="11525" max="11776" width="9.140625" style="626"/>
    <col min="11777" max="11777" width="80" style="626" customWidth="1"/>
    <col min="11778" max="11778" width="15" style="626" customWidth="1"/>
    <col min="11779" max="11779" width="14.85546875" style="626" customWidth="1"/>
    <col min="11780" max="11780" width="16.7109375" style="626" customWidth="1"/>
    <col min="11781" max="12032" width="9.140625" style="626"/>
    <col min="12033" max="12033" width="80" style="626" customWidth="1"/>
    <col min="12034" max="12034" width="15" style="626" customWidth="1"/>
    <col min="12035" max="12035" width="14.85546875" style="626" customWidth="1"/>
    <col min="12036" max="12036" width="16.7109375" style="626" customWidth="1"/>
    <col min="12037" max="12288" width="9.140625" style="626"/>
    <col min="12289" max="12289" width="80" style="626" customWidth="1"/>
    <col min="12290" max="12290" width="15" style="626" customWidth="1"/>
    <col min="12291" max="12291" width="14.85546875" style="626" customWidth="1"/>
    <col min="12292" max="12292" width="16.7109375" style="626" customWidth="1"/>
    <col min="12293" max="12544" width="9.140625" style="626"/>
    <col min="12545" max="12545" width="80" style="626" customWidth="1"/>
    <col min="12546" max="12546" width="15" style="626" customWidth="1"/>
    <col min="12547" max="12547" width="14.85546875" style="626" customWidth="1"/>
    <col min="12548" max="12548" width="16.7109375" style="626" customWidth="1"/>
    <col min="12549" max="12800" width="9.140625" style="626"/>
    <col min="12801" max="12801" width="80" style="626" customWidth="1"/>
    <col min="12802" max="12802" width="15" style="626" customWidth="1"/>
    <col min="12803" max="12803" width="14.85546875" style="626" customWidth="1"/>
    <col min="12804" max="12804" width="16.7109375" style="626" customWidth="1"/>
    <col min="12805" max="13056" width="9.140625" style="626"/>
    <col min="13057" max="13057" width="80" style="626" customWidth="1"/>
    <col min="13058" max="13058" width="15" style="626" customWidth="1"/>
    <col min="13059" max="13059" width="14.85546875" style="626" customWidth="1"/>
    <col min="13060" max="13060" width="16.7109375" style="626" customWidth="1"/>
    <col min="13061" max="13312" width="9.140625" style="626"/>
    <col min="13313" max="13313" width="80" style="626" customWidth="1"/>
    <col min="13314" max="13314" width="15" style="626" customWidth="1"/>
    <col min="13315" max="13315" width="14.85546875" style="626" customWidth="1"/>
    <col min="13316" max="13316" width="16.7109375" style="626" customWidth="1"/>
    <col min="13317" max="13568" width="9.140625" style="626"/>
    <col min="13569" max="13569" width="80" style="626" customWidth="1"/>
    <col min="13570" max="13570" width="15" style="626" customWidth="1"/>
    <col min="13571" max="13571" width="14.85546875" style="626" customWidth="1"/>
    <col min="13572" max="13572" width="16.7109375" style="626" customWidth="1"/>
    <col min="13573" max="13824" width="9.140625" style="626"/>
    <col min="13825" max="13825" width="80" style="626" customWidth="1"/>
    <col min="13826" max="13826" width="15" style="626" customWidth="1"/>
    <col min="13827" max="13827" width="14.85546875" style="626" customWidth="1"/>
    <col min="13828" max="13828" width="16.7109375" style="626" customWidth="1"/>
    <col min="13829" max="14080" width="9.140625" style="626"/>
    <col min="14081" max="14081" width="80" style="626" customWidth="1"/>
    <col min="14082" max="14082" width="15" style="626" customWidth="1"/>
    <col min="14083" max="14083" width="14.85546875" style="626" customWidth="1"/>
    <col min="14084" max="14084" width="16.7109375" style="626" customWidth="1"/>
    <col min="14085" max="14336" width="9.140625" style="626"/>
    <col min="14337" max="14337" width="80" style="626" customWidth="1"/>
    <col min="14338" max="14338" width="15" style="626" customWidth="1"/>
    <col min="14339" max="14339" width="14.85546875" style="626" customWidth="1"/>
    <col min="14340" max="14340" width="16.7109375" style="626" customWidth="1"/>
    <col min="14341" max="14592" width="9.140625" style="626"/>
    <col min="14593" max="14593" width="80" style="626" customWidth="1"/>
    <col min="14594" max="14594" width="15" style="626" customWidth="1"/>
    <col min="14595" max="14595" width="14.85546875" style="626" customWidth="1"/>
    <col min="14596" max="14596" width="16.7109375" style="626" customWidth="1"/>
    <col min="14597" max="14848" width="9.140625" style="626"/>
    <col min="14849" max="14849" width="80" style="626" customWidth="1"/>
    <col min="14850" max="14850" width="15" style="626" customWidth="1"/>
    <col min="14851" max="14851" width="14.85546875" style="626" customWidth="1"/>
    <col min="14852" max="14852" width="16.7109375" style="626" customWidth="1"/>
    <col min="14853" max="15104" width="9.140625" style="626"/>
    <col min="15105" max="15105" width="80" style="626" customWidth="1"/>
    <col min="15106" max="15106" width="15" style="626" customWidth="1"/>
    <col min="15107" max="15107" width="14.85546875" style="626" customWidth="1"/>
    <col min="15108" max="15108" width="16.7109375" style="626" customWidth="1"/>
    <col min="15109" max="15360" width="9.140625" style="626"/>
    <col min="15361" max="15361" width="80" style="626" customWidth="1"/>
    <col min="15362" max="15362" width="15" style="626" customWidth="1"/>
    <col min="15363" max="15363" width="14.85546875" style="626" customWidth="1"/>
    <col min="15364" max="15364" width="16.7109375" style="626" customWidth="1"/>
    <col min="15365" max="15616" width="9.140625" style="626"/>
    <col min="15617" max="15617" width="80" style="626" customWidth="1"/>
    <col min="15618" max="15618" width="15" style="626" customWidth="1"/>
    <col min="15619" max="15619" width="14.85546875" style="626" customWidth="1"/>
    <col min="15620" max="15620" width="16.7109375" style="626" customWidth="1"/>
    <col min="15621" max="15872" width="9.140625" style="626"/>
    <col min="15873" max="15873" width="80" style="626" customWidth="1"/>
    <col min="15874" max="15874" width="15" style="626" customWidth="1"/>
    <col min="15875" max="15875" width="14.85546875" style="626" customWidth="1"/>
    <col min="15876" max="15876" width="16.7109375" style="626" customWidth="1"/>
    <col min="15877" max="16128" width="9.140625" style="626"/>
    <col min="16129" max="16129" width="80" style="626" customWidth="1"/>
    <col min="16130" max="16130" width="15" style="626" customWidth="1"/>
    <col min="16131" max="16131" width="14.85546875" style="626" customWidth="1"/>
    <col min="16132" max="16132" width="16.7109375" style="626" customWidth="1"/>
    <col min="16133" max="16384" width="9.140625" style="626"/>
  </cols>
  <sheetData>
    <row r="1" spans="1:4" ht="55.5" customHeight="1" thickBot="1" x14ac:dyDescent="0.3">
      <c r="A1" s="999" t="s">
        <v>6129</v>
      </c>
      <c r="B1" s="1000"/>
      <c r="C1" s="1000"/>
      <c r="D1" s="1000"/>
    </row>
    <row r="2" spans="1:4" ht="46.5" customHeight="1" thickBot="1" x14ac:dyDescent="0.3">
      <c r="A2" s="807" t="s">
        <v>6130</v>
      </c>
      <c r="B2" s="791" t="s">
        <v>5876</v>
      </c>
      <c r="C2" s="791" t="s">
        <v>5877</v>
      </c>
      <c r="D2" s="792" t="s">
        <v>5878</v>
      </c>
    </row>
    <row r="3" spans="1:4" s="795" customFormat="1" ht="18" customHeight="1" x14ac:dyDescent="0.25">
      <c r="A3" s="870" t="s">
        <v>6131</v>
      </c>
      <c r="B3" s="871">
        <v>39800</v>
      </c>
      <c r="C3" s="871">
        <v>39800</v>
      </c>
      <c r="D3" s="872">
        <v>39800</v>
      </c>
    </row>
    <row r="4" spans="1:4" s="795" customFormat="1" ht="18" customHeight="1" x14ac:dyDescent="0.25">
      <c r="A4" s="793" t="s">
        <v>6132</v>
      </c>
      <c r="B4" s="490">
        <v>33583</v>
      </c>
      <c r="C4" s="490">
        <v>33583</v>
      </c>
      <c r="D4" s="794">
        <v>29120</v>
      </c>
    </row>
    <row r="5" spans="1:4" s="795" customFormat="1" ht="18" customHeight="1" x14ac:dyDescent="0.25">
      <c r="A5" s="793" t="s">
        <v>6133</v>
      </c>
      <c r="B5" s="490">
        <f>SUM(B6:B12)</f>
        <v>11300</v>
      </c>
      <c r="C5" s="490">
        <f>SUM(C6:C12)</f>
        <v>11300</v>
      </c>
      <c r="D5" s="794">
        <f>SUM(D6:D12)</f>
        <v>11300</v>
      </c>
    </row>
    <row r="6" spans="1:4" s="795" customFormat="1" ht="17.25" customHeight="1" x14ac:dyDescent="0.25">
      <c r="A6" s="796" t="s">
        <v>6134</v>
      </c>
      <c r="B6" s="797">
        <v>7000</v>
      </c>
      <c r="C6" s="797">
        <v>7000</v>
      </c>
      <c r="D6" s="798">
        <v>7000</v>
      </c>
    </row>
    <row r="7" spans="1:4" s="795" customFormat="1" ht="17.25" customHeight="1" x14ac:dyDescent="0.25">
      <c r="A7" s="796" t="s">
        <v>6135</v>
      </c>
      <c r="B7" s="797">
        <v>600</v>
      </c>
      <c r="C7" s="797">
        <v>600</v>
      </c>
      <c r="D7" s="798">
        <v>600</v>
      </c>
    </row>
    <row r="8" spans="1:4" s="795" customFormat="1" ht="17.25" hidden="1" customHeight="1" x14ac:dyDescent="0.25">
      <c r="A8" s="796" t="s">
        <v>6136</v>
      </c>
      <c r="B8" s="797"/>
      <c r="C8" s="797"/>
      <c r="D8" s="798">
        <f>SUM(B8:C8)</f>
        <v>0</v>
      </c>
    </row>
    <row r="9" spans="1:4" s="795" customFormat="1" ht="17.25" customHeight="1" x14ac:dyDescent="0.25">
      <c r="A9" s="796" t="s">
        <v>6137</v>
      </c>
      <c r="B9" s="797">
        <v>600</v>
      </c>
      <c r="C9" s="797">
        <v>600</v>
      </c>
      <c r="D9" s="798">
        <v>600</v>
      </c>
    </row>
    <row r="10" spans="1:4" s="795" customFormat="1" ht="17.25" customHeight="1" x14ac:dyDescent="0.25">
      <c r="A10" s="796" t="s">
        <v>6138</v>
      </c>
      <c r="B10" s="797">
        <v>3000</v>
      </c>
      <c r="C10" s="797">
        <v>3000</v>
      </c>
      <c r="D10" s="798">
        <v>3000</v>
      </c>
    </row>
    <row r="11" spans="1:4" s="795" customFormat="1" ht="17.25" hidden="1" customHeight="1" x14ac:dyDescent="0.25">
      <c r="A11" s="796" t="s">
        <v>6139</v>
      </c>
      <c r="B11" s="797"/>
      <c r="C11" s="797"/>
      <c r="D11" s="798">
        <f>SUM(B11:C11)</f>
        <v>0</v>
      </c>
    </row>
    <row r="12" spans="1:4" s="795" customFormat="1" ht="17.25" customHeight="1" x14ac:dyDescent="0.25">
      <c r="A12" s="796" t="s">
        <v>6140</v>
      </c>
      <c r="B12" s="797">
        <v>100</v>
      </c>
      <c r="C12" s="797">
        <v>100</v>
      </c>
      <c r="D12" s="798">
        <v>100</v>
      </c>
    </row>
    <row r="13" spans="1:4" s="795" customFormat="1" ht="17.25" customHeight="1" x14ac:dyDescent="0.25">
      <c r="A13" s="799" t="s">
        <v>6141</v>
      </c>
      <c r="B13" s="490">
        <v>500</v>
      </c>
      <c r="C13" s="490">
        <v>500</v>
      </c>
      <c r="D13" s="794">
        <v>500</v>
      </c>
    </row>
    <row r="14" spans="1:4" s="795" customFormat="1" ht="18" customHeight="1" x14ac:dyDescent="0.25">
      <c r="A14" s="793" t="s">
        <v>6142</v>
      </c>
      <c r="B14" s="490">
        <v>15000</v>
      </c>
      <c r="C14" s="490">
        <v>14841</v>
      </c>
      <c r="D14" s="794">
        <v>14841</v>
      </c>
    </row>
    <row r="15" spans="1:4" s="795" customFormat="1" ht="18" hidden="1" customHeight="1" x14ac:dyDescent="0.25">
      <c r="A15" s="793" t="s">
        <v>6142</v>
      </c>
      <c r="B15" s="490"/>
      <c r="C15" s="490"/>
      <c r="D15" s="794">
        <f>SUM(B15:C15)</f>
        <v>0</v>
      </c>
    </row>
    <row r="16" spans="1:4" s="795" customFormat="1" ht="18" customHeight="1" x14ac:dyDescent="0.25">
      <c r="A16" s="793" t="s">
        <v>6143</v>
      </c>
      <c r="B16" s="490">
        <v>0</v>
      </c>
      <c r="C16" s="490">
        <v>159</v>
      </c>
      <c r="D16" s="794">
        <v>159</v>
      </c>
    </row>
    <row r="17" spans="1:4" s="795" customFormat="1" ht="18" customHeight="1" x14ac:dyDescent="0.25">
      <c r="A17" s="793" t="s">
        <v>6144</v>
      </c>
      <c r="B17" s="490">
        <v>300</v>
      </c>
      <c r="C17" s="490">
        <v>300</v>
      </c>
      <c r="D17" s="794">
        <v>300</v>
      </c>
    </row>
    <row r="18" spans="1:4" s="795" customFormat="1" ht="18" customHeight="1" x14ac:dyDescent="0.25">
      <c r="A18" s="793" t="s">
        <v>6145</v>
      </c>
      <c r="B18" s="490">
        <v>2800</v>
      </c>
      <c r="C18" s="490">
        <v>2800</v>
      </c>
      <c r="D18" s="794">
        <v>2800</v>
      </c>
    </row>
    <row r="19" spans="1:4" s="795" customFormat="1" ht="18" customHeight="1" x14ac:dyDescent="0.25">
      <c r="A19" s="800" t="s">
        <v>6146</v>
      </c>
      <c r="B19" s="801">
        <v>100</v>
      </c>
      <c r="C19" s="801">
        <v>100</v>
      </c>
      <c r="D19" s="794">
        <v>100</v>
      </c>
    </row>
    <row r="20" spans="1:4" s="795" customFormat="1" ht="18" customHeight="1" x14ac:dyDescent="0.25">
      <c r="A20" s="800" t="s">
        <v>6147</v>
      </c>
      <c r="B20" s="801">
        <v>5550</v>
      </c>
      <c r="C20" s="801">
        <v>5550</v>
      </c>
      <c r="D20" s="794">
        <v>5550</v>
      </c>
    </row>
    <row r="21" spans="1:4" s="795" customFormat="1" ht="18" customHeight="1" x14ac:dyDescent="0.25">
      <c r="A21" s="800" t="s">
        <v>6148</v>
      </c>
      <c r="B21" s="801">
        <v>400</v>
      </c>
      <c r="C21" s="801">
        <v>400</v>
      </c>
      <c r="D21" s="794">
        <v>0</v>
      </c>
    </row>
    <row r="22" spans="1:4" s="795" customFormat="1" ht="18" hidden="1" customHeight="1" x14ac:dyDescent="0.25">
      <c r="A22" s="793" t="s">
        <v>6149</v>
      </c>
      <c r="B22" s="801">
        <v>0</v>
      </c>
      <c r="C22" s="801"/>
      <c r="D22" s="794">
        <f>SUM(B22:C22)</f>
        <v>0</v>
      </c>
    </row>
    <row r="23" spans="1:4" s="795" customFormat="1" ht="18" hidden="1" customHeight="1" x14ac:dyDescent="0.25">
      <c r="A23" s="793" t="s">
        <v>6150</v>
      </c>
      <c r="B23" s="801"/>
      <c r="C23" s="801"/>
      <c r="D23" s="794">
        <f>SUM(B23:C23)</f>
        <v>0</v>
      </c>
    </row>
    <row r="24" spans="1:4" s="795" customFormat="1" ht="18" hidden="1" customHeight="1" x14ac:dyDescent="0.25">
      <c r="A24" s="793" t="s">
        <v>6151</v>
      </c>
      <c r="B24" s="801"/>
      <c r="C24" s="801"/>
      <c r="D24" s="794">
        <f>SUM(B24:C24)</f>
        <v>0</v>
      </c>
    </row>
    <row r="25" spans="1:4" s="795" customFormat="1" ht="18" customHeight="1" x14ac:dyDescent="0.25">
      <c r="A25" s="802" t="s">
        <v>6152</v>
      </c>
      <c r="B25" s="801">
        <v>5438</v>
      </c>
      <c r="C25" s="801">
        <v>11008</v>
      </c>
      <c r="D25" s="794">
        <v>11008</v>
      </c>
    </row>
    <row r="26" spans="1:4" s="795" customFormat="1" ht="18" customHeight="1" x14ac:dyDescent="0.25">
      <c r="A26" s="802" t="s">
        <v>6153</v>
      </c>
      <c r="B26" s="801">
        <v>0</v>
      </c>
      <c r="C26" s="801">
        <v>318</v>
      </c>
      <c r="D26" s="794">
        <v>318</v>
      </c>
    </row>
    <row r="27" spans="1:4" s="795" customFormat="1" ht="18" customHeight="1" x14ac:dyDescent="0.25">
      <c r="A27" s="803" t="s">
        <v>6154</v>
      </c>
      <c r="B27" s="801">
        <v>795</v>
      </c>
      <c r="C27" s="801">
        <v>795</v>
      </c>
      <c r="D27" s="794">
        <v>398</v>
      </c>
    </row>
    <row r="28" spans="1:4" s="795" customFormat="1" ht="18" customHeight="1" x14ac:dyDescent="0.25">
      <c r="A28" s="803" t="s">
        <v>6155</v>
      </c>
      <c r="B28" s="801">
        <v>0</v>
      </c>
      <c r="C28" s="801">
        <v>8266</v>
      </c>
      <c r="D28" s="794">
        <v>8266</v>
      </c>
    </row>
    <row r="29" spans="1:4" s="795" customFormat="1" ht="18" customHeight="1" x14ac:dyDescent="0.25">
      <c r="A29" s="803" t="s">
        <v>6156</v>
      </c>
      <c r="B29" s="801">
        <v>280</v>
      </c>
      <c r="C29" s="801">
        <v>280</v>
      </c>
      <c r="D29" s="794">
        <v>280</v>
      </c>
    </row>
    <row r="30" spans="1:4" s="795" customFormat="1" x14ac:dyDescent="0.25">
      <c r="A30" s="804" t="s">
        <v>6157</v>
      </c>
      <c r="B30" s="490">
        <v>0</v>
      </c>
      <c r="C30" s="490">
        <v>3458</v>
      </c>
      <c r="D30" s="794">
        <v>3458</v>
      </c>
    </row>
    <row r="31" spans="1:4" s="795" customFormat="1" ht="18" customHeight="1" x14ac:dyDescent="0.25">
      <c r="A31" s="803" t="s">
        <v>6158</v>
      </c>
      <c r="B31" s="801">
        <v>51</v>
      </c>
      <c r="C31" s="801">
        <v>51</v>
      </c>
      <c r="D31" s="794">
        <v>51</v>
      </c>
    </row>
    <row r="32" spans="1:4" s="795" customFormat="1" ht="18" customHeight="1" x14ac:dyDescent="0.25">
      <c r="A32" s="802" t="s">
        <v>6159</v>
      </c>
      <c r="B32" s="801">
        <v>11545</v>
      </c>
      <c r="C32" s="801">
        <v>4000</v>
      </c>
      <c r="D32" s="794">
        <v>4000</v>
      </c>
    </row>
    <row r="33" spans="1:4" s="795" customFormat="1" ht="16.5" thickBot="1" x14ac:dyDescent="0.3">
      <c r="A33" s="876" t="s">
        <v>6160</v>
      </c>
      <c r="B33" s="877">
        <v>600</v>
      </c>
      <c r="C33" s="877">
        <v>600</v>
      </c>
      <c r="D33" s="878">
        <v>0</v>
      </c>
    </row>
    <row r="34" spans="1:4" s="795" customFormat="1" ht="18" customHeight="1" thickBot="1" x14ac:dyDescent="0.3">
      <c r="A34" s="879" t="s">
        <v>6161</v>
      </c>
      <c r="B34" s="880">
        <f>SUM(B33+B14+B16+B5+B4+B3+B15+B17+B18+B19+B20+B21+B23+B22+B13+B24+B25+B26+B27+B28+B29+B30+B31+B32)</f>
        <v>128042</v>
      </c>
      <c r="C34" s="880">
        <f>SUM(C33+C14+C16+C5+C4+C3+C15+C17+C18+C19+C20+C21+C23+C22+C13+C24+C25+C26+C27+C28+C29+C30+C31+C32)</f>
        <v>138109</v>
      </c>
      <c r="D34" s="881">
        <f>SUM(D33+D14+D16+D5+D4+D3+D15+D17+D18+D19+D20+D21+D23+D22+D13+D24+D25+D26+D27+D28+D29+D30+D31+D32)</f>
        <v>132249</v>
      </c>
    </row>
    <row r="35" spans="1:4" s="795" customFormat="1" ht="9" customHeight="1" thickBot="1" x14ac:dyDescent="0.3">
      <c r="A35" s="873"/>
      <c r="B35" s="874"/>
      <c r="C35" s="874"/>
      <c r="D35" s="875"/>
    </row>
    <row r="36" spans="1:4" s="795" customFormat="1" ht="17.25" customHeight="1" x14ac:dyDescent="0.25">
      <c r="A36" s="870" t="s">
        <v>6162</v>
      </c>
      <c r="B36" s="871">
        <v>129446</v>
      </c>
      <c r="C36" s="871">
        <v>129446</v>
      </c>
      <c r="D36" s="872">
        <v>129446</v>
      </c>
    </row>
    <row r="37" spans="1:4" s="795" customFormat="1" ht="17.25" customHeight="1" x14ac:dyDescent="0.25">
      <c r="A37" s="793" t="s">
        <v>6163</v>
      </c>
      <c r="B37" s="490">
        <v>4400</v>
      </c>
      <c r="C37" s="490">
        <v>4400</v>
      </c>
      <c r="D37" s="794">
        <v>4400</v>
      </c>
    </row>
    <row r="38" spans="1:4" s="795" customFormat="1" ht="31.5" x14ac:dyDescent="0.25">
      <c r="A38" s="804" t="s">
        <v>6164</v>
      </c>
      <c r="B38" s="490">
        <v>109417</v>
      </c>
      <c r="C38" s="490">
        <v>109417</v>
      </c>
      <c r="D38" s="794">
        <v>109417</v>
      </c>
    </row>
    <row r="39" spans="1:4" s="795" customFormat="1" ht="31.5" x14ac:dyDescent="0.25">
      <c r="A39" s="804" t="s">
        <v>6165</v>
      </c>
      <c r="B39" s="490">
        <v>0</v>
      </c>
      <c r="C39" s="490">
        <v>116</v>
      </c>
      <c r="D39" s="794">
        <v>116</v>
      </c>
    </row>
    <row r="40" spans="1:4" s="795" customFormat="1" x14ac:dyDescent="0.25">
      <c r="A40" s="804" t="s">
        <v>6166</v>
      </c>
      <c r="B40" s="490">
        <v>13350</v>
      </c>
      <c r="C40" s="490">
        <v>13350</v>
      </c>
      <c r="D40" s="794">
        <v>0</v>
      </c>
    </row>
    <row r="41" spans="1:4" s="795" customFormat="1" ht="18" customHeight="1" x14ac:dyDescent="0.25">
      <c r="A41" s="804" t="s">
        <v>6167</v>
      </c>
      <c r="B41" s="490">
        <v>52377</v>
      </c>
      <c r="C41" s="490">
        <v>25087</v>
      </c>
      <c r="D41" s="794">
        <v>11117</v>
      </c>
    </row>
    <row r="42" spans="1:4" s="795" customFormat="1" x14ac:dyDescent="0.25">
      <c r="A42" s="804" t="s">
        <v>6168</v>
      </c>
      <c r="B42" s="490">
        <v>15900</v>
      </c>
      <c r="C42" s="490">
        <v>13235</v>
      </c>
      <c r="D42" s="794">
        <v>7874</v>
      </c>
    </row>
    <row r="43" spans="1:4" s="795" customFormat="1" x14ac:dyDescent="0.25">
      <c r="A43" s="804" t="s">
        <v>6169</v>
      </c>
      <c r="B43" s="490">
        <v>2812</v>
      </c>
      <c r="C43" s="490">
        <v>2812</v>
      </c>
      <c r="D43" s="794">
        <v>2539</v>
      </c>
    </row>
    <row r="44" spans="1:4" s="795" customFormat="1" x14ac:dyDescent="0.25">
      <c r="A44" s="804" t="s">
        <v>6170</v>
      </c>
      <c r="B44" s="490">
        <v>25</v>
      </c>
      <c r="C44" s="490">
        <v>25</v>
      </c>
      <c r="D44" s="794">
        <v>25</v>
      </c>
    </row>
    <row r="45" spans="1:4" s="795" customFormat="1" x14ac:dyDescent="0.25">
      <c r="A45" s="804" t="s">
        <v>6171</v>
      </c>
      <c r="B45" s="490">
        <v>7878</v>
      </c>
      <c r="C45" s="490">
        <v>7878</v>
      </c>
      <c r="D45" s="794">
        <v>2194</v>
      </c>
    </row>
    <row r="46" spans="1:4" s="795" customFormat="1" x14ac:dyDescent="0.25">
      <c r="A46" s="804" t="s">
        <v>6172</v>
      </c>
      <c r="B46" s="490">
        <v>0</v>
      </c>
      <c r="C46" s="490">
        <v>705</v>
      </c>
      <c r="D46" s="794">
        <v>704</v>
      </c>
    </row>
    <row r="47" spans="1:4" s="795" customFormat="1" x14ac:dyDescent="0.25">
      <c r="A47" s="804" t="s">
        <v>6173</v>
      </c>
      <c r="B47" s="490">
        <v>91</v>
      </c>
      <c r="C47" s="490">
        <v>91</v>
      </c>
      <c r="D47" s="794">
        <v>91</v>
      </c>
    </row>
    <row r="48" spans="1:4" s="795" customFormat="1" x14ac:dyDescent="0.25">
      <c r="A48" s="804" t="s">
        <v>6174</v>
      </c>
      <c r="B48" s="490">
        <v>0</v>
      </c>
      <c r="C48" s="490">
        <v>138</v>
      </c>
      <c r="D48" s="794">
        <v>138</v>
      </c>
    </row>
    <row r="49" spans="1:4" s="795" customFormat="1" ht="47.25" x14ac:dyDescent="0.25">
      <c r="A49" s="804" t="s">
        <v>6175</v>
      </c>
      <c r="B49" s="490">
        <v>34</v>
      </c>
      <c r="C49" s="490">
        <v>34</v>
      </c>
      <c r="D49" s="794">
        <v>34</v>
      </c>
    </row>
    <row r="50" spans="1:4" s="795" customFormat="1" x14ac:dyDescent="0.25">
      <c r="A50" s="804" t="s">
        <v>6176</v>
      </c>
      <c r="B50" s="490">
        <v>247</v>
      </c>
      <c r="C50" s="490">
        <v>247</v>
      </c>
      <c r="D50" s="794">
        <v>247</v>
      </c>
    </row>
    <row r="51" spans="1:4" s="795" customFormat="1" x14ac:dyDescent="0.25">
      <c r="A51" s="804" t="s">
        <v>6177</v>
      </c>
      <c r="B51" s="490">
        <v>0</v>
      </c>
      <c r="C51" s="490">
        <v>117</v>
      </c>
      <c r="D51" s="794">
        <v>117</v>
      </c>
    </row>
    <row r="52" spans="1:4" s="795" customFormat="1" x14ac:dyDescent="0.25">
      <c r="A52" s="804" t="s">
        <v>6178</v>
      </c>
      <c r="B52" s="490">
        <v>0</v>
      </c>
      <c r="C52" s="490">
        <v>107</v>
      </c>
      <c r="D52" s="794">
        <v>106</v>
      </c>
    </row>
    <row r="53" spans="1:4" ht="18" customHeight="1" thickBot="1" x14ac:dyDescent="0.3">
      <c r="A53" s="883" t="s">
        <v>6179</v>
      </c>
      <c r="B53" s="877">
        <v>101262</v>
      </c>
      <c r="C53" s="877">
        <v>80020</v>
      </c>
      <c r="D53" s="878">
        <v>0</v>
      </c>
    </row>
    <row r="54" spans="1:4" ht="18" customHeight="1" thickBot="1" x14ac:dyDescent="0.3">
      <c r="A54" s="882" t="s">
        <v>6180</v>
      </c>
      <c r="B54" s="880">
        <f>SUM(B36:B53)</f>
        <v>437239</v>
      </c>
      <c r="C54" s="880">
        <f>SUM(C36:C53)</f>
        <v>387225</v>
      </c>
      <c r="D54" s="881">
        <f>SUM(D36:D53)</f>
        <v>268565</v>
      </c>
    </row>
    <row r="55" spans="1:4" ht="18" customHeight="1" thickBot="1" x14ac:dyDescent="0.3">
      <c r="A55" s="882" t="s">
        <v>6181</v>
      </c>
      <c r="B55" s="880">
        <f>SUM(B54+B34)</f>
        <v>565281</v>
      </c>
      <c r="C55" s="880">
        <f>SUM(C54+C34)</f>
        <v>525334</v>
      </c>
      <c r="D55" s="881">
        <f>SUM(D54+D34)</f>
        <v>400814</v>
      </c>
    </row>
  </sheetData>
  <mergeCells count="1">
    <mergeCell ref="A1:D1"/>
  </mergeCells>
  <printOptions horizontalCentered="1" verticalCentered="1" gridLines="1"/>
  <pageMargins left="0.19685039370078741" right="0.19685039370078741" top="0.86614173228346458" bottom="0" header="0.31496062992125984" footer="0"/>
  <pageSetup paperSize="9" scale="79" fitToHeight="0" orientation="portrait" r:id="rId1"/>
  <headerFooter alignWithMargins="0">
    <oddHeader xml:space="preserve">&amp;C&amp;"Times New Roman CE,Félkövér"&amp;14
&amp;R&amp;10 12. melléklet a 8/2024. (V.23.) önkormányzati rendelethez
 adatok ezer Ft-ban&amp;12
</oddHeader>
    <oddFooter xml:space="preserve">&amp;R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5"/>
  <sheetViews>
    <sheetView topLeftCell="B1" workbookViewId="0">
      <selection activeCell="D18" sqref="D18"/>
    </sheetView>
  </sheetViews>
  <sheetFormatPr defaultColWidth="11.42578125" defaultRowHeight="18.75" x14ac:dyDescent="0.3"/>
  <cols>
    <col min="1" max="1" width="0" style="805" hidden="1" customWidth="1"/>
    <col min="2" max="2" width="64.42578125" style="805" customWidth="1"/>
    <col min="3" max="3" width="15" style="827" customWidth="1"/>
    <col min="4" max="5" width="15" style="805" customWidth="1"/>
    <col min="6" max="252" width="11.42578125" style="805"/>
    <col min="253" max="253" width="0" style="805" hidden="1" customWidth="1"/>
    <col min="254" max="254" width="64.42578125" style="805" customWidth="1"/>
    <col min="255" max="257" width="15" style="805" customWidth="1"/>
    <col min="258" max="508" width="11.42578125" style="805"/>
    <col min="509" max="509" width="0" style="805" hidden="1" customWidth="1"/>
    <col min="510" max="510" width="64.42578125" style="805" customWidth="1"/>
    <col min="511" max="513" width="15" style="805" customWidth="1"/>
    <col min="514" max="764" width="11.42578125" style="805"/>
    <col min="765" max="765" width="0" style="805" hidden="1" customWidth="1"/>
    <col min="766" max="766" width="64.42578125" style="805" customWidth="1"/>
    <col min="767" max="769" width="15" style="805" customWidth="1"/>
    <col min="770" max="1020" width="11.42578125" style="805"/>
    <col min="1021" max="1021" width="0" style="805" hidden="1" customWidth="1"/>
    <col min="1022" max="1022" width="64.42578125" style="805" customWidth="1"/>
    <col min="1023" max="1025" width="15" style="805" customWidth="1"/>
    <col min="1026" max="1276" width="11.42578125" style="805"/>
    <col min="1277" max="1277" width="0" style="805" hidden="1" customWidth="1"/>
    <col min="1278" max="1278" width="64.42578125" style="805" customWidth="1"/>
    <col min="1279" max="1281" width="15" style="805" customWidth="1"/>
    <col min="1282" max="1532" width="11.42578125" style="805"/>
    <col min="1533" max="1533" width="0" style="805" hidden="1" customWidth="1"/>
    <col min="1534" max="1534" width="64.42578125" style="805" customWidth="1"/>
    <col min="1535" max="1537" width="15" style="805" customWidth="1"/>
    <col min="1538" max="1788" width="11.42578125" style="805"/>
    <col min="1789" max="1789" width="0" style="805" hidden="1" customWidth="1"/>
    <col min="1790" max="1790" width="64.42578125" style="805" customWidth="1"/>
    <col min="1791" max="1793" width="15" style="805" customWidth="1"/>
    <col min="1794" max="2044" width="11.42578125" style="805"/>
    <col min="2045" max="2045" width="0" style="805" hidden="1" customWidth="1"/>
    <col min="2046" max="2046" width="64.42578125" style="805" customWidth="1"/>
    <col min="2047" max="2049" width="15" style="805" customWidth="1"/>
    <col min="2050" max="2300" width="11.42578125" style="805"/>
    <col min="2301" max="2301" width="0" style="805" hidden="1" customWidth="1"/>
    <col min="2302" max="2302" width="64.42578125" style="805" customWidth="1"/>
    <col min="2303" max="2305" width="15" style="805" customWidth="1"/>
    <col min="2306" max="2556" width="11.42578125" style="805"/>
    <col min="2557" max="2557" width="0" style="805" hidden="1" customWidth="1"/>
    <col min="2558" max="2558" width="64.42578125" style="805" customWidth="1"/>
    <col min="2559" max="2561" width="15" style="805" customWidth="1"/>
    <col min="2562" max="2812" width="11.42578125" style="805"/>
    <col min="2813" max="2813" width="0" style="805" hidden="1" customWidth="1"/>
    <col min="2814" max="2814" width="64.42578125" style="805" customWidth="1"/>
    <col min="2815" max="2817" width="15" style="805" customWidth="1"/>
    <col min="2818" max="3068" width="11.42578125" style="805"/>
    <col min="3069" max="3069" width="0" style="805" hidden="1" customWidth="1"/>
    <col min="3070" max="3070" width="64.42578125" style="805" customWidth="1"/>
    <col min="3071" max="3073" width="15" style="805" customWidth="1"/>
    <col min="3074" max="3324" width="11.42578125" style="805"/>
    <col min="3325" max="3325" width="0" style="805" hidden="1" customWidth="1"/>
    <col min="3326" max="3326" width="64.42578125" style="805" customWidth="1"/>
    <col min="3327" max="3329" width="15" style="805" customWidth="1"/>
    <col min="3330" max="3580" width="11.42578125" style="805"/>
    <col min="3581" max="3581" width="0" style="805" hidden="1" customWidth="1"/>
    <col min="3582" max="3582" width="64.42578125" style="805" customWidth="1"/>
    <col min="3583" max="3585" width="15" style="805" customWidth="1"/>
    <col min="3586" max="3836" width="11.42578125" style="805"/>
    <col min="3837" max="3837" width="0" style="805" hidden="1" customWidth="1"/>
    <col min="3838" max="3838" width="64.42578125" style="805" customWidth="1"/>
    <col min="3839" max="3841" width="15" style="805" customWidth="1"/>
    <col min="3842" max="4092" width="11.42578125" style="805"/>
    <col min="4093" max="4093" width="0" style="805" hidden="1" customWidth="1"/>
    <col min="4094" max="4094" width="64.42578125" style="805" customWidth="1"/>
    <col min="4095" max="4097" width="15" style="805" customWidth="1"/>
    <col min="4098" max="4348" width="11.42578125" style="805"/>
    <col min="4349" max="4349" width="0" style="805" hidden="1" customWidth="1"/>
    <col min="4350" max="4350" width="64.42578125" style="805" customWidth="1"/>
    <col min="4351" max="4353" width="15" style="805" customWidth="1"/>
    <col min="4354" max="4604" width="11.42578125" style="805"/>
    <col min="4605" max="4605" width="0" style="805" hidden="1" customWidth="1"/>
    <col min="4606" max="4606" width="64.42578125" style="805" customWidth="1"/>
    <col min="4607" max="4609" width="15" style="805" customWidth="1"/>
    <col min="4610" max="4860" width="11.42578125" style="805"/>
    <col min="4861" max="4861" width="0" style="805" hidden="1" customWidth="1"/>
    <col min="4862" max="4862" width="64.42578125" style="805" customWidth="1"/>
    <col min="4863" max="4865" width="15" style="805" customWidth="1"/>
    <col min="4866" max="5116" width="11.42578125" style="805"/>
    <col min="5117" max="5117" width="0" style="805" hidden="1" customWidth="1"/>
    <col min="5118" max="5118" width="64.42578125" style="805" customWidth="1"/>
    <col min="5119" max="5121" width="15" style="805" customWidth="1"/>
    <col min="5122" max="5372" width="11.42578125" style="805"/>
    <col min="5373" max="5373" width="0" style="805" hidden="1" customWidth="1"/>
    <col min="5374" max="5374" width="64.42578125" style="805" customWidth="1"/>
    <col min="5375" max="5377" width="15" style="805" customWidth="1"/>
    <col min="5378" max="5628" width="11.42578125" style="805"/>
    <col min="5629" max="5629" width="0" style="805" hidden="1" customWidth="1"/>
    <col min="5630" max="5630" width="64.42578125" style="805" customWidth="1"/>
    <col min="5631" max="5633" width="15" style="805" customWidth="1"/>
    <col min="5634" max="5884" width="11.42578125" style="805"/>
    <col min="5885" max="5885" width="0" style="805" hidden="1" customWidth="1"/>
    <col min="5886" max="5886" width="64.42578125" style="805" customWidth="1"/>
    <col min="5887" max="5889" width="15" style="805" customWidth="1"/>
    <col min="5890" max="6140" width="11.42578125" style="805"/>
    <col min="6141" max="6141" width="0" style="805" hidden="1" customWidth="1"/>
    <col min="6142" max="6142" width="64.42578125" style="805" customWidth="1"/>
    <col min="6143" max="6145" width="15" style="805" customWidth="1"/>
    <col min="6146" max="6396" width="11.42578125" style="805"/>
    <col min="6397" max="6397" width="0" style="805" hidden="1" customWidth="1"/>
    <col min="6398" max="6398" width="64.42578125" style="805" customWidth="1"/>
    <col min="6399" max="6401" width="15" style="805" customWidth="1"/>
    <col min="6402" max="6652" width="11.42578125" style="805"/>
    <col min="6653" max="6653" width="0" style="805" hidden="1" customWidth="1"/>
    <col min="6654" max="6654" width="64.42578125" style="805" customWidth="1"/>
    <col min="6655" max="6657" width="15" style="805" customWidth="1"/>
    <col min="6658" max="6908" width="11.42578125" style="805"/>
    <col min="6909" max="6909" width="0" style="805" hidden="1" customWidth="1"/>
    <col min="6910" max="6910" width="64.42578125" style="805" customWidth="1"/>
    <col min="6911" max="6913" width="15" style="805" customWidth="1"/>
    <col min="6914" max="7164" width="11.42578125" style="805"/>
    <col min="7165" max="7165" width="0" style="805" hidden="1" customWidth="1"/>
    <col min="7166" max="7166" width="64.42578125" style="805" customWidth="1"/>
    <col min="7167" max="7169" width="15" style="805" customWidth="1"/>
    <col min="7170" max="7420" width="11.42578125" style="805"/>
    <col min="7421" max="7421" width="0" style="805" hidden="1" customWidth="1"/>
    <col min="7422" max="7422" width="64.42578125" style="805" customWidth="1"/>
    <col min="7423" max="7425" width="15" style="805" customWidth="1"/>
    <col min="7426" max="7676" width="11.42578125" style="805"/>
    <col min="7677" max="7677" width="0" style="805" hidden="1" customWidth="1"/>
    <col min="7678" max="7678" width="64.42578125" style="805" customWidth="1"/>
    <col min="7679" max="7681" width="15" style="805" customWidth="1"/>
    <col min="7682" max="7932" width="11.42578125" style="805"/>
    <col min="7933" max="7933" width="0" style="805" hidden="1" customWidth="1"/>
    <col min="7934" max="7934" width="64.42578125" style="805" customWidth="1"/>
    <col min="7935" max="7937" width="15" style="805" customWidth="1"/>
    <col min="7938" max="8188" width="11.42578125" style="805"/>
    <col min="8189" max="8189" width="0" style="805" hidden="1" customWidth="1"/>
    <col min="8190" max="8190" width="64.42578125" style="805" customWidth="1"/>
    <col min="8191" max="8193" width="15" style="805" customWidth="1"/>
    <col min="8194" max="8444" width="11.42578125" style="805"/>
    <col min="8445" max="8445" width="0" style="805" hidden="1" customWidth="1"/>
    <col min="8446" max="8446" width="64.42578125" style="805" customWidth="1"/>
    <col min="8447" max="8449" width="15" style="805" customWidth="1"/>
    <col min="8450" max="8700" width="11.42578125" style="805"/>
    <col min="8701" max="8701" width="0" style="805" hidden="1" customWidth="1"/>
    <col min="8702" max="8702" width="64.42578125" style="805" customWidth="1"/>
    <col min="8703" max="8705" width="15" style="805" customWidth="1"/>
    <col min="8706" max="8956" width="11.42578125" style="805"/>
    <col min="8957" max="8957" width="0" style="805" hidden="1" customWidth="1"/>
    <col min="8958" max="8958" width="64.42578125" style="805" customWidth="1"/>
    <col min="8959" max="8961" width="15" style="805" customWidth="1"/>
    <col min="8962" max="9212" width="11.42578125" style="805"/>
    <col min="9213" max="9213" width="0" style="805" hidden="1" customWidth="1"/>
    <col min="9214" max="9214" width="64.42578125" style="805" customWidth="1"/>
    <col min="9215" max="9217" width="15" style="805" customWidth="1"/>
    <col min="9218" max="9468" width="11.42578125" style="805"/>
    <col min="9469" max="9469" width="0" style="805" hidden="1" customWidth="1"/>
    <col min="9470" max="9470" width="64.42578125" style="805" customWidth="1"/>
    <col min="9471" max="9473" width="15" style="805" customWidth="1"/>
    <col min="9474" max="9724" width="11.42578125" style="805"/>
    <col min="9725" max="9725" width="0" style="805" hidden="1" customWidth="1"/>
    <col min="9726" max="9726" width="64.42578125" style="805" customWidth="1"/>
    <col min="9727" max="9729" width="15" style="805" customWidth="1"/>
    <col min="9730" max="9980" width="11.42578125" style="805"/>
    <col min="9981" max="9981" width="0" style="805" hidden="1" customWidth="1"/>
    <col min="9982" max="9982" width="64.42578125" style="805" customWidth="1"/>
    <col min="9983" max="9985" width="15" style="805" customWidth="1"/>
    <col min="9986" max="10236" width="11.42578125" style="805"/>
    <col min="10237" max="10237" width="0" style="805" hidden="1" customWidth="1"/>
    <col min="10238" max="10238" width="64.42578125" style="805" customWidth="1"/>
    <col min="10239" max="10241" width="15" style="805" customWidth="1"/>
    <col min="10242" max="10492" width="11.42578125" style="805"/>
    <col min="10493" max="10493" width="0" style="805" hidden="1" customWidth="1"/>
    <col min="10494" max="10494" width="64.42578125" style="805" customWidth="1"/>
    <col min="10495" max="10497" width="15" style="805" customWidth="1"/>
    <col min="10498" max="10748" width="11.42578125" style="805"/>
    <col min="10749" max="10749" width="0" style="805" hidden="1" customWidth="1"/>
    <col min="10750" max="10750" width="64.42578125" style="805" customWidth="1"/>
    <col min="10751" max="10753" width="15" style="805" customWidth="1"/>
    <col min="10754" max="11004" width="11.42578125" style="805"/>
    <col min="11005" max="11005" width="0" style="805" hidden="1" customWidth="1"/>
    <col min="11006" max="11006" width="64.42578125" style="805" customWidth="1"/>
    <col min="11007" max="11009" width="15" style="805" customWidth="1"/>
    <col min="11010" max="11260" width="11.42578125" style="805"/>
    <col min="11261" max="11261" width="0" style="805" hidden="1" customWidth="1"/>
    <col min="11262" max="11262" width="64.42578125" style="805" customWidth="1"/>
    <col min="11263" max="11265" width="15" style="805" customWidth="1"/>
    <col min="11266" max="11516" width="11.42578125" style="805"/>
    <col min="11517" max="11517" width="0" style="805" hidden="1" customWidth="1"/>
    <col min="11518" max="11518" width="64.42578125" style="805" customWidth="1"/>
    <col min="11519" max="11521" width="15" style="805" customWidth="1"/>
    <col min="11522" max="11772" width="11.42578125" style="805"/>
    <col min="11773" max="11773" width="0" style="805" hidden="1" customWidth="1"/>
    <col min="11774" max="11774" width="64.42578125" style="805" customWidth="1"/>
    <col min="11775" max="11777" width="15" style="805" customWidth="1"/>
    <col min="11778" max="12028" width="11.42578125" style="805"/>
    <col min="12029" max="12029" width="0" style="805" hidden="1" customWidth="1"/>
    <col min="12030" max="12030" width="64.42578125" style="805" customWidth="1"/>
    <col min="12031" max="12033" width="15" style="805" customWidth="1"/>
    <col min="12034" max="12284" width="11.42578125" style="805"/>
    <col min="12285" max="12285" width="0" style="805" hidden="1" customWidth="1"/>
    <col min="12286" max="12286" width="64.42578125" style="805" customWidth="1"/>
    <col min="12287" max="12289" width="15" style="805" customWidth="1"/>
    <col min="12290" max="12540" width="11.42578125" style="805"/>
    <col min="12541" max="12541" width="0" style="805" hidden="1" customWidth="1"/>
    <col min="12542" max="12542" width="64.42578125" style="805" customWidth="1"/>
    <col min="12543" max="12545" width="15" style="805" customWidth="1"/>
    <col min="12546" max="12796" width="11.42578125" style="805"/>
    <col min="12797" max="12797" width="0" style="805" hidden="1" customWidth="1"/>
    <col min="12798" max="12798" width="64.42578125" style="805" customWidth="1"/>
    <col min="12799" max="12801" width="15" style="805" customWidth="1"/>
    <col min="12802" max="13052" width="11.42578125" style="805"/>
    <col min="13053" max="13053" width="0" style="805" hidden="1" customWidth="1"/>
    <col min="13054" max="13054" width="64.42578125" style="805" customWidth="1"/>
    <col min="13055" max="13057" width="15" style="805" customWidth="1"/>
    <col min="13058" max="13308" width="11.42578125" style="805"/>
    <col min="13309" max="13309" width="0" style="805" hidden="1" customWidth="1"/>
    <col min="13310" max="13310" width="64.42578125" style="805" customWidth="1"/>
    <col min="13311" max="13313" width="15" style="805" customWidth="1"/>
    <col min="13314" max="13564" width="11.42578125" style="805"/>
    <col min="13565" max="13565" width="0" style="805" hidden="1" customWidth="1"/>
    <col min="13566" max="13566" width="64.42578125" style="805" customWidth="1"/>
    <col min="13567" max="13569" width="15" style="805" customWidth="1"/>
    <col min="13570" max="13820" width="11.42578125" style="805"/>
    <col min="13821" max="13821" width="0" style="805" hidden="1" customWidth="1"/>
    <col min="13822" max="13822" width="64.42578125" style="805" customWidth="1"/>
    <col min="13823" max="13825" width="15" style="805" customWidth="1"/>
    <col min="13826" max="14076" width="11.42578125" style="805"/>
    <col min="14077" max="14077" width="0" style="805" hidden="1" customWidth="1"/>
    <col min="14078" max="14078" width="64.42578125" style="805" customWidth="1"/>
    <col min="14079" max="14081" width="15" style="805" customWidth="1"/>
    <col min="14082" max="14332" width="11.42578125" style="805"/>
    <col min="14333" max="14333" width="0" style="805" hidden="1" customWidth="1"/>
    <col min="14334" max="14334" width="64.42578125" style="805" customWidth="1"/>
    <col min="14335" max="14337" width="15" style="805" customWidth="1"/>
    <col min="14338" max="14588" width="11.42578125" style="805"/>
    <col min="14589" max="14589" width="0" style="805" hidden="1" customWidth="1"/>
    <col min="14590" max="14590" width="64.42578125" style="805" customWidth="1"/>
    <col min="14591" max="14593" width="15" style="805" customWidth="1"/>
    <col min="14594" max="14844" width="11.42578125" style="805"/>
    <col min="14845" max="14845" width="0" style="805" hidden="1" customWidth="1"/>
    <col min="14846" max="14846" width="64.42578125" style="805" customWidth="1"/>
    <col min="14847" max="14849" width="15" style="805" customWidth="1"/>
    <col min="14850" max="15100" width="11.42578125" style="805"/>
    <col min="15101" max="15101" width="0" style="805" hidden="1" customWidth="1"/>
    <col min="15102" max="15102" width="64.42578125" style="805" customWidth="1"/>
    <col min="15103" max="15105" width="15" style="805" customWidth="1"/>
    <col min="15106" max="15356" width="11.42578125" style="805"/>
    <col min="15357" max="15357" width="0" style="805" hidden="1" customWidth="1"/>
    <col min="15358" max="15358" width="64.42578125" style="805" customWidth="1"/>
    <col min="15359" max="15361" width="15" style="805" customWidth="1"/>
    <col min="15362" max="15612" width="11.42578125" style="805"/>
    <col min="15613" max="15613" width="0" style="805" hidden="1" customWidth="1"/>
    <col min="15614" max="15614" width="64.42578125" style="805" customWidth="1"/>
    <col min="15615" max="15617" width="15" style="805" customWidth="1"/>
    <col min="15618" max="15868" width="11.42578125" style="805"/>
    <col min="15869" max="15869" width="0" style="805" hidden="1" customWidth="1"/>
    <col min="15870" max="15870" width="64.42578125" style="805" customWidth="1"/>
    <col min="15871" max="15873" width="15" style="805" customWidth="1"/>
    <col min="15874" max="16124" width="11.42578125" style="805"/>
    <col min="16125" max="16125" width="0" style="805" hidden="1" customWidth="1"/>
    <col min="16126" max="16126" width="64.42578125" style="805" customWidth="1"/>
    <col min="16127" max="16129" width="15" style="805" customWidth="1"/>
    <col min="16130" max="16384" width="11.42578125" style="805"/>
  </cols>
  <sheetData>
    <row r="1" spans="1:5" ht="55.5" customHeight="1" thickBot="1" x14ac:dyDescent="0.35">
      <c r="B1" s="1001" t="s">
        <v>6182</v>
      </c>
      <c r="C1" s="1001"/>
      <c r="D1" s="1001"/>
      <c r="E1" s="1001"/>
    </row>
    <row r="2" spans="1:5" ht="55.5" customHeight="1" thickBot="1" x14ac:dyDescent="0.35">
      <c r="A2" s="806"/>
      <c r="B2" s="807" t="s">
        <v>0</v>
      </c>
      <c r="C2" s="791" t="s">
        <v>6183</v>
      </c>
      <c r="D2" s="791" t="s">
        <v>6184</v>
      </c>
      <c r="E2" s="792" t="s">
        <v>5878</v>
      </c>
    </row>
    <row r="3" spans="1:5" ht="21.95" customHeight="1" x14ac:dyDescent="0.3">
      <c r="A3" s="806"/>
      <c r="B3" s="808" t="s">
        <v>6185</v>
      </c>
      <c r="C3" s="809">
        <v>100</v>
      </c>
      <c r="D3" s="809">
        <v>100</v>
      </c>
      <c r="E3" s="810">
        <v>29</v>
      </c>
    </row>
    <row r="4" spans="1:5" ht="21.95" customHeight="1" x14ac:dyDescent="0.3">
      <c r="A4" s="806">
        <v>853322</v>
      </c>
      <c r="B4" s="811" t="s">
        <v>6186</v>
      </c>
      <c r="C4" s="812">
        <v>500</v>
      </c>
      <c r="D4" s="812">
        <v>900</v>
      </c>
      <c r="E4" s="813">
        <v>721</v>
      </c>
    </row>
    <row r="5" spans="1:5" ht="21.95" customHeight="1" x14ac:dyDescent="0.3">
      <c r="A5" s="806">
        <v>853311</v>
      </c>
      <c r="B5" s="814" t="s">
        <v>6187</v>
      </c>
      <c r="C5" s="812">
        <v>1400</v>
      </c>
      <c r="D5" s="812">
        <v>1400</v>
      </c>
      <c r="E5" s="813">
        <v>1050</v>
      </c>
    </row>
    <row r="6" spans="1:5" ht="21.95" customHeight="1" x14ac:dyDescent="0.3">
      <c r="A6" s="806"/>
      <c r="B6" s="811" t="s">
        <v>6188</v>
      </c>
      <c r="C6" s="812">
        <f>SUM(C7:C12)</f>
        <v>14500</v>
      </c>
      <c r="D6" s="812">
        <f>SUM(D7:D12)</f>
        <v>14100</v>
      </c>
      <c r="E6" s="813">
        <f>SUM(E7:E12)</f>
        <v>10804</v>
      </c>
    </row>
    <row r="7" spans="1:5" s="819" customFormat="1" ht="21.95" customHeight="1" x14ac:dyDescent="0.3">
      <c r="A7" s="815"/>
      <c r="B7" s="816" t="s">
        <v>6189</v>
      </c>
      <c r="C7" s="817">
        <v>1300</v>
      </c>
      <c r="D7" s="817">
        <v>1300</v>
      </c>
      <c r="E7" s="818">
        <v>842</v>
      </c>
    </row>
    <row r="8" spans="1:5" s="821" customFormat="1" ht="21.95" customHeight="1" x14ac:dyDescent="0.3">
      <c r="A8" s="820"/>
      <c r="B8" s="816" t="s">
        <v>6190</v>
      </c>
      <c r="C8" s="817">
        <v>1700</v>
      </c>
      <c r="D8" s="817">
        <v>1300</v>
      </c>
      <c r="E8" s="818">
        <v>510</v>
      </c>
    </row>
    <row r="9" spans="1:5" s="821" customFormat="1" ht="21.95" customHeight="1" x14ac:dyDescent="0.3">
      <c r="A9" s="820"/>
      <c r="B9" s="816" t="s">
        <v>6191</v>
      </c>
      <c r="C9" s="817">
        <v>1850</v>
      </c>
      <c r="D9" s="817">
        <v>1850</v>
      </c>
      <c r="E9" s="818">
        <f>554+358</f>
        <v>912</v>
      </c>
    </row>
    <row r="10" spans="1:5" s="821" customFormat="1" ht="21.95" customHeight="1" x14ac:dyDescent="0.3">
      <c r="A10" s="820"/>
      <c r="B10" s="816" t="s">
        <v>6192</v>
      </c>
      <c r="C10" s="817">
        <v>6000</v>
      </c>
      <c r="D10" s="817">
        <v>6000</v>
      </c>
      <c r="E10" s="818">
        <v>5778</v>
      </c>
    </row>
    <row r="11" spans="1:5" s="821" customFormat="1" ht="21.95" customHeight="1" x14ac:dyDescent="0.3">
      <c r="A11" s="820"/>
      <c r="B11" s="816" t="s">
        <v>6193</v>
      </c>
      <c r="C11" s="817">
        <v>3500</v>
      </c>
      <c r="D11" s="817">
        <v>3500</v>
      </c>
      <c r="E11" s="818">
        <v>2691</v>
      </c>
    </row>
    <row r="12" spans="1:5" s="821" customFormat="1" ht="21.95" customHeight="1" x14ac:dyDescent="0.3">
      <c r="A12" s="820"/>
      <c r="B12" s="816" t="s">
        <v>6194</v>
      </c>
      <c r="C12" s="817">
        <v>150</v>
      </c>
      <c r="D12" s="817">
        <v>150</v>
      </c>
      <c r="E12" s="818">
        <v>71</v>
      </c>
    </row>
    <row r="13" spans="1:5" ht="21.95" customHeight="1" x14ac:dyDescent="0.3">
      <c r="A13" s="806"/>
      <c r="B13" s="811" t="s">
        <v>6195</v>
      </c>
      <c r="C13" s="812">
        <v>2500</v>
      </c>
      <c r="D13" s="812">
        <v>2500</v>
      </c>
      <c r="E13" s="813">
        <v>1545</v>
      </c>
    </row>
    <row r="14" spans="1:5" s="825" customFormat="1" ht="21.95" customHeight="1" thickBot="1" x14ac:dyDescent="0.35">
      <c r="A14" s="822"/>
      <c r="B14" s="823" t="s">
        <v>6181</v>
      </c>
      <c r="C14" s="824">
        <f>SUM(C3+C4+C5+C6+C13)</f>
        <v>19000</v>
      </c>
      <c r="D14" s="824">
        <f t="shared" ref="D14:E14" si="0">SUM(D3+D4+D5+D6+D13)</f>
        <v>19000</v>
      </c>
      <c r="E14" s="824">
        <f t="shared" si="0"/>
        <v>14149</v>
      </c>
    </row>
    <row r="15" spans="1:5" x14ac:dyDescent="0.3">
      <c r="C15" s="826"/>
    </row>
  </sheetData>
  <mergeCells count="1">
    <mergeCell ref="B1:E1"/>
  </mergeCells>
  <printOptions horizontalCentered="1"/>
  <pageMargins left="0.31496062992125984" right="0.15748031496062992" top="2.0078740157480315" bottom="0.62992125984251968" header="0.59055118110236227" footer="0.51181102362204722"/>
  <pageSetup paperSize="9" scale="80" orientation="portrait" r:id="rId1"/>
  <headerFooter alignWithMargins="0">
    <oddHeader>&amp;C&amp;"Times New Roman CE,Félkövér"
&amp;R 13. melléklet a 8/2024. (V.23.)  önkormányzati rendelethez   
adatok ezer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0C54-1FD3-4971-9288-CE954B470EC5}">
  <dimension ref="A1:BR28"/>
  <sheetViews>
    <sheetView topLeftCell="BF8" zoomScale="80" zoomScaleNormal="80" zoomScaleSheetLayoutView="78" zoomScalePageLayoutView="71" workbookViewId="0">
      <selection activeCell="BO30" sqref="BO30"/>
    </sheetView>
  </sheetViews>
  <sheetFormatPr defaultColWidth="9.140625" defaultRowHeight="15.75" x14ac:dyDescent="0.25"/>
  <cols>
    <col min="1" max="1" width="42.42578125" style="907" customWidth="1"/>
    <col min="2" max="2" width="15.42578125" style="909" customWidth="1"/>
    <col min="3" max="4" width="15.85546875" style="909" customWidth="1"/>
    <col min="5" max="5" width="15.42578125" style="907" customWidth="1"/>
    <col min="6" max="70" width="15.85546875" style="907" customWidth="1"/>
    <col min="71" max="256" width="9.140625" style="907"/>
    <col min="257" max="257" width="42.42578125" style="907" customWidth="1"/>
    <col min="258" max="258" width="15.42578125" style="907" customWidth="1"/>
    <col min="259" max="260" width="15.85546875" style="907" customWidth="1"/>
    <col min="261" max="261" width="15.42578125" style="907" customWidth="1"/>
    <col min="262" max="326" width="15.85546875" style="907" customWidth="1"/>
    <col min="327" max="512" width="9.140625" style="907"/>
    <col min="513" max="513" width="42.42578125" style="907" customWidth="1"/>
    <col min="514" max="514" width="15.42578125" style="907" customWidth="1"/>
    <col min="515" max="516" width="15.85546875" style="907" customWidth="1"/>
    <col min="517" max="517" width="15.42578125" style="907" customWidth="1"/>
    <col min="518" max="582" width="15.85546875" style="907" customWidth="1"/>
    <col min="583" max="768" width="9.140625" style="907"/>
    <col min="769" max="769" width="42.42578125" style="907" customWidth="1"/>
    <col min="770" max="770" width="15.42578125" style="907" customWidth="1"/>
    <col min="771" max="772" width="15.85546875" style="907" customWidth="1"/>
    <col min="773" max="773" width="15.42578125" style="907" customWidth="1"/>
    <col min="774" max="838" width="15.85546875" style="907" customWidth="1"/>
    <col min="839" max="1024" width="9.140625" style="907"/>
    <col min="1025" max="1025" width="42.42578125" style="907" customWidth="1"/>
    <col min="1026" max="1026" width="15.42578125" style="907" customWidth="1"/>
    <col min="1027" max="1028" width="15.85546875" style="907" customWidth="1"/>
    <col min="1029" max="1029" width="15.42578125" style="907" customWidth="1"/>
    <col min="1030" max="1094" width="15.85546875" style="907" customWidth="1"/>
    <col min="1095" max="1280" width="9.140625" style="907"/>
    <col min="1281" max="1281" width="42.42578125" style="907" customWidth="1"/>
    <col min="1282" max="1282" width="15.42578125" style="907" customWidth="1"/>
    <col min="1283" max="1284" width="15.85546875" style="907" customWidth="1"/>
    <col min="1285" max="1285" width="15.42578125" style="907" customWidth="1"/>
    <col min="1286" max="1350" width="15.85546875" style="907" customWidth="1"/>
    <col min="1351" max="1536" width="9.140625" style="907"/>
    <col min="1537" max="1537" width="42.42578125" style="907" customWidth="1"/>
    <col min="1538" max="1538" width="15.42578125" style="907" customWidth="1"/>
    <col min="1539" max="1540" width="15.85546875" style="907" customWidth="1"/>
    <col min="1541" max="1541" width="15.42578125" style="907" customWidth="1"/>
    <col min="1542" max="1606" width="15.85546875" style="907" customWidth="1"/>
    <col min="1607" max="1792" width="9.140625" style="907"/>
    <col min="1793" max="1793" width="42.42578125" style="907" customWidth="1"/>
    <col min="1794" max="1794" width="15.42578125" style="907" customWidth="1"/>
    <col min="1795" max="1796" width="15.85546875" style="907" customWidth="1"/>
    <col min="1797" max="1797" width="15.42578125" style="907" customWidth="1"/>
    <col min="1798" max="1862" width="15.85546875" style="907" customWidth="1"/>
    <col min="1863" max="2048" width="9.140625" style="907"/>
    <col min="2049" max="2049" width="42.42578125" style="907" customWidth="1"/>
    <col min="2050" max="2050" width="15.42578125" style="907" customWidth="1"/>
    <col min="2051" max="2052" width="15.85546875" style="907" customWidth="1"/>
    <col min="2053" max="2053" width="15.42578125" style="907" customWidth="1"/>
    <col min="2054" max="2118" width="15.85546875" style="907" customWidth="1"/>
    <col min="2119" max="2304" width="9.140625" style="907"/>
    <col min="2305" max="2305" width="42.42578125" style="907" customWidth="1"/>
    <col min="2306" max="2306" width="15.42578125" style="907" customWidth="1"/>
    <col min="2307" max="2308" width="15.85546875" style="907" customWidth="1"/>
    <col min="2309" max="2309" width="15.42578125" style="907" customWidth="1"/>
    <col min="2310" max="2374" width="15.85546875" style="907" customWidth="1"/>
    <col min="2375" max="2560" width="9.140625" style="907"/>
    <col min="2561" max="2561" width="42.42578125" style="907" customWidth="1"/>
    <col min="2562" max="2562" width="15.42578125" style="907" customWidth="1"/>
    <col min="2563" max="2564" width="15.85546875" style="907" customWidth="1"/>
    <col min="2565" max="2565" width="15.42578125" style="907" customWidth="1"/>
    <col min="2566" max="2630" width="15.85546875" style="907" customWidth="1"/>
    <col min="2631" max="2816" width="9.140625" style="907"/>
    <col min="2817" max="2817" width="42.42578125" style="907" customWidth="1"/>
    <col min="2818" max="2818" width="15.42578125" style="907" customWidth="1"/>
    <col min="2819" max="2820" width="15.85546875" style="907" customWidth="1"/>
    <col min="2821" max="2821" width="15.42578125" style="907" customWidth="1"/>
    <col min="2822" max="2886" width="15.85546875" style="907" customWidth="1"/>
    <col min="2887" max="3072" width="9.140625" style="907"/>
    <col min="3073" max="3073" width="42.42578125" style="907" customWidth="1"/>
    <col min="3074" max="3074" width="15.42578125" style="907" customWidth="1"/>
    <col min="3075" max="3076" width="15.85546875" style="907" customWidth="1"/>
    <col min="3077" max="3077" width="15.42578125" style="907" customWidth="1"/>
    <col min="3078" max="3142" width="15.85546875" style="907" customWidth="1"/>
    <col min="3143" max="3328" width="9.140625" style="907"/>
    <col min="3329" max="3329" width="42.42578125" style="907" customWidth="1"/>
    <col min="3330" max="3330" width="15.42578125" style="907" customWidth="1"/>
    <col min="3331" max="3332" width="15.85546875" style="907" customWidth="1"/>
    <col min="3333" max="3333" width="15.42578125" style="907" customWidth="1"/>
    <col min="3334" max="3398" width="15.85546875" style="907" customWidth="1"/>
    <col min="3399" max="3584" width="9.140625" style="907"/>
    <col min="3585" max="3585" width="42.42578125" style="907" customWidth="1"/>
    <col min="3586" max="3586" width="15.42578125" style="907" customWidth="1"/>
    <col min="3587" max="3588" width="15.85546875" style="907" customWidth="1"/>
    <col min="3589" max="3589" width="15.42578125" style="907" customWidth="1"/>
    <col min="3590" max="3654" width="15.85546875" style="907" customWidth="1"/>
    <col min="3655" max="3840" width="9.140625" style="907"/>
    <col min="3841" max="3841" width="42.42578125" style="907" customWidth="1"/>
    <col min="3842" max="3842" width="15.42578125" style="907" customWidth="1"/>
    <col min="3843" max="3844" width="15.85546875" style="907" customWidth="1"/>
    <col min="3845" max="3845" width="15.42578125" style="907" customWidth="1"/>
    <col min="3846" max="3910" width="15.85546875" style="907" customWidth="1"/>
    <col min="3911" max="4096" width="9.140625" style="907"/>
    <col min="4097" max="4097" width="42.42578125" style="907" customWidth="1"/>
    <col min="4098" max="4098" width="15.42578125" style="907" customWidth="1"/>
    <col min="4099" max="4100" width="15.85546875" style="907" customWidth="1"/>
    <col min="4101" max="4101" width="15.42578125" style="907" customWidth="1"/>
    <col min="4102" max="4166" width="15.85546875" style="907" customWidth="1"/>
    <col min="4167" max="4352" width="9.140625" style="907"/>
    <col min="4353" max="4353" width="42.42578125" style="907" customWidth="1"/>
    <col min="4354" max="4354" width="15.42578125" style="907" customWidth="1"/>
    <col min="4355" max="4356" width="15.85546875" style="907" customWidth="1"/>
    <col min="4357" max="4357" width="15.42578125" style="907" customWidth="1"/>
    <col min="4358" max="4422" width="15.85546875" style="907" customWidth="1"/>
    <col min="4423" max="4608" width="9.140625" style="907"/>
    <col min="4609" max="4609" width="42.42578125" style="907" customWidth="1"/>
    <col min="4610" max="4610" width="15.42578125" style="907" customWidth="1"/>
    <col min="4611" max="4612" width="15.85546875" style="907" customWidth="1"/>
    <col min="4613" max="4613" width="15.42578125" style="907" customWidth="1"/>
    <col min="4614" max="4678" width="15.85546875" style="907" customWidth="1"/>
    <col min="4679" max="4864" width="9.140625" style="907"/>
    <col min="4865" max="4865" width="42.42578125" style="907" customWidth="1"/>
    <col min="4866" max="4866" width="15.42578125" style="907" customWidth="1"/>
    <col min="4867" max="4868" width="15.85546875" style="907" customWidth="1"/>
    <col min="4869" max="4869" width="15.42578125" style="907" customWidth="1"/>
    <col min="4870" max="4934" width="15.85546875" style="907" customWidth="1"/>
    <col min="4935" max="5120" width="9.140625" style="907"/>
    <col min="5121" max="5121" width="42.42578125" style="907" customWidth="1"/>
    <col min="5122" max="5122" width="15.42578125" style="907" customWidth="1"/>
    <col min="5123" max="5124" width="15.85546875" style="907" customWidth="1"/>
    <col min="5125" max="5125" width="15.42578125" style="907" customWidth="1"/>
    <col min="5126" max="5190" width="15.85546875" style="907" customWidth="1"/>
    <col min="5191" max="5376" width="9.140625" style="907"/>
    <col min="5377" max="5377" width="42.42578125" style="907" customWidth="1"/>
    <col min="5378" max="5378" width="15.42578125" style="907" customWidth="1"/>
    <col min="5379" max="5380" width="15.85546875" style="907" customWidth="1"/>
    <col min="5381" max="5381" width="15.42578125" style="907" customWidth="1"/>
    <col min="5382" max="5446" width="15.85546875" style="907" customWidth="1"/>
    <col min="5447" max="5632" width="9.140625" style="907"/>
    <col min="5633" max="5633" width="42.42578125" style="907" customWidth="1"/>
    <col min="5634" max="5634" width="15.42578125" style="907" customWidth="1"/>
    <col min="5635" max="5636" width="15.85546875" style="907" customWidth="1"/>
    <col min="5637" max="5637" width="15.42578125" style="907" customWidth="1"/>
    <col min="5638" max="5702" width="15.85546875" style="907" customWidth="1"/>
    <col min="5703" max="5888" width="9.140625" style="907"/>
    <col min="5889" max="5889" width="42.42578125" style="907" customWidth="1"/>
    <col min="5890" max="5890" width="15.42578125" style="907" customWidth="1"/>
    <col min="5891" max="5892" width="15.85546875" style="907" customWidth="1"/>
    <col min="5893" max="5893" width="15.42578125" style="907" customWidth="1"/>
    <col min="5894" max="5958" width="15.85546875" style="907" customWidth="1"/>
    <col min="5959" max="6144" width="9.140625" style="907"/>
    <col min="6145" max="6145" width="42.42578125" style="907" customWidth="1"/>
    <col min="6146" max="6146" width="15.42578125" style="907" customWidth="1"/>
    <col min="6147" max="6148" width="15.85546875" style="907" customWidth="1"/>
    <col min="6149" max="6149" width="15.42578125" style="907" customWidth="1"/>
    <col min="6150" max="6214" width="15.85546875" style="907" customWidth="1"/>
    <col min="6215" max="6400" width="9.140625" style="907"/>
    <col min="6401" max="6401" width="42.42578125" style="907" customWidth="1"/>
    <col min="6402" max="6402" width="15.42578125" style="907" customWidth="1"/>
    <col min="6403" max="6404" width="15.85546875" style="907" customWidth="1"/>
    <col min="6405" max="6405" width="15.42578125" style="907" customWidth="1"/>
    <col min="6406" max="6470" width="15.85546875" style="907" customWidth="1"/>
    <col min="6471" max="6656" width="9.140625" style="907"/>
    <col min="6657" max="6657" width="42.42578125" style="907" customWidth="1"/>
    <col min="6658" max="6658" width="15.42578125" style="907" customWidth="1"/>
    <col min="6659" max="6660" width="15.85546875" style="907" customWidth="1"/>
    <col min="6661" max="6661" width="15.42578125" style="907" customWidth="1"/>
    <col min="6662" max="6726" width="15.85546875" style="907" customWidth="1"/>
    <col min="6727" max="6912" width="9.140625" style="907"/>
    <col min="6913" max="6913" width="42.42578125" style="907" customWidth="1"/>
    <col min="6914" max="6914" width="15.42578125" style="907" customWidth="1"/>
    <col min="6915" max="6916" width="15.85546875" style="907" customWidth="1"/>
    <col min="6917" max="6917" width="15.42578125" style="907" customWidth="1"/>
    <col min="6918" max="6982" width="15.85546875" style="907" customWidth="1"/>
    <col min="6983" max="7168" width="9.140625" style="907"/>
    <col min="7169" max="7169" width="42.42578125" style="907" customWidth="1"/>
    <col min="7170" max="7170" width="15.42578125" style="907" customWidth="1"/>
    <col min="7171" max="7172" width="15.85546875" style="907" customWidth="1"/>
    <col min="7173" max="7173" width="15.42578125" style="907" customWidth="1"/>
    <col min="7174" max="7238" width="15.85546875" style="907" customWidth="1"/>
    <col min="7239" max="7424" width="9.140625" style="907"/>
    <col min="7425" max="7425" width="42.42578125" style="907" customWidth="1"/>
    <col min="7426" max="7426" width="15.42578125" style="907" customWidth="1"/>
    <col min="7427" max="7428" width="15.85546875" style="907" customWidth="1"/>
    <col min="7429" max="7429" width="15.42578125" style="907" customWidth="1"/>
    <col min="7430" max="7494" width="15.85546875" style="907" customWidth="1"/>
    <col min="7495" max="7680" width="9.140625" style="907"/>
    <col min="7681" max="7681" width="42.42578125" style="907" customWidth="1"/>
    <col min="7682" max="7682" width="15.42578125" style="907" customWidth="1"/>
    <col min="7683" max="7684" width="15.85546875" style="907" customWidth="1"/>
    <col min="7685" max="7685" width="15.42578125" style="907" customWidth="1"/>
    <col min="7686" max="7750" width="15.85546875" style="907" customWidth="1"/>
    <col min="7751" max="7936" width="9.140625" style="907"/>
    <col min="7937" max="7937" width="42.42578125" style="907" customWidth="1"/>
    <col min="7938" max="7938" width="15.42578125" style="907" customWidth="1"/>
    <col min="7939" max="7940" width="15.85546875" style="907" customWidth="1"/>
    <col min="7941" max="7941" width="15.42578125" style="907" customWidth="1"/>
    <col min="7942" max="8006" width="15.85546875" style="907" customWidth="1"/>
    <col min="8007" max="8192" width="9.140625" style="907"/>
    <col min="8193" max="8193" width="42.42578125" style="907" customWidth="1"/>
    <col min="8194" max="8194" width="15.42578125" style="907" customWidth="1"/>
    <col min="8195" max="8196" width="15.85546875" style="907" customWidth="1"/>
    <col min="8197" max="8197" width="15.42578125" style="907" customWidth="1"/>
    <col min="8198" max="8262" width="15.85546875" style="907" customWidth="1"/>
    <col min="8263" max="8448" width="9.140625" style="907"/>
    <col min="8449" max="8449" width="42.42578125" style="907" customWidth="1"/>
    <col min="8450" max="8450" width="15.42578125" style="907" customWidth="1"/>
    <col min="8451" max="8452" width="15.85546875" style="907" customWidth="1"/>
    <col min="8453" max="8453" width="15.42578125" style="907" customWidth="1"/>
    <col min="8454" max="8518" width="15.85546875" style="907" customWidth="1"/>
    <col min="8519" max="8704" width="9.140625" style="907"/>
    <col min="8705" max="8705" width="42.42578125" style="907" customWidth="1"/>
    <col min="8706" max="8706" width="15.42578125" style="907" customWidth="1"/>
    <col min="8707" max="8708" width="15.85546875" style="907" customWidth="1"/>
    <col min="8709" max="8709" width="15.42578125" style="907" customWidth="1"/>
    <col min="8710" max="8774" width="15.85546875" style="907" customWidth="1"/>
    <col min="8775" max="8960" width="9.140625" style="907"/>
    <col min="8961" max="8961" width="42.42578125" style="907" customWidth="1"/>
    <col min="8962" max="8962" width="15.42578125" style="907" customWidth="1"/>
    <col min="8963" max="8964" width="15.85546875" style="907" customWidth="1"/>
    <col min="8965" max="8965" width="15.42578125" style="907" customWidth="1"/>
    <col min="8966" max="9030" width="15.85546875" style="907" customWidth="1"/>
    <col min="9031" max="9216" width="9.140625" style="907"/>
    <col min="9217" max="9217" width="42.42578125" style="907" customWidth="1"/>
    <col min="9218" max="9218" width="15.42578125" style="907" customWidth="1"/>
    <col min="9219" max="9220" width="15.85546875" style="907" customWidth="1"/>
    <col min="9221" max="9221" width="15.42578125" style="907" customWidth="1"/>
    <col min="9222" max="9286" width="15.85546875" style="907" customWidth="1"/>
    <col min="9287" max="9472" width="9.140625" style="907"/>
    <col min="9473" max="9473" width="42.42578125" style="907" customWidth="1"/>
    <col min="9474" max="9474" width="15.42578125" style="907" customWidth="1"/>
    <col min="9475" max="9476" width="15.85546875" style="907" customWidth="1"/>
    <col min="9477" max="9477" width="15.42578125" style="907" customWidth="1"/>
    <col min="9478" max="9542" width="15.85546875" style="907" customWidth="1"/>
    <col min="9543" max="9728" width="9.140625" style="907"/>
    <col min="9729" max="9729" width="42.42578125" style="907" customWidth="1"/>
    <col min="9730" max="9730" width="15.42578125" style="907" customWidth="1"/>
    <col min="9731" max="9732" width="15.85546875" style="907" customWidth="1"/>
    <col min="9733" max="9733" width="15.42578125" style="907" customWidth="1"/>
    <col min="9734" max="9798" width="15.85546875" style="907" customWidth="1"/>
    <col min="9799" max="9984" width="9.140625" style="907"/>
    <col min="9985" max="9985" width="42.42578125" style="907" customWidth="1"/>
    <col min="9986" max="9986" width="15.42578125" style="907" customWidth="1"/>
    <col min="9987" max="9988" width="15.85546875" style="907" customWidth="1"/>
    <col min="9989" max="9989" width="15.42578125" style="907" customWidth="1"/>
    <col min="9990" max="10054" width="15.85546875" style="907" customWidth="1"/>
    <col min="10055" max="10240" width="9.140625" style="907"/>
    <col min="10241" max="10241" width="42.42578125" style="907" customWidth="1"/>
    <col min="10242" max="10242" width="15.42578125" style="907" customWidth="1"/>
    <col min="10243" max="10244" width="15.85546875" style="907" customWidth="1"/>
    <col min="10245" max="10245" width="15.42578125" style="907" customWidth="1"/>
    <col min="10246" max="10310" width="15.85546875" style="907" customWidth="1"/>
    <col min="10311" max="10496" width="9.140625" style="907"/>
    <col min="10497" max="10497" width="42.42578125" style="907" customWidth="1"/>
    <col min="10498" max="10498" width="15.42578125" style="907" customWidth="1"/>
    <col min="10499" max="10500" width="15.85546875" style="907" customWidth="1"/>
    <col min="10501" max="10501" width="15.42578125" style="907" customWidth="1"/>
    <col min="10502" max="10566" width="15.85546875" style="907" customWidth="1"/>
    <col min="10567" max="10752" width="9.140625" style="907"/>
    <col min="10753" max="10753" width="42.42578125" style="907" customWidth="1"/>
    <col min="10754" max="10754" width="15.42578125" style="907" customWidth="1"/>
    <col min="10755" max="10756" width="15.85546875" style="907" customWidth="1"/>
    <col min="10757" max="10757" width="15.42578125" style="907" customWidth="1"/>
    <col min="10758" max="10822" width="15.85546875" style="907" customWidth="1"/>
    <col min="10823" max="11008" width="9.140625" style="907"/>
    <col min="11009" max="11009" width="42.42578125" style="907" customWidth="1"/>
    <col min="11010" max="11010" width="15.42578125" style="907" customWidth="1"/>
    <col min="11011" max="11012" width="15.85546875" style="907" customWidth="1"/>
    <col min="11013" max="11013" width="15.42578125" style="907" customWidth="1"/>
    <col min="11014" max="11078" width="15.85546875" style="907" customWidth="1"/>
    <col min="11079" max="11264" width="9.140625" style="907"/>
    <col min="11265" max="11265" width="42.42578125" style="907" customWidth="1"/>
    <col min="11266" max="11266" width="15.42578125" style="907" customWidth="1"/>
    <col min="11267" max="11268" width="15.85546875" style="907" customWidth="1"/>
    <col min="11269" max="11269" width="15.42578125" style="907" customWidth="1"/>
    <col min="11270" max="11334" width="15.85546875" style="907" customWidth="1"/>
    <col min="11335" max="11520" width="9.140625" style="907"/>
    <col min="11521" max="11521" width="42.42578125" style="907" customWidth="1"/>
    <col min="11522" max="11522" width="15.42578125" style="907" customWidth="1"/>
    <col min="11523" max="11524" width="15.85546875" style="907" customWidth="1"/>
    <col min="11525" max="11525" width="15.42578125" style="907" customWidth="1"/>
    <col min="11526" max="11590" width="15.85546875" style="907" customWidth="1"/>
    <col min="11591" max="11776" width="9.140625" style="907"/>
    <col min="11777" max="11777" width="42.42578125" style="907" customWidth="1"/>
    <col min="11778" max="11778" width="15.42578125" style="907" customWidth="1"/>
    <col min="11779" max="11780" width="15.85546875" style="907" customWidth="1"/>
    <col min="11781" max="11781" width="15.42578125" style="907" customWidth="1"/>
    <col min="11782" max="11846" width="15.85546875" style="907" customWidth="1"/>
    <col min="11847" max="12032" width="9.140625" style="907"/>
    <col min="12033" max="12033" width="42.42578125" style="907" customWidth="1"/>
    <col min="12034" max="12034" width="15.42578125" style="907" customWidth="1"/>
    <col min="12035" max="12036" width="15.85546875" style="907" customWidth="1"/>
    <col min="12037" max="12037" width="15.42578125" style="907" customWidth="1"/>
    <col min="12038" max="12102" width="15.85546875" style="907" customWidth="1"/>
    <col min="12103" max="12288" width="9.140625" style="907"/>
    <col min="12289" max="12289" width="42.42578125" style="907" customWidth="1"/>
    <col min="12290" max="12290" width="15.42578125" style="907" customWidth="1"/>
    <col min="12291" max="12292" width="15.85546875" style="907" customWidth="1"/>
    <col min="12293" max="12293" width="15.42578125" style="907" customWidth="1"/>
    <col min="12294" max="12358" width="15.85546875" style="907" customWidth="1"/>
    <col min="12359" max="12544" width="9.140625" style="907"/>
    <col min="12545" max="12545" width="42.42578125" style="907" customWidth="1"/>
    <col min="12546" max="12546" width="15.42578125" style="907" customWidth="1"/>
    <col min="12547" max="12548" width="15.85546875" style="907" customWidth="1"/>
    <col min="12549" max="12549" width="15.42578125" style="907" customWidth="1"/>
    <col min="12550" max="12614" width="15.85546875" style="907" customWidth="1"/>
    <col min="12615" max="12800" width="9.140625" style="907"/>
    <col min="12801" max="12801" width="42.42578125" style="907" customWidth="1"/>
    <col min="12802" max="12802" width="15.42578125" style="907" customWidth="1"/>
    <col min="12803" max="12804" width="15.85546875" style="907" customWidth="1"/>
    <col min="12805" max="12805" width="15.42578125" style="907" customWidth="1"/>
    <col min="12806" max="12870" width="15.85546875" style="907" customWidth="1"/>
    <col min="12871" max="13056" width="9.140625" style="907"/>
    <col min="13057" max="13057" width="42.42578125" style="907" customWidth="1"/>
    <col min="13058" max="13058" width="15.42578125" style="907" customWidth="1"/>
    <col min="13059" max="13060" width="15.85546875" style="907" customWidth="1"/>
    <col min="13061" max="13061" width="15.42578125" style="907" customWidth="1"/>
    <col min="13062" max="13126" width="15.85546875" style="907" customWidth="1"/>
    <col min="13127" max="13312" width="9.140625" style="907"/>
    <col min="13313" max="13313" width="42.42578125" style="907" customWidth="1"/>
    <col min="13314" max="13314" width="15.42578125" style="907" customWidth="1"/>
    <col min="13315" max="13316" width="15.85546875" style="907" customWidth="1"/>
    <col min="13317" max="13317" width="15.42578125" style="907" customWidth="1"/>
    <col min="13318" max="13382" width="15.85546875" style="907" customWidth="1"/>
    <col min="13383" max="13568" width="9.140625" style="907"/>
    <col min="13569" max="13569" width="42.42578125" style="907" customWidth="1"/>
    <col min="13570" max="13570" width="15.42578125" style="907" customWidth="1"/>
    <col min="13571" max="13572" width="15.85546875" style="907" customWidth="1"/>
    <col min="13573" max="13573" width="15.42578125" style="907" customWidth="1"/>
    <col min="13574" max="13638" width="15.85546875" style="907" customWidth="1"/>
    <col min="13639" max="13824" width="9.140625" style="907"/>
    <col min="13825" max="13825" width="42.42578125" style="907" customWidth="1"/>
    <col min="13826" max="13826" width="15.42578125" style="907" customWidth="1"/>
    <col min="13827" max="13828" width="15.85546875" style="907" customWidth="1"/>
    <col min="13829" max="13829" width="15.42578125" style="907" customWidth="1"/>
    <col min="13830" max="13894" width="15.85546875" style="907" customWidth="1"/>
    <col min="13895" max="14080" width="9.140625" style="907"/>
    <col min="14081" max="14081" width="42.42578125" style="907" customWidth="1"/>
    <col min="14082" max="14082" width="15.42578125" style="907" customWidth="1"/>
    <col min="14083" max="14084" width="15.85546875" style="907" customWidth="1"/>
    <col min="14085" max="14085" width="15.42578125" style="907" customWidth="1"/>
    <col min="14086" max="14150" width="15.85546875" style="907" customWidth="1"/>
    <col min="14151" max="14336" width="9.140625" style="907"/>
    <col min="14337" max="14337" width="42.42578125" style="907" customWidth="1"/>
    <col min="14338" max="14338" width="15.42578125" style="907" customWidth="1"/>
    <col min="14339" max="14340" width="15.85546875" style="907" customWidth="1"/>
    <col min="14341" max="14341" width="15.42578125" style="907" customWidth="1"/>
    <col min="14342" max="14406" width="15.85546875" style="907" customWidth="1"/>
    <col min="14407" max="14592" width="9.140625" style="907"/>
    <col min="14593" max="14593" width="42.42578125" style="907" customWidth="1"/>
    <col min="14594" max="14594" width="15.42578125" style="907" customWidth="1"/>
    <col min="14595" max="14596" width="15.85546875" style="907" customWidth="1"/>
    <col min="14597" max="14597" width="15.42578125" style="907" customWidth="1"/>
    <col min="14598" max="14662" width="15.85546875" style="907" customWidth="1"/>
    <col min="14663" max="14848" width="9.140625" style="907"/>
    <col min="14849" max="14849" width="42.42578125" style="907" customWidth="1"/>
    <col min="14850" max="14850" width="15.42578125" style="907" customWidth="1"/>
    <col min="14851" max="14852" width="15.85546875" style="907" customWidth="1"/>
    <col min="14853" max="14853" width="15.42578125" style="907" customWidth="1"/>
    <col min="14854" max="14918" width="15.85546875" style="907" customWidth="1"/>
    <col min="14919" max="15104" width="9.140625" style="907"/>
    <col min="15105" max="15105" width="42.42578125" style="907" customWidth="1"/>
    <col min="15106" max="15106" width="15.42578125" style="907" customWidth="1"/>
    <col min="15107" max="15108" width="15.85546875" style="907" customWidth="1"/>
    <col min="15109" max="15109" width="15.42578125" style="907" customWidth="1"/>
    <col min="15110" max="15174" width="15.85546875" style="907" customWidth="1"/>
    <col min="15175" max="15360" width="9.140625" style="907"/>
    <col min="15361" max="15361" width="42.42578125" style="907" customWidth="1"/>
    <col min="15362" max="15362" width="15.42578125" style="907" customWidth="1"/>
    <col min="15363" max="15364" width="15.85546875" style="907" customWidth="1"/>
    <col min="15365" max="15365" width="15.42578125" style="907" customWidth="1"/>
    <col min="15366" max="15430" width="15.85546875" style="907" customWidth="1"/>
    <col min="15431" max="15616" width="9.140625" style="907"/>
    <col min="15617" max="15617" width="42.42578125" style="907" customWidth="1"/>
    <col min="15618" max="15618" width="15.42578125" style="907" customWidth="1"/>
    <col min="15619" max="15620" width="15.85546875" style="907" customWidth="1"/>
    <col min="15621" max="15621" width="15.42578125" style="907" customWidth="1"/>
    <col min="15622" max="15686" width="15.85546875" style="907" customWidth="1"/>
    <col min="15687" max="15872" width="9.140625" style="907"/>
    <col min="15873" max="15873" width="42.42578125" style="907" customWidth="1"/>
    <col min="15874" max="15874" width="15.42578125" style="907" customWidth="1"/>
    <col min="15875" max="15876" width="15.85546875" style="907" customWidth="1"/>
    <col min="15877" max="15877" width="15.42578125" style="907" customWidth="1"/>
    <col min="15878" max="15942" width="15.85546875" style="907" customWidth="1"/>
    <col min="15943" max="16128" width="9.140625" style="907"/>
    <col min="16129" max="16129" width="42.42578125" style="907" customWidth="1"/>
    <col min="16130" max="16130" width="15.42578125" style="907" customWidth="1"/>
    <col min="16131" max="16132" width="15.85546875" style="907" customWidth="1"/>
    <col min="16133" max="16133" width="15.42578125" style="907" customWidth="1"/>
    <col min="16134" max="16198" width="15.85546875" style="907" customWidth="1"/>
    <col min="16199" max="16384" width="9.140625" style="907"/>
  </cols>
  <sheetData>
    <row r="1" spans="1:70" s="904" customFormat="1" ht="36.75" hidden="1" customHeight="1" x14ac:dyDescent="0.25">
      <c r="A1" s="904" t="s">
        <v>6235</v>
      </c>
      <c r="H1" s="904" t="s">
        <v>6236</v>
      </c>
      <c r="N1" s="904" t="s">
        <v>6237</v>
      </c>
      <c r="Z1" s="904" t="s">
        <v>6238</v>
      </c>
      <c r="AC1" s="904" t="s">
        <v>6239</v>
      </c>
      <c r="AL1" s="904" t="s">
        <v>6240</v>
      </c>
      <c r="AX1" s="904" t="s">
        <v>6241</v>
      </c>
      <c r="BG1" s="904" t="s">
        <v>6239</v>
      </c>
    </row>
    <row r="2" spans="1:70" s="905" customFormat="1" ht="61.5" customHeight="1" x14ac:dyDescent="0.25">
      <c r="A2" s="884" t="s">
        <v>6242</v>
      </c>
      <c r="B2" s="1002" t="s">
        <v>6243</v>
      </c>
      <c r="C2" s="1002"/>
      <c r="D2" s="1002"/>
      <c r="E2" s="1002" t="s">
        <v>3232</v>
      </c>
      <c r="F2" s="1002"/>
      <c r="G2" s="1002"/>
      <c r="H2" s="1002" t="s">
        <v>6244</v>
      </c>
      <c r="I2" s="1002"/>
      <c r="J2" s="1002"/>
      <c r="K2" s="1002" t="s">
        <v>6245</v>
      </c>
      <c r="L2" s="1002"/>
      <c r="M2" s="1002"/>
      <c r="N2" s="1002" t="s">
        <v>6246</v>
      </c>
      <c r="O2" s="1002"/>
      <c r="P2" s="1002"/>
      <c r="Q2" s="1002" t="s">
        <v>6247</v>
      </c>
      <c r="R2" s="1002"/>
      <c r="S2" s="1002"/>
      <c r="T2" s="1002" t="s">
        <v>6248</v>
      </c>
      <c r="U2" s="1002"/>
      <c r="V2" s="1002"/>
      <c r="W2" s="1002" t="s">
        <v>6249</v>
      </c>
      <c r="X2" s="1002"/>
      <c r="Y2" s="1002"/>
      <c r="Z2" s="1002" t="s">
        <v>6250</v>
      </c>
      <c r="AA2" s="1002"/>
      <c r="AB2" s="1002"/>
      <c r="AC2" s="1002" t="s">
        <v>6251</v>
      </c>
      <c r="AD2" s="1002"/>
      <c r="AE2" s="1002"/>
      <c r="AF2" s="1002" t="s">
        <v>6252</v>
      </c>
      <c r="AG2" s="1002"/>
      <c r="AH2" s="1002"/>
      <c r="AI2" s="1002" t="s">
        <v>6253</v>
      </c>
      <c r="AJ2" s="1002"/>
      <c r="AK2" s="1002"/>
      <c r="AL2" s="1002" t="s">
        <v>6254</v>
      </c>
      <c r="AM2" s="1002"/>
      <c r="AN2" s="1002"/>
      <c r="AO2" s="1002" t="s">
        <v>6255</v>
      </c>
      <c r="AP2" s="1002"/>
      <c r="AQ2" s="1002"/>
      <c r="AR2" s="1002" t="s">
        <v>6256</v>
      </c>
      <c r="AS2" s="1002"/>
      <c r="AT2" s="1002"/>
      <c r="AU2" s="1002" t="s">
        <v>6257</v>
      </c>
      <c r="AV2" s="1002"/>
      <c r="AW2" s="1002"/>
      <c r="AX2" s="1002" t="s">
        <v>6258</v>
      </c>
      <c r="AY2" s="1002"/>
      <c r="AZ2" s="1002"/>
      <c r="BA2" s="1002" t="s">
        <v>6259</v>
      </c>
      <c r="BB2" s="1002"/>
      <c r="BC2" s="1002"/>
      <c r="BD2" s="1002" t="s">
        <v>6260</v>
      </c>
      <c r="BE2" s="1002"/>
      <c r="BF2" s="1002"/>
      <c r="BG2" s="1002" t="s">
        <v>6261</v>
      </c>
      <c r="BH2" s="1002"/>
      <c r="BI2" s="1002"/>
      <c r="BJ2" s="1002" t="s">
        <v>6262</v>
      </c>
      <c r="BK2" s="1002"/>
      <c r="BL2" s="1002"/>
      <c r="BM2" s="1002" t="s">
        <v>6263</v>
      </c>
      <c r="BN2" s="1002"/>
      <c r="BO2" s="1002"/>
      <c r="BP2" s="1002" t="s">
        <v>6</v>
      </c>
      <c r="BQ2" s="1002"/>
      <c r="BR2" s="1003"/>
    </row>
    <row r="3" spans="1:70" s="905" customFormat="1" ht="37.5" customHeight="1" x14ac:dyDescent="0.25">
      <c r="A3" s="885" t="s">
        <v>6264</v>
      </c>
      <c r="B3" s="1004" t="s">
        <v>6265</v>
      </c>
      <c r="C3" s="1004"/>
      <c r="D3" s="1004"/>
      <c r="E3" s="1004" t="s">
        <v>6266</v>
      </c>
      <c r="F3" s="1004"/>
      <c r="G3" s="1004"/>
      <c r="H3" s="1004" t="s">
        <v>6267</v>
      </c>
      <c r="I3" s="1004"/>
      <c r="J3" s="1004"/>
      <c r="K3" s="1004" t="s">
        <v>6268</v>
      </c>
      <c r="L3" s="1004"/>
      <c r="M3" s="1004"/>
      <c r="N3" s="1004" t="s">
        <v>6269</v>
      </c>
      <c r="O3" s="1004"/>
      <c r="P3" s="1004"/>
      <c r="Q3" s="1004" t="s">
        <v>6270</v>
      </c>
      <c r="R3" s="1004"/>
      <c r="S3" s="1004"/>
      <c r="T3" s="1004" t="s">
        <v>6271</v>
      </c>
      <c r="U3" s="1004"/>
      <c r="V3" s="1004"/>
      <c r="W3" s="1004" t="s">
        <v>6272</v>
      </c>
      <c r="X3" s="1004"/>
      <c r="Y3" s="1004"/>
      <c r="Z3" s="1004" t="s">
        <v>6273</v>
      </c>
      <c r="AA3" s="1004"/>
      <c r="AB3" s="1004"/>
      <c r="AC3" s="1004" t="s">
        <v>6274</v>
      </c>
      <c r="AD3" s="1004"/>
      <c r="AE3" s="1004"/>
      <c r="AF3" s="1004" t="s">
        <v>6275</v>
      </c>
      <c r="AG3" s="1004"/>
      <c r="AH3" s="1004"/>
      <c r="AI3" s="1004" t="s">
        <v>6276</v>
      </c>
      <c r="AJ3" s="1004"/>
      <c r="AK3" s="1004"/>
      <c r="AL3" s="1004" t="s">
        <v>6277</v>
      </c>
      <c r="AM3" s="1004"/>
      <c r="AN3" s="1004"/>
      <c r="AO3" s="1004" t="s">
        <v>6278</v>
      </c>
      <c r="AP3" s="1004"/>
      <c r="AQ3" s="1004"/>
      <c r="AR3" s="1004" t="s">
        <v>6279</v>
      </c>
      <c r="AS3" s="1004"/>
      <c r="AT3" s="1004"/>
      <c r="AU3" s="1004" t="s">
        <v>6279</v>
      </c>
      <c r="AV3" s="1004"/>
      <c r="AW3" s="1004"/>
      <c r="AX3" s="1004" t="s">
        <v>6280</v>
      </c>
      <c r="AY3" s="1004"/>
      <c r="AZ3" s="1004"/>
      <c r="BA3" s="1004" t="s">
        <v>6281</v>
      </c>
      <c r="BB3" s="1004"/>
      <c r="BC3" s="1004"/>
      <c r="BD3" s="1004" t="s">
        <v>6282</v>
      </c>
      <c r="BE3" s="1004"/>
      <c r="BF3" s="1004"/>
      <c r="BG3" s="1004" t="s">
        <v>6283</v>
      </c>
      <c r="BH3" s="1004"/>
      <c r="BI3" s="1004"/>
      <c r="BJ3" s="1004" t="s">
        <v>6284</v>
      </c>
      <c r="BK3" s="1004"/>
      <c r="BL3" s="1004"/>
      <c r="BM3" s="1004" t="s">
        <v>6285</v>
      </c>
      <c r="BN3" s="1004"/>
      <c r="BO3" s="1004"/>
      <c r="BP3" s="1004"/>
      <c r="BQ3" s="1004"/>
      <c r="BR3" s="1005"/>
    </row>
    <row r="4" spans="1:70" s="906" customFormat="1" ht="51" customHeight="1" x14ac:dyDescent="0.2">
      <c r="A4" s="886"/>
      <c r="B4" s="887" t="s">
        <v>6286</v>
      </c>
      <c r="C4" s="887" t="s">
        <v>5877</v>
      </c>
      <c r="D4" s="887" t="s">
        <v>6287</v>
      </c>
      <c r="E4" s="887" t="s">
        <v>6286</v>
      </c>
      <c r="F4" s="887" t="s">
        <v>5877</v>
      </c>
      <c r="G4" s="887" t="s">
        <v>6287</v>
      </c>
      <c r="H4" s="887" t="s">
        <v>6286</v>
      </c>
      <c r="I4" s="887" t="s">
        <v>5877</v>
      </c>
      <c r="J4" s="887" t="s">
        <v>6287</v>
      </c>
      <c r="K4" s="887" t="s">
        <v>6286</v>
      </c>
      <c r="L4" s="887" t="s">
        <v>5877</v>
      </c>
      <c r="M4" s="887" t="s">
        <v>6287</v>
      </c>
      <c r="N4" s="887" t="s">
        <v>6286</v>
      </c>
      <c r="O4" s="887" t="s">
        <v>5877</v>
      </c>
      <c r="P4" s="887" t="s">
        <v>6287</v>
      </c>
      <c r="Q4" s="887" t="s">
        <v>6286</v>
      </c>
      <c r="R4" s="887" t="s">
        <v>5877</v>
      </c>
      <c r="S4" s="887" t="s">
        <v>6287</v>
      </c>
      <c r="T4" s="887" t="s">
        <v>6286</v>
      </c>
      <c r="U4" s="887" t="s">
        <v>5877</v>
      </c>
      <c r="V4" s="887" t="s">
        <v>6287</v>
      </c>
      <c r="W4" s="887" t="s">
        <v>6286</v>
      </c>
      <c r="X4" s="887" t="s">
        <v>5877</v>
      </c>
      <c r="Y4" s="887" t="s">
        <v>6287</v>
      </c>
      <c r="Z4" s="887" t="s">
        <v>6286</v>
      </c>
      <c r="AA4" s="887" t="s">
        <v>5877</v>
      </c>
      <c r="AB4" s="887" t="s">
        <v>6287</v>
      </c>
      <c r="AC4" s="887" t="s">
        <v>6286</v>
      </c>
      <c r="AD4" s="887" t="s">
        <v>5877</v>
      </c>
      <c r="AE4" s="887" t="s">
        <v>6287</v>
      </c>
      <c r="AF4" s="887" t="s">
        <v>6286</v>
      </c>
      <c r="AG4" s="887" t="s">
        <v>5877</v>
      </c>
      <c r="AH4" s="887" t="s">
        <v>6287</v>
      </c>
      <c r="AI4" s="887" t="s">
        <v>6286</v>
      </c>
      <c r="AJ4" s="887" t="s">
        <v>5877</v>
      </c>
      <c r="AK4" s="887" t="s">
        <v>6287</v>
      </c>
      <c r="AL4" s="887" t="s">
        <v>6286</v>
      </c>
      <c r="AM4" s="887" t="s">
        <v>5877</v>
      </c>
      <c r="AN4" s="887" t="s">
        <v>6287</v>
      </c>
      <c r="AO4" s="887" t="s">
        <v>6286</v>
      </c>
      <c r="AP4" s="887" t="s">
        <v>5877</v>
      </c>
      <c r="AQ4" s="887" t="s">
        <v>6287</v>
      </c>
      <c r="AR4" s="887" t="s">
        <v>6286</v>
      </c>
      <c r="AS4" s="887" t="s">
        <v>5877</v>
      </c>
      <c r="AT4" s="887" t="s">
        <v>6287</v>
      </c>
      <c r="AU4" s="887" t="s">
        <v>6286</v>
      </c>
      <c r="AV4" s="887" t="s">
        <v>5877</v>
      </c>
      <c r="AW4" s="887" t="s">
        <v>6287</v>
      </c>
      <c r="AX4" s="887" t="s">
        <v>6286</v>
      </c>
      <c r="AY4" s="887" t="s">
        <v>5877</v>
      </c>
      <c r="AZ4" s="887" t="s">
        <v>6287</v>
      </c>
      <c r="BA4" s="887" t="s">
        <v>6286</v>
      </c>
      <c r="BB4" s="887" t="s">
        <v>5877</v>
      </c>
      <c r="BC4" s="887" t="s">
        <v>6287</v>
      </c>
      <c r="BD4" s="887" t="s">
        <v>6286</v>
      </c>
      <c r="BE4" s="887" t="s">
        <v>5877</v>
      </c>
      <c r="BF4" s="887" t="s">
        <v>6287</v>
      </c>
      <c r="BG4" s="887" t="s">
        <v>6286</v>
      </c>
      <c r="BH4" s="887" t="s">
        <v>5877</v>
      </c>
      <c r="BI4" s="887" t="s">
        <v>6287</v>
      </c>
      <c r="BJ4" s="887" t="s">
        <v>6286</v>
      </c>
      <c r="BK4" s="887" t="s">
        <v>5877</v>
      </c>
      <c r="BL4" s="887" t="s">
        <v>6287</v>
      </c>
      <c r="BM4" s="887" t="s">
        <v>6286</v>
      </c>
      <c r="BN4" s="887" t="s">
        <v>5877</v>
      </c>
      <c r="BO4" s="887" t="s">
        <v>6287</v>
      </c>
      <c r="BP4" s="887" t="s">
        <v>6286</v>
      </c>
      <c r="BQ4" s="887" t="s">
        <v>5877</v>
      </c>
      <c r="BR4" s="913" t="s">
        <v>6287</v>
      </c>
    </row>
    <row r="5" spans="1:70" ht="24.95" customHeight="1" x14ac:dyDescent="0.25">
      <c r="A5" s="888" t="s">
        <v>6288</v>
      </c>
      <c r="B5" s="889"/>
      <c r="C5" s="889"/>
      <c r="D5" s="889"/>
      <c r="E5" s="889"/>
      <c r="F5" s="889"/>
      <c r="G5" s="889"/>
      <c r="H5" s="889"/>
      <c r="I5" s="889"/>
      <c r="J5" s="889"/>
      <c r="K5" s="889"/>
      <c r="L5" s="889"/>
      <c r="M5" s="889"/>
      <c r="N5" s="889"/>
      <c r="O5" s="889"/>
      <c r="P5" s="889"/>
      <c r="Q5" s="889"/>
      <c r="R5" s="889"/>
      <c r="S5" s="889"/>
      <c r="T5" s="889"/>
      <c r="U5" s="889"/>
      <c r="V5" s="889"/>
      <c r="W5" s="889"/>
      <c r="X5" s="889"/>
      <c r="Y5" s="889"/>
      <c r="Z5" s="889"/>
      <c r="AA5" s="889"/>
      <c r="AB5" s="889"/>
      <c r="AC5" s="889"/>
      <c r="AD5" s="889"/>
      <c r="AE5" s="889"/>
      <c r="AF5" s="889"/>
      <c r="AG5" s="889"/>
      <c r="AH5" s="889"/>
      <c r="AI5" s="889"/>
      <c r="AJ5" s="889"/>
      <c r="AK5" s="889"/>
      <c r="AL5" s="889"/>
      <c r="AM5" s="889"/>
      <c r="AN5" s="889"/>
      <c r="AO5" s="889"/>
      <c r="AP5" s="889"/>
      <c r="AQ5" s="889"/>
      <c r="AR5" s="889"/>
      <c r="AS5" s="889"/>
      <c r="AT5" s="889"/>
      <c r="AU5" s="889"/>
      <c r="AV5" s="889"/>
      <c r="AW5" s="889"/>
      <c r="AX5" s="889"/>
      <c r="AY5" s="889"/>
      <c r="AZ5" s="889"/>
      <c r="BA5" s="889"/>
      <c r="BB5" s="889"/>
      <c r="BC5" s="889"/>
      <c r="BD5" s="889"/>
      <c r="BE5" s="889"/>
      <c r="BF5" s="889"/>
      <c r="BG5" s="889"/>
      <c r="BH5" s="889"/>
      <c r="BI5" s="889"/>
      <c r="BJ5" s="889"/>
      <c r="BK5" s="889"/>
      <c r="BL5" s="889"/>
      <c r="BM5" s="889"/>
      <c r="BN5" s="889"/>
      <c r="BO5" s="889"/>
      <c r="BP5" s="889"/>
      <c r="BQ5" s="889"/>
      <c r="BR5" s="914"/>
    </row>
    <row r="6" spans="1:70" ht="24.95" customHeight="1" x14ac:dyDescent="0.25">
      <c r="A6" s="890" t="s">
        <v>6289</v>
      </c>
      <c r="B6" s="891"/>
      <c r="C6" s="891">
        <v>0</v>
      </c>
      <c r="D6" s="891">
        <v>0</v>
      </c>
      <c r="E6" s="891"/>
      <c r="F6" s="891">
        <v>0</v>
      </c>
      <c r="G6" s="891">
        <v>0</v>
      </c>
      <c r="H6" s="891"/>
      <c r="I6" s="891"/>
      <c r="J6" s="891">
        <v>0</v>
      </c>
      <c r="K6" s="891">
        <v>1000</v>
      </c>
      <c r="L6" s="891">
        <v>1000</v>
      </c>
      <c r="M6" s="891">
        <v>0</v>
      </c>
      <c r="N6" s="891"/>
      <c r="O6" s="891">
        <v>0</v>
      </c>
      <c r="P6" s="891">
        <v>0</v>
      </c>
      <c r="Q6" s="891"/>
      <c r="R6" s="891">
        <v>0</v>
      </c>
      <c r="S6" s="891">
        <v>0</v>
      </c>
      <c r="T6" s="891"/>
      <c r="U6" s="891">
        <v>0</v>
      </c>
      <c r="V6" s="891">
        <v>0</v>
      </c>
      <c r="W6" s="891"/>
      <c r="X6" s="891">
        <v>0</v>
      </c>
      <c r="Y6" s="891">
        <v>0</v>
      </c>
      <c r="Z6" s="891"/>
      <c r="AA6" s="891">
        <v>0</v>
      </c>
      <c r="AB6" s="891">
        <v>0</v>
      </c>
      <c r="AC6" s="891"/>
      <c r="AD6" s="891">
        <v>0</v>
      </c>
      <c r="AE6" s="891">
        <v>0</v>
      </c>
      <c r="AF6" s="891"/>
      <c r="AG6" s="891">
        <v>0</v>
      </c>
      <c r="AH6" s="891">
        <v>0</v>
      </c>
      <c r="AI6" s="891"/>
      <c r="AJ6" s="891">
        <v>0</v>
      </c>
      <c r="AK6" s="891">
        <v>0</v>
      </c>
      <c r="AL6" s="891"/>
      <c r="AM6" s="891">
        <v>0</v>
      </c>
      <c r="AN6" s="891">
        <v>0</v>
      </c>
      <c r="AO6" s="891"/>
      <c r="AP6" s="891">
        <v>0</v>
      </c>
      <c r="AQ6" s="891">
        <v>0</v>
      </c>
      <c r="AR6" s="891"/>
      <c r="AS6" s="891">
        <v>0</v>
      </c>
      <c r="AT6" s="891">
        <v>0</v>
      </c>
      <c r="AU6" s="891">
        <v>1970</v>
      </c>
      <c r="AV6" s="891">
        <v>1770</v>
      </c>
      <c r="AW6" s="891">
        <v>1750</v>
      </c>
      <c r="AX6" s="891"/>
      <c r="AY6" s="891">
        <v>0</v>
      </c>
      <c r="AZ6" s="891">
        <v>0</v>
      </c>
      <c r="BA6" s="891">
        <v>774</v>
      </c>
      <c r="BB6" s="891">
        <v>774</v>
      </c>
      <c r="BC6" s="891">
        <v>550</v>
      </c>
      <c r="BD6" s="891"/>
      <c r="BE6" s="891">
        <v>0</v>
      </c>
      <c r="BF6" s="891">
        <v>0</v>
      </c>
      <c r="BG6" s="891"/>
      <c r="BH6" s="891">
        <v>0</v>
      </c>
      <c r="BI6" s="891">
        <v>0</v>
      </c>
      <c r="BJ6" s="891"/>
      <c r="BK6" s="891">
        <v>0</v>
      </c>
      <c r="BL6" s="891">
        <v>0</v>
      </c>
      <c r="BM6" s="891">
        <v>2761</v>
      </c>
      <c r="BN6" s="891">
        <v>2761</v>
      </c>
      <c r="BO6" s="891">
        <v>1000</v>
      </c>
      <c r="BP6" s="892">
        <f>SUM(B6+E6+H6+K6+N6+Q6+T6+W6+Z6+AC6+AF6+AI6+AL6+AO6+AR6+AU6+AX6+BA6+BD6+BG6+BJ6+BM6)</f>
        <v>6505</v>
      </c>
      <c r="BQ6" s="892">
        <f>SUM(C6+F6+I6+L6+O6+R6+U6+X6+AA6+AD6+AG6+AJ6+AM6+AP6+AS6+AV6+AY6+BB6+BE6+BH6+BK6+BN6)</f>
        <v>6305</v>
      </c>
      <c r="BR6" s="915">
        <f>SUM(D6+G6+J6+M6+P6+S6+V6+Y6+AB6+AE6+AH6+AK6+AN6+AQ6+AT6+AW6+AZ6+BC6+BF6+BI6+BL6+BO6)</f>
        <v>3300</v>
      </c>
    </row>
    <row r="7" spans="1:70" ht="26.25" x14ac:dyDescent="0.25">
      <c r="A7" s="893" t="s">
        <v>5982</v>
      </c>
      <c r="B7" s="894"/>
      <c r="C7" s="894">
        <v>0</v>
      </c>
      <c r="D7" s="891">
        <v>0</v>
      </c>
      <c r="E7" s="894"/>
      <c r="F7" s="894">
        <v>0</v>
      </c>
      <c r="G7" s="891">
        <v>0</v>
      </c>
      <c r="H7" s="894"/>
      <c r="I7" s="894"/>
      <c r="J7" s="891">
        <v>0</v>
      </c>
      <c r="K7" s="894">
        <v>117</v>
      </c>
      <c r="L7" s="894">
        <v>117</v>
      </c>
      <c r="M7" s="891">
        <v>0</v>
      </c>
      <c r="N7" s="894"/>
      <c r="O7" s="894">
        <v>0</v>
      </c>
      <c r="P7" s="891">
        <v>0</v>
      </c>
      <c r="Q7" s="894"/>
      <c r="R7" s="894">
        <v>0</v>
      </c>
      <c r="S7" s="891">
        <v>0</v>
      </c>
      <c r="T7" s="894"/>
      <c r="U7" s="891">
        <v>0</v>
      </c>
      <c r="V7" s="891">
        <v>0</v>
      </c>
      <c r="W7" s="894"/>
      <c r="X7" s="891">
        <v>0</v>
      </c>
      <c r="Y7" s="891">
        <v>0</v>
      </c>
      <c r="Z7" s="894"/>
      <c r="AA7" s="891">
        <v>0</v>
      </c>
      <c r="AB7" s="891">
        <v>0</v>
      </c>
      <c r="AC7" s="894"/>
      <c r="AD7" s="894">
        <v>0</v>
      </c>
      <c r="AE7" s="891">
        <v>0</v>
      </c>
      <c r="AF7" s="894"/>
      <c r="AG7" s="894">
        <v>0</v>
      </c>
      <c r="AH7" s="891">
        <v>0</v>
      </c>
      <c r="AI7" s="894"/>
      <c r="AJ7" s="894">
        <v>0</v>
      </c>
      <c r="AK7" s="891">
        <v>0</v>
      </c>
      <c r="AL7" s="894"/>
      <c r="AM7" s="894">
        <v>0</v>
      </c>
      <c r="AN7" s="891">
        <v>0</v>
      </c>
      <c r="AO7" s="894"/>
      <c r="AP7" s="894">
        <v>0</v>
      </c>
      <c r="AQ7" s="891">
        <v>0</v>
      </c>
      <c r="AR7" s="894"/>
      <c r="AS7" s="894">
        <v>0</v>
      </c>
      <c r="AT7" s="891">
        <v>0</v>
      </c>
      <c r="AU7" s="894">
        <v>313</v>
      </c>
      <c r="AV7" s="894">
        <v>207</v>
      </c>
      <c r="AW7" s="891">
        <v>190</v>
      </c>
      <c r="AX7" s="894"/>
      <c r="AY7" s="894">
        <v>0</v>
      </c>
      <c r="AZ7" s="891">
        <v>0</v>
      </c>
      <c r="BA7" s="894">
        <v>139</v>
      </c>
      <c r="BB7" s="894">
        <v>139</v>
      </c>
      <c r="BC7" s="891">
        <v>72</v>
      </c>
      <c r="BD7" s="894"/>
      <c r="BE7" s="894">
        <v>0</v>
      </c>
      <c r="BF7" s="891">
        <v>0</v>
      </c>
      <c r="BG7" s="894"/>
      <c r="BH7" s="894">
        <v>0</v>
      </c>
      <c r="BI7" s="891">
        <v>0</v>
      </c>
      <c r="BJ7" s="894"/>
      <c r="BK7" s="894">
        <v>0</v>
      </c>
      <c r="BL7" s="891">
        <v>0</v>
      </c>
      <c r="BM7" s="894">
        <v>359</v>
      </c>
      <c r="BN7" s="894">
        <v>359</v>
      </c>
      <c r="BO7" s="891">
        <v>130</v>
      </c>
      <c r="BP7" s="892">
        <f t="shared" ref="BP7:BR13" si="0">SUM(B7+E7+H7+K7+N7+Q7+T7+W7+Z7+AC7+AF7+AI7+AL7+AO7+AR7+AU7+AX7+BA7+BD7+BG7+BJ7+BM7)</f>
        <v>928</v>
      </c>
      <c r="BQ7" s="892">
        <f t="shared" si="0"/>
        <v>822</v>
      </c>
      <c r="BR7" s="915">
        <f t="shared" si="0"/>
        <v>392</v>
      </c>
    </row>
    <row r="8" spans="1:70" ht="24.95" customHeight="1" x14ac:dyDescent="0.25">
      <c r="A8" s="895" t="s">
        <v>6290</v>
      </c>
      <c r="B8" s="896"/>
      <c r="C8" s="896">
        <v>0</v>
      </c>
      <c r="D8" s="891">
        <v>0</v>
      </c>
      <c r="E8" s="896">
        <v>203</v>
      </c>
      <c r="F8" s="896">
        <v>1203</v>
      </c>
      <c r="G8" s="891">
        <v>1197</v>
      </c>
      <c r="H8" s="896">
        <v>61285</v>
      </c>
      <c r="I8" s="896">
        <v>97228</v>
      </c>
      <c r="J8" s="891">
        <v>97561</v>
      </c>
      <c r="K8" s="896">
        <v>20260</v>
      </c>
      <c r="L8" s="896">
        <v>20260</v>
      </c>
      <c r="M8" s="891">
        <v>6997</v>
      </c>
      <c r="N8" s="896"/>
      <c r="O8" s="896">
        <v>0</v>
      </c>
      <c r="P8" s="891">
        <v>0</v>
      </c>
      <c r="Q8" s="896">
        <v>4304</v>
      </c>
      <c r="R8" s="896">
        <v>4304</v>
      </c>
      <c r="S8" s="891">
        <v>4373</v>
      </c>
      <c r="T8" s="896"/>
      <c r="U8" s="891">
        <v>0</v>
      </c>
      <c r="V8" s="891">
        <v>0</v>
      </c>
      <c r="W8" s="896"/>
      <c r="X8" s="891">
        <v>0</v>
      </c>
      <c r="Y8" s="891">
        <v>0</v>
      </c>
      <c r="Z8" s="896"/>
      <c r="AA8" s="891">
        <v>0</v>
      </c>
      <c r="AB8" s="891">
        <v>0</v>
      </c>
      <c r="AC8" s="896">
        <v>808</v>
      </c>
      <c r="AD8" s="896">
        <v>808</v>
      </c>
      <c r="AE8" s="891">
        <v>808</v>
      </c>
      <c r="AF8" s="896">
        <v>975</v>
      </c>
      <c r="AG8" s="896">
        <v>993</v>
      </c>
      <c r="AH8" s="891">
        <v>254</v>
      </c>
      <c r="AI8" s="896">
        <v>203210</v>
      </c>
      <c r="AJ8" s="896">
        <v>293777</v>
      </c>
      <c r="AK8" s="891">
        <v>261020</v>
      </c>
      <c r="AL8" s="896">
        <v>100</v>
      </c>
      <c r="AM8" s="896">
        <v>3300</v>
      </c>
      <c r="AN8" s="891">
        <v>3228</v>
      </c>
      <c r="AO8" s="896">
        <v>200</v>
      </c>
      <c r="AP8" s="896">
        <v>200</v>
      </c>
      <c r="AQ8" s="891">
        <v>368</v>
      </c>
      <c r="AR8" s="896">
        <v>373</v>
      </c>
      <c r="AS8" s="896">
        <v>318</v>
      </c>
      <c r="AT8" s="891">
        <v>321</v>
      </c>
      <c r="AU8" s="896">
        <v>1112</v>
      </c>
      <c r="AV8" s="896">
        <v>1213</v>
      </c>
      <c r="AW8" s="891">
        <v>743</v>
      </c>
      <c r="AX8" s="896">
        <v>80</v>
      </c>
      <c r="AY8" s="896">
        <v>80</v>
      </c>
      <c r="AZ8" s="891">
        <v>80</v>
      </c>
      <c r="BA8" s="896">
        <v>6034</v>
      </c>
      <c r="BB8" s="896">
        <v>5256</v>
      </c>
      <c r="BC8" s="891">
        <v>4203</v>
      </c>
      <c r="BD8" s="896">
        <v>100</v>
      </c>
      <c r="BE8" s="896">
        <v>100</v>
      </c>
      <c r="BF8" s="891">
        <v>518</v>
      </c>
      <c r="BG8" s="896">
        <v>110104</v>
      </c>
      <c r="BH8" s="896">
        <v>110104</v>
      </c>
      <c r="BI8" s="891">
        <v>233</v>
      </c>
      <c r="BJ8" s="896">
        <v>376</v>
      </c>
      <c r="BK8" s="896">
        <v>376</v>
      </c>
      <c r="BL8" s="891">
        <v>62</v>
      </c>
      <c r="BM8" s="896"/>
      <c r="BN8" s="896">
        <v>0</v>
      </c>
      <c r="BO8" s="891">
        <v>0</v>
      </c>
      <c r="BP8" s="892">
        <f>SUM(B8+E8+H8+K8+N8+Q8+T8+W8+Z8+AC8+AF8+AI8+AL8+AO8+AR8+AU8+AX8+BA8+BD8+BG8+BJ8+BM8)</f>
        <v>409524</v>
      </c>
      <c r="BQ8" s="892">
        <f t="shared" si="0"/>
        <v>539520</v>
      </c>
      <c r="BR8" s="915">
        <f t="shared" si="0"/>
        <v>381966</v>
      </c>
    </row>
    <row r="9" spans="1:70" ht="24.95" customHeight="1" x14ac:dyDescent="0.25">
      <c r="A9" s="890" t="s">
        <v>6291</v>
      </c>
      <c r="B9" s="891"/>
      <c r="C9" s="891">
        <v>0</v>
      </c>
      <c r="D9" s="891">
        <v>0</v>
      </c>
      <c r="E9" s="891"/>
      <c r="F9" s="891">
        <v>0</v>
      </c>
      <c r="G9" s="891">
        <v>0</v>
      </c>
      <c r="H9" s="891"/>
      <c r="I9" s="891">
        <v>0</v>
      </c>
      <c r="J9" s="891">
        <v>0</v>
      </c>
      <c r="K9" s="891"/>
      <c r="L9" s="891">
        <v>0</v>
      </c>
      <c r="M9" s="891">
        <v>0</v>
      </c>
      <c r="N9" s="891"/>
      <c r="O9" s="891">
        <v>0</v>
      </c>
      <c r="P9" s="891">
        <v>0</v>
      </c>
      <c r="Q9" s="891"/>
      <c r="R9" s="891">
        <v>0</v>
      </c>
      <c r="S9" s="891">
        <v>0</v>
      </c>
      <c r="T9" s="891"/>
      <c r="U9" s="891">
        <v>0</v>
      </c>
      <c r="V9" s="891">
        <v>0</v>
      </c>
      <c r="W9" s="891"/>
      <c r="X9" s="891">
        <v>0</v>
      </c>
      <c r="Y9" s="891">
        <v>0</v>
      </c>
      <c r="Z9" s="891"/>
      <c r="AA9" s="891">
        <v>0</v>
      </c>
      <c r="AB9" s="891">
        <v>0</v>
      </c>
      <c r="AC9" s="891"/>
      <c r="AD9" s="891">
        <v>0</v>
      </c>
      <c r="AE9" s="891">
        <v>0</v>
      </c>
      <c r="AF9" s="897"/>
      <c r="AG9" s="897">
        <v>0</v>
      </c>
      <c r="AH9" s="891">
        <v>0</v>
      </c>
      <c r="AI9" s="891"/>
      <c r="AJ9" s="891">
        <v>0</v>
      </c>
      <c r="AK9" s="891">
        <v>0</v>
      </c>
      <c r="AL9" s="891"/>
      <c r="AM9" s="891">
        <v>0</v>
      </c>
      <c r="AN9" s="891">
        <v>0</v>
      </c>
      <c r="AO9" s="891"/>
      <c r="AP9" s="891">
        <v>0</v>
      </c>
      <c r="AQ9" s="891">
        <v>0</v>
      </c>
      <c r="AR9" s="891"/>
      <c r="AS9" s="891">
        <v>0</v>
      </c>
      <c r="AT9" s="891">
        <v>0</v>
      </c>
      <c r="AU9" s="891"/>
      <c r="AV9" s="891">
        <v>0</v>
      </c>
      <c r="AW9" s="891">
        <v>0</v>
      </c>
      <c r="AX9" s="891"/>
      <c r="AY9" s="891">
        <v>0</v>
      </c>
      <c r="AZ9" s="891">
        <v>0</v>
      </c>
      <c r="BA9" s="891"/>
      <c r="BB9" s="891">
        <v>0</v>
      </c>
      <c r="BC9" s="891">
        <v>0</v>
      </c>
      <c r="BD9" s="891"/>
      <c r="BE9" s="891">
        <v>0</v>
      </c>
      <c r="BF9" s="891">
        <v>0</v>
      </c>
      <c r="BG9" s="891"/>
      <c r="BH9" s="891">
        <v>0</v>
      </c>
      <c r="BI9" s="891">
        <v>0</v>
      </c>
      <c r="BJ9" s="891"/>
      <c r="BK9" s="891">
        <v>0</v>
      </c>
      <c r="BL9" s="891">
        <v>0</v>
      </c>
      <c r="BM9" s="891"/>
      <c r="BN9" s="891">
        <v>0</v>
      </c>
      <c r="BO9" s="891">
        <v>0</v>
      </c>
      <c r="BP9" s="892">
        <f t="shared" si="0"/>
        <v>0</v>
      </c>
      <c r="BQ9" s="892">
        <f t="shared" si="0"/>
        <v>0</v>
      </c>
      <c r="BR9" s="915">
        <f t="shared" si="0"/>
        <v>0</v>
      </c>
    </row>
    <row r="10" spans="1:70" ht="24.95" customHeight="1" x14ac:dyDescent="0.25">
      <c r="A10" s="890" t="s">
        <v>5985</v>
      </c>
      <c r="B10" s="891">
        <v>34</v>
      </c>
      <c r="C10" s="891">
        <v>34</v>
      </c>
      <c r="D10" s="891">
        <v>34</v>
      </c>
      <c r="E10" s="891">
        <v>15900</v>
      </c>
      <c r="F10" s="891">
        <v>13235</v>
      </c>
      <c r="G10" s="891">
        <v>7874</v>
      </c>
      <c r="H10" s="891">
        <v>1629</v>
      </c>
      <c r="I10" s="891">
        <v>0</v>
      </c>
      <c r="J10" s="891">
        <v>0</v>
      </c>
      <c r="K10" s="891"/>
      <c r="L10" s="891">
        <v>0</v>
      </c>
      <c r="M10" s="891">
        <v>0</v>
      </c>
      <c r="N10" s="891">
        <v>20544</v>
      </c>
      <c r="O10" s="891">
        <v>20544</v>
      </c>
      <c r="P10" s="891">
        <v>20544</v>
      </c>
      <c r="Q10" s="891"/>
      <c r="R10" s="891">
        <v>116</v>
      </c>
      <c r="S10" s="891">
        <v>116</v>
      </c>
      <c r="T10" s="891"/>
      <c r="U10" s="891">
        <v>0</v>
      </c>
      <c r="V10" s="891">
        <v>0</v>
      </c>
      <c r="W10" s="891"/>
      <c r="X10" s="891">
        <v>0</v>
      </c>
      <c r="Y10" s="891">
        <v>0</v>
      </c>
      <c r="Z10" s="891"/>
      <c r="AA10" s="891">
        <v>0</v>
      </c>
      <c r="AB10" s="891">
        <v>0</v>
      </c>
      <c r="AC10" s="891"/>
      <c r="AD10" s="891">
        <v>0</v>
      </c>
      <c r="AE10" s="891">
        <v>0</v>
      </c>
      <c r="AF10" s="897">
        <v>720</v>
      </c>
      <c r="AG10" s="897">
        <v>0</v>
      </c>
      <c r="AH10" s="891">
        <v>0</v>
      </c>
      <c r="AI10" s="891">
        <v>28495</v>
      </c>
      <c r="AJ10" s="891">
        <v>0</v>
      </c>
      <c r="AK10" s="891">
        <v>0</v>
      </c>
      <c r="AL10" s="891">
        <v>52377</v>
      </c>
      <c r="AM10" s="891">
        <v>25087</v>
      </c>
      <c r="AN10" s="891">
        <v>11117</v>
      </c>
      <c r="AO10" s="891">
        <v>13350</v>
      </c>
      <c r="AP10" s="891">
        <v>13350</v>
      </c>
      <c r="AQ10" s="891">
        <v>0</v>
      </c>
      <c r="AR10" s="891"/>
      <c r="AS10" s="891">
        <v>0</v>
      </c>
      <c r="AT10" s="891">
        <v>0</v>
      </c>
      <c r="AU10" s="891"/>
      <c r="AV10" s="891">
        <v>106</v>
      </c>
      <c r="AW10" s="891">
        <v>106</v>
      </c>
      <c r="AX10" s="891"/>
      <c r="AY10" s="891">
        <v>0</v>
      </c>
      <c r="AZ10" s="891">
        <v>0</v>
      </c>
      <c r="BA10" s="891">
        <v>3220</v>
      </c>
      <c r="BB10" s="891">
        <v>2812</v>
      </c>
      <c r="BC10" s="891">
        <v>2539</v>
      </c>
      <c r="BD10" s="891">
        <v>7878</v>
      </c>
      <c r="BE10" s="891">
        <v>7878</v>
      </c>
      <c r="BF10" s="891">
        <v>2194</v>
      </c>
      <c r="BG10" s="891">
        <v>26609</v>
      </c>
      <c r="BH10" s="891">
        <v>26609</v>
      </c>
      <c r="BI10" s="891">
        <v>0</v>
      </c>
      <c r="BJ10" s="891"/>
      <c r="BK10" s="891">
        <v>0</v>
      </c>
      <c r="BL10" s="891">
        <v>0</v>
      </c>
      <c r="BM10" s="891"/>
      <c r="BN10" s="891">
        <v>0</v>
      </c>
      <c r="BO10" s="891">
        <v>0</v>
      </c>
      <c r="BP10" s="892">
        <f t="shared" si="0"/>
        <v>170756</v>
      </c>
      <c r="BQ10" s="892">
        <f t="shared" si="0"/>
        <v>109771</v>
      </c>
      <c r="BR10" s="915">
        <f t="shared" si="0"/>
        <v>44524</v>
      </c>
    </row>
    <row r="11" spans="1:70" ht="24.95" customHeight="1" x14ac:dyDescent="0.25">
      <c r="A11" s="890" t="s">
        <v>9</v>
      </c>
      <c r="B11" s="891"/>
      <c r="C11" s="891">
        <v>0</v>
      </c>
      <c r="D11" s="891">
        <v>0</v>
      </c>
      <c r="E11" s="891"/>
      <c r="F11" s="891">
        <v>0</v>
      </c>
      <c r="G11" s="891">
        <v>0</v>
      </c>
      <c r="H11" s="896">
        <v>36368</v>
      </c>
      <c r="I11" s="896">
        <v>355641</v>
      </c>
      <c r="J11" s="891">
        <v>353646</v>
      </c>
      <c r="K11" s="891">
        <v>64077</v>
      </c>
      <c r="L11" s="891">
        <v>64077</v>
      </c>
      <c r="M11" s="891">
        <v>17910</v>
      </c>
      <c r="N11" s="891"/>
      <c r="O11" s="891">
        <v>0</v>
      </c>
      <c r="P11" s="891">
        <v>0</v>
      </c>
      <c r="Q11" s="891">
        <v>1733</v>
      </c>
      <c r="R11" s="891">
        <v>1733</v>
      </c>
      <c r="S11" s="891">
        <v>1730</v>
      </c>
      <c r="T11" s="891"/>
      <c r="U11" s="891">
        <v>0</v>
      </c>
      <c r="V11" s="891">
        <v>0</v>
      </c>
      <c r="W11" s="891"/>
      <c r="X11" s="891">
        <v>0</v>
      </c>
      <c r="Y11" s="891">
        <v>0</v>
      </c>
      <c r="Z11" s="891"/>
      <c r="AA11" s="891">
        <v>0</v>
      </c>
      <c r="AB11" s="891">
        <v>0</v>
      </c>
      <c r="AC11" s="891"/>
      <c r="AD11" s="891">
        <v>0</v>
      </c>
      <c r="AE11" s="891">
        <v>0</v>
      </c>
      <c r="AF11" s="898"/>
      <c r="AG11" s="897">
        <v>0</v>
      </c>
      <c r="AH11" s="891">
        <v>0</v>
      </c>
      <c r="AI11" s="891">
        <v>2474</v>
      </c>
      <c r="AJ11" s="891">
        <v>2474</v>
      </c>
      <c r="AK11" s="891">
        <v>2474</v>
      </c>
      <c r="AL11" s="891"/>
      <c r="AM11" s="891">
        <v>0</v>
      </c>
      <c r="AN11" s="891">
        <v>0</v>
      </c>
      <c r="AO11" s="891"/>
      <c r="AP11" s="891">
        <v>0</v>
      </c>
      <c r="AQ11" s="891">
        <v>0</v>
      </c>
      <c r="AR11" s="891"/>
      <c r="AS11" s="891">
        <v>0</v>
      </c>
      <c r="AT11" s="891">
        <v>0</v>
      </c>
      <c r="AU11" s="891"/>
      <c r="AV11" s="891">
        <v>0</v>
      </c>
      <c r="AW11" s="891">
        <v>0</v>
      </c>
      <c r="AX11" s="891">
        <v>635</v>
      </c>
      <c r="AY11" s="891">
        <v>635</v>
      </c>
      <c r="AZ11" s="891">
        <v>0</v>
      </c>
      <c r="BA11" s="891">
        <v>2253</v>
      </c>
      <c r="BB11" s="891">
        <v>10339</v>
      </c>
      <c r="BC11" s="891">
        <v>10206</v>
      </c>
      <c r="BD11" s="891"/>
      <c r="BE11" s="891">
        <v>0</v>
      </c>
      <c r="BF11" s="891">
        <v>0</v>
      </c>
      <c r="BG11" s="891">
        <v>401050</v>
      </c>
      <c r="BH11" s="891">
        <v>401050</v>
      </c>
      <c r="BI11" s="891">
        <v>0</v>
      </c>
      <c r="BJ11" s="891">
        <v>15688</v>
      </c>
      <c r="BK11" s="891">
        <v>16054</v>
      </c>
      <c r="BL11" s="891">
        <v>16054</v>
      </c>
      <c r="BM11" s="891">
        <v>11303</v>
      </c>
      <c r="BN11" s="891">
        <v>11303</v>
      </c>
      <c r="BO11" s="891">
        <v>2578</v>
      </c>
      <c r="BP11" s="892">
        <f t="shared" si="0"/>
        <v>535581</v>
      </c>
      <c r="BQ11" s="892">
        <f t="shared" si="0"/>
        <v>863306</v>
      </c>
      <c r="BR11" s="915">
        <f t="shared" si="0"/>
        <v>404598</v>
      </c>
    </row>
    <row r="12" spans="1:70" ht="24.95" customHeight="1" x14ac:dyDescent="0.25">
      <c r="A12" s="895" t="s">
        <v>86</v>
      </c>
      <c r="B12" s="896"/>
      <c r="C12" s="896">
        <v>0</v>
      </c>
      <c r="D12" s="891">
        <v>0</v>
      </c>
      <c r="E12" s="896"/>
      <c r="F12" s="896">
        <v>0</v>
      </c>
      <c r="G12" s="891">
        <v>0</v>
      </c>
      <c r="H12" s="896">
        <v>186151</v>
      </c>
      <c r="I12" s="896">
        <v>0</v>
      </c>
      <c r="J12" s="891">
        <v>0</v>
      </c>
      <c r="K12" s="896"/>
      <c r="L12" s="896">
        <v>0</v>
      </c>
      <c r="M12" s="891">
        <v>0</v>
      </c>
      <c r="N12" s="896"/>
      <c r="O12" s="896">
        <v>0</v>
      </c>
      <c r="P12" s="891">
        <v>0</v>
      </c>
      <c r="Q12" s="896">
        <v>12460</v>
      </c>
      <c r="R12" s="896">
        <v>12460</v>
      </c>
      <c r="S12" s="891">
        <v>12460</v>
      </c>
      <c r="T12" s="896"/>
      <c r="U12" s="891">
        <v>0</v>
      </c>
      <c r="V12" s="891">
        <v>0</v>
      </c>
      <c r="W12" s="896"/>
      <c r="X12" s="891">
        <v>0</v>
      </c>
      <c r="Y12" s="891">
        <v>0</v>
      </c>
      <c r="Z12" s="896"/>
      <c r="AA12" s="891">
        <v>0</v>
      </c>
      <c r="AB12" s="891">
        <v>0</v>
      </c>
      <c r="AC12" s="896"/>
      <c r="AD12" s="891">
        <v>0</v>
      </c>
      <c r="AE12" s="891">
        <v>0</v>
      </c>
      <c r="AF12" s="896"/>
      <c r="AG12" s="896">
        <v>0</v>
      </c>
      <c r="AH12" s="891">
        <v>0</v>
      </c>
      <c r="AI12" s="896">
        <v>725721</v>
      </c>
      <c r="AJ12" s="896">
        <v>1066235</v>
      </c>
      <c r="AK12" s="891">
        <v>987360</v>
      </c>
      <c r="AL12" s="896"/>
      <c r="AM12" s="896">
        <v>0</v>
      </c>
      <c r="AN12" s="891">
        <v>0</v>
      </c>
      <c r="AO12" s="896"/>
      <c r="AP12" s="896">
        <v>0</v>
      </c>
      <c r="AQ12" s="891">
        <v>0</v>
      </c>
      <c r="AR12" s="896"/>
      <c r="AS12" s="896">
        <v>0</v>
      </c>
      <c r="AT12" s="891">
        <v>0</v>
      </c>
      <c r="AU12" s="896"/>
      <c r="AV12" s="896">
        <v>0</v>
      </c>
      <c r="AW12" s="891">
        <v>0</v>
      </c>
      <c r="AX12" s="896"/>
      <c r="AY12" s="896">
        <v>0</v>
      </c>
      <c r="AZ12" s="891">
        <v>0</v>
      </c>
      <c r="BA12" s="896"/>
      <c r="BB12" s="896">
        <v>0</v>
      </c>
      <c r="BC12" s="891">
        <v>0</v>
      </c>
      <c r="BD12" s="896"/>
      <c r="BE12" s="896">
        <v>0</v>
      </c>
      <c r="BF12" s="891">
        <v>0</v>
      </c>
      <c r="BG12" s="896"/>
      <c r="BH12" s="896">
        <v>0</v>
      </c>
      <c r="BI12" s="891">
        <v>0</v>
      </c>
      <c r="BJ12" s="896"/>
      <c r="BK12" s="896">
        <v>0</v>
      </c>
      <c r="BL12" s="891">
        <v>0</v>
      </c>
      <c r="BM12" s="896"/>
      <c r="BN12" s="896">
        <v>0</v>
      </c>
      <c r="BO12" s="891">
        <v>0</v>
      </c>
      <c r="BP12" s="892">
        <f t="shared" si="0"/>
        <v>924332</v>
      </c>
      <c r="BQ12" s="892">
        <f t="shared" si="0"/>
        <v>1078695</v>
      </c>
      <c r="BR12" s="915">
        <f t="shared" si="0"/>
        <v>999820</v>
      </c>
    </row>
    <row r="13" spans="1:70" ht="24.95" customHeight="1" x14ac:dyDescent="0.25">
      <c r="A13" s="890" t="s">
        <v>6292</v>
      </c>
      <c r="B13" s="891"/>
      <c r="C13" s="891">
        <v>0</v>
      </c>
      <c r="D13" s="891">
        <v>0</v>
      </c>
      <c r="E13" s="891"/>
      <c r="F13" s="891">
        <v>0</v>
      </c>
      <c r="G13" s="891">
        <v>0</v>
      </c>
      <c r="H13" s="891"/>
      <c r="I13" s="891">
        <v>0</v>
      </c>
      <c r="J13" s="891">
        <v>0</v>
      </c>
      <c r="K13" s="891"/>
      <c r="L13" s="891">
        <v>0</v>
      </c>
      <c r="M13" s="891">
        <v>0</v>
      </c>
      <c r="N13" s="891">
        <v>88873</v>
      </c>
      <c r="O13" s="891">
        <v>88873</v>
      </c>
      <c r="P13" s="891">
        <v>88873</v>
      </c>
      <c r="Q13" s="891"/>
      <c r="R13" s="891">
        <v>0</v>
      </c>
      <c r="S13" s="891">
        <v>0</v>
      </c>
      <c r="T13" s="891"/>
      <c r="U13" s="891">
        <v>0</v>
      </c>
      <c r="V13" s="891">
        <v>0</v>
      </c>
      <c r="W13" s="891"/>
      <c r="X13" s="891">
        <v>0</v>
      </c>
      <c r="Y13" s="891">
        <v>0</v>
      </c>
      <c r="Z13" s="891"/>
      <c r="AA13" s="891">
        <v>0</v>
      </c>
      <c r="AB13" s="891">
        <v>0</v>
      </c>
      <c r="AC13" s="891"/>
      <c r="AD13" s="891">
        <v>0</v>
      </c>
      <c r="AE13" s="891">
        <v>0</v>
      </c>
      <c r="AF13" s="891"/>
      <c r="AG13" s="891">
        <v>705</v>
      </c>
      <c r="AH13" s="891">
        <v>704</v>
      </c>
      <c r="AI13" s="891"/>
      <c r="AJ13" s="891">
        <v>0</v>
      </c>
      <c r="AK13" s="891">
        <v>0</v>
      </c>
      <c r="AL13" s="891"/>
      <c r="AM13" s="891">
        <v>0</v>
      </c>
      <c r="AN13" s="891">
        <v>0</v>
      </c>
      <c r="AO13" s="891"/>
      <c r="AP13" s="891">
        <v>0</v>
      </c>
      <c r="AQ13" s="891">
        <v>0</v>
      </c>
      <c r="AR13" s="891"/>
      <c r="AS13" s="891">
        <v>0</v>
      </c>
      <c r="AT13" s="891">
        <v>0</v>
      </c>
      <c r="AU13" s="891"/>
      <c r="AV13" s="891">
        <v>0</v>
      </c>
      <c r="AW13" s="891">
        <v>0</v>
      </c>
      <c r="AX13" s="891"/>
      <c r="AY13" s="891">
        <v>0</v>
      </c>
      <c r="AZ13" s="891">
        <v>0</v>
      </c>
      <c r="BA13" s="891"/>
      <c r="BB13" s="891">
        <v>0</v>
      </c>
      <c r="BC13" s="891">
        <v>0</v>
      </c>
      <c r="BD13" s="891"/>
      <c r="BE13" s="891">
        <v>0</v>
      </c>
      <c r="BF13" s="891">
        <v>0</v>
      </c>
      <c r="BG13" s="891"/>
      <c r="BH13" s="891">
        <v>0</v>
      </c>
      <c r="BI13" s="891">
        <v>0</v>
      </c>
      <c r="BJ13" s="891"/>
      <c r="BK13" s="891">
        <v>0</v>
      </c>
      <c r="BL13" s="891">
        <v>0</v>
      </c>
      <c r="BM13" s="891"/>
      <c r="BN13" s="891">
        <v>0</v>
      </c>
      <c r="BO13" s="891">
        <v>0</v>
      </c>
      <c r="BP13" s="892">
        <f t="shared" si="0"/>
        <v>88873</v>
      </c>
      <c r="BQ13" s="892">
        <f t="shared" si="0"/>
        <v>89578</v>
      </c>
      <c r="BR13" s="915">
        <f t="shared" si="0"/>
        <v>89577</v>
      </c>
    </row>
    <row r="14" spans="1:70" s="908" customFormat="1" ht="24.95" customHeight="1" x14ac:dyDescent="0.25">
      <c r="A14" s="888" t="s">
        <v>6293</v>
      </c>
      <c r="B14" s="899">
        <f t="shared" ref="B14:BM14" si="1">SUM(B6:B13)</f>
        <v>34</v>
      </c>
      <c r="C14" s="899">
        <f t="shared" si="1"/>
        <v>34</v>
      </c>
      <c r="D14" s="899">
        <f t="shared" si="1"/>
        <v>34</v>
      </c>
      <c r="E14" s="899">
        <f t="shared" si="1"/>
        <v>16103</v>
      </c>
      <c r="F14" s="899">
        <f t="shared" si="1"/>
        <v>14438</v>
      </c>
      <c r="G14" s="899">
        <f t="shared" si="1"/>
        <v>9071</v>
      </c>
      <c r="H14" s="899">
        <f t="shared" si="1"/>
        <v>285433</v>
      </c>
      <c r="I14" s="899">
        <f t="shared" si="1"/>
        <v>452869</v>
      </c>
      <c r="J14" s="899">
        <f t="shared" si="1"/>
        <v>451207</v>
      </c>
      <c r="K14" s="899">
        <f t="shared" si="1"/>
        <v>85454</v>
      </c>
      <c r="L14" s="899">
        <f t="shared" si="1"/>
        <v>85454</v>
      </c>
      <c r="M14" s="899">
        <f t="shared" si="1"/>
        <v>24907</v>
      </c>
      <c r="N14" s="899">
        <f t="shared" si="1"/>
        <v>109417</v>
      </c>
      <c r="O14" s="899">
        <f t="shared" si="1"/>
        <v>109417</v>
      </c>
      <c r="P14" s="899">
        <f t="shared" si="1"/>
        <v>109417</v>
      </c>
      <c r="Q14" s="899">
        <f t="shared" si="1"/>
        <v>18497</v>
      </c>
      <c r="R14" s="899">
        <f t="shared" si="1"/>
        <v>18613</v>
      </c>
      <c r="S14" s="899">
        <f t="shared" si="1"/>
        <v>18679</v>
      </c>
      <c r="T14" s="899">
        <f t="shared" si="1"/>
        <v>0</v>
      </c>
      <c r="U14" s="899">
        <f t="shared" si="1"/>
        <v>0</v>
      </c>
      <c r="V14" s="899">
        <f t="shared" si="1"/>
        <v>0</v>
      </c>
      <c r="W14" s="899">
        <f t="shared" si="1"/>
        <v>0</v>
      </c>
      <c r="X14" s="899">
        <f t="shared" si="1"/>
        <v>0</v>
      </c>
      <c r="Y14" s="899">
        <f t="shared" si="1"/>
        <v>0</v>
      </c>
      <c r="Z14" s="899">
        <f t="shared" si="1"/>
        <v>0</v>
      </c>
      <c r="AA14" s="899">
        <f t="shared" si="1"/>
        <v>0</v>
      </c>
      <c r="AB14" s="899">
        <f t="shared" si="1"/>
        <v>0</v>
      </c>
      <c r="AC14" s="899">
        <f t="shared" si="1"/>
        <v>808</v>
      </c>
      <c r="AD14" s="899">
        <f t="shared" si="1"/>
        <v>808</v>
      </c>
      <c r="AE14" s="899">
        <f t="shared" si="1"/>
        <v>808</v>
      </c>
      <c r="AF14" s="899">
        <f t="shared" si="1"/>
        <v>1695</v>
      </c>
      <c r="AG14" s="899">
        <f t="shared" si="1"/>
        <v>1698</v>
      </c>
      <c r="AH14" s="899">
        <f>SUM(AH6:AH13)</f>
        <v>958</v>
      </c>
      <c r="AI14" s="899">
        <f t="shared" si="1"/>
        <v>959900</v>
      </c>
      <c r="AJ14" s="899">
        <f t="shared" si="1"/>
        <v>1362486</v>
      </c>
      <c r="AK14" s="899">
        <f t="shared" si="1"/>
        <v>1250854</v>
      </c>
      <c r="AL14" s="899">
        <f t="shared" si="1"/>
        <v>52477</v>
      </c>
      <c r="AM14" s="899">
        <f t="shared" si="1"/>
        <v>28387</v>
      </c>
      <c r="AN14" s="899">
        <f t="shared" si="1"/>
        <v>14345</v>
      </c>
      <c r="AO14" s="899">
        <f t="shared" si="1"/>
        <v>13550</v>
      </c>
      <c r="AP14" s="899">
        <f t="shared" si="1"/>
        <v>13550</v>
      </c>
      <c r="AQ14" s="899">
        <f t="shared" si="1"/>
        <v>368</v>
      </c>
      <c r="AR14" s="899">
        <f t="shared" si="1"/>
        <v>373</v>
      </c>
      <c r="AS14" s="899">
        <f t="shared" si="1"/>
        <v>318</v>
      </c>
      <c r="AT14" s="899">
        <f t="shared" si="1"/>
        <v>321</v>
      </c>
      <c r="AU14" s="899">
        <f t="shared" si="1"/>
        <v>3395</v>
      </c>
      <c r="AV14" s="899">
        <f t="shared" si="1"/>
        <v>3296</v>
      </c>
      <c r="AW14" s="899">
        <f t="shared" si="1"/>
        <v>2789</v>
      </c>
      <c r="AX14" s="899">
        <f t="shared" si="1"/>
        <v>715</v>
      </c>
      <c r="AY14" s="899">
        <f t="shared" si="1"/>
        <v>715</v>
      </c>
      <c r="AZ14" s="899">
        <f t="shared" si="1"/>
        <v>80</v>
      </c>
      <c r="BA14" s="899">
        <f t="shared" si="1"/>
        <v>12420</v>
      </c>
      <c r="BB14" s="899">
        <f t="shared" si="1"/>
        <v>19320</v>
      </c>
      <c r="BC14" s="899">
        <f t="shared" si="1"/>
        <v>17570</v>
      </c>
      <c r="BD14" s="899">
        <f t="shared" si="1"/>
        <v>7978</v>
      </c>
      <c r="BE14" s="899">
        <f t="shared" si="1"/>
        <v>7978</v>
      </c>
      <c r="BF14" s="899">
        <f t="shared" si="1"/>
        <v>2712</v>
      </c>
      <c r="BG14" s="899">
        <f t="shared" si="1"/>
        <v>537763</v>
      </c>
      <c r="BH14" s="899">
        <f t="shared" si="1"/>
        <v>537763</v>
      </c>
      <c r="BI14" s="899">
        <f t="shared" si="1"/>
        <v>233</v>
      </c>
      <c r="BJ14" s="899">
        <f t="shared" si="1"/>
        <v>16064</v>
      </c>
      <c r="BK14" s="899">
        <f t="shared" si="1"/>
        <v>16430</v>
      </c>
      <c r="BL14" s="899">
        <f t="shared" si="1"/>
        <v>16116</v>
      </c>
      <c r="BM14" s="899">
        <f t="shared" si="1"/>
        <v>14423</v>
      </c>
      <c r="BN14" s="899">
        <f>SUM(BN6:BN13)</f>
        <v>14423</v>
      </c>
      <c r="BO14" s="899">
        <f>SUM(BO6:BO13)</f>
        <v>3708</v>
      </c>
      <c r="BP14" s="899">
        <f>SUM(BP6:BP13)</f>
        <v>2136499</v>
      </c>
      <c r="BQ14" s="899">
        <f>SUM(BQ6:BQ13)</f>
        <v>2687997</v>
      </c>
      <c r="BR14" s="916">
        <f>SUM(BR6:BR13)</f>
        <v>1924177</v>
      </c>
    </row>
    <row r="15" spans="1:70" ht="24.95" customHeight="1" x14ac:dyDescent="0.25">
      <c r="A15" s="895"/>
      <c r="B15" s="900"/>
      <c r="C15" s="900"/>
      <c r="D15" s="900"/>
      <c r="E15" s="900"/>
      <c r="F15" s="900"/>
      <c r="G15" s="900"/>
      <c r="H15" s="900"/>
      <c r="I15" s="900"/>
      <c r="J15" s="900"/>
      <c r="K15" s="900"/>
      <c r="L15" s="900"/>
      <c r="M15" s="900"/>
      <c r="N15" s="900"/>
      <c r="O15" s="900"/>
      <c r="P15" s="900"/>
      <c r="Q15" s="900"/>
      <c r="R15" s="900"/>
      <c r="S15" s="900"/>
      <c r="T15" s="900"/>
      <c r="U15" s="900"/>
      <c r="V15" s="900"/>
      <c r="W15" s="900"/>
      <c r="X15" s="900"/>
      <c r="Y15" s="900"/>
      <c r="Z15" s="900"/>
      <c r="AA15" s="900"/>
      <c r="AB15" s="900"/>
      <c r="AC15" s="900"/>
      <c r="AD15" s="900"/>
      <c r="AE15" s="900"/>
      <c r="AF15" s="900"/>
      <c r="AG15" s="900"/>
      <c r="AH15" s="900"/>
      <c r="AI15" s="900"/>
      <c r="AJ15" s="900"/>
      <c r="AK15" s="900"/>
      <c r="AL15" s="900"/>
      <c r="AM15" s="900"/>
      <c r="AN15" s="900"/>
      <c r="AO15" s="900"/>
      <c r="AP15" s="900"/>
      <c r="AQ15" s="900"/>
      <c r="AR15" s="900"/>
      <c r="AS15" s="900"/>
      <c r="AT15" s="900"/>
      <c r="AU15" s="900"/>
      <c r="AV15" s="900"/>
      <c r="AW15" s="900"/>
      <c r="AX15" s="900"/>
      <c r="AY15" s="900"/>
      <c r="AZ15" s="900"/>
      <c r="BA15" s="900"/>
      <c r="BB15" s="900"/>
      <c r="BC15" s="900"/>
      <c r="BD15" s="900"/>
      <c r="BE15" s="900"/>
      <c r="BF15" s="900"/>
      <c r="BG15" s="900"/>
      <c r="BH15" s="900"/>
      <c r="BI15" s="900"/>
      <c r="BJ15" s="900"/>
      <c r="BK15" s="900"/>
      <c r="BL15" s="900"/>
      <c r="BM15" s="900"/>
      <c r="BN15" s="900"/>
      <c r="BO15" s="900"/>
      <c r="BP15" s="900"/>
      <c r="BQ15" s="900"/>
      <c r="BR15" s="917"/>
    </row>
    <row r="16" spans="1:70" ht="24.95" customHeight="1" x14ac:dyDescent="0.25">
      <c r="A16" s="888" t="s">
        <v>5880</v>
      </c>
      <c r="B16" s="889"/>
      <c r="C16" s="889"/>
      <c r="D16" s="889"/>
      <c r="E16" s="889"/>
      <c r="F16" s="889"/>
      <c r="G16" s="889"/>
      <c r="H16" s="889"/>
      <c r="I16" s="889"/>
      <c r="J16" s="889"/>
      <c r="K16" s="889"/>
      <c r="L16" s="889"/>
      <c r="M16" s="889"/>
      <c r="N16" s="889"/>
      <c r="O16" s="889"/>
      <c r="P16" s="889"/>
      <c r="Q16" s="889"/>
      <c r="R16" s="889"/>
      <c r="S16" s="889"/>
      <c r="T16" s="889"/>
      <c r="U16" s="889"/>
      <c r="V16" s="889"/>
      <c r="W16" s="889"/>
      <c r="X16" s="889"/>
      <c r="Y16" s="889"/>
      <c r="Z16" s="889"/>
      <c r="AA16" s="889"/>
      <c r="AB16" s="889"/>
      <c r="AC16" s="889"/>
      <c r="AD16" s="889"/>
      <c r="AE16" s="889"/>
      <c r="AF16" s="889"/>
      <c r="AG16" s="889"/>
      <c r="AH16" s="889"/>
      <c r="AI16" s="889"/>
      <c r="AJ16" s="889"/>
      <c r="AK16" s="889"/>
      <c r="AL16" s="889"/>
      <c r="AM16" s="889"/>
      <c r="AN16" s="889"/>
      <c r="AO16" s="889"/>
      <c r="AP16" s="889"/>
      <c r="AQ16" s="889"/>
      <c r="AR16" s="889"/>
      <c r="AS16" s="889"/>
      <c r="AT16" s="889"/>
      <c r="AU16" s="889"/>
      <c r="AV16" s="889"/>
      <c r="AW16" s="889"/>
      <c r="AX16" s="889"/>
      <c r="AY16" s="889"/>
      <c r="AZ16" s="889"/>
      <c r="BA16" s="889"/>
      <c r="BB16" s="889"/>
      <c r="BC16" s="889"/>
      <c r="BD16" s="889"/>
      <c r="BE16" s="889"/>
      <c r="BF16" s="889"/>
      <c r="BG16" s="889"/>
      <c r="BH16" s="889"/>
      <c r="BI16" s="889"/>
      <c r="BJ16" s="889"/>
      <c r="BK16" s="889"/>
      <c r="BL16" s="889"/>
      <c r="BM16" s="889"/>
      <c r="BN16" s="889"/>
      <c r="BO16" s="889"/>
      <c r="BP16" s="889"/>
      <c r="BQ16" s="889"/>
      <c r="BR16" s="914"/>
    </row>
    <row r="17" spans="1:70" ht="24.95" customHeight="1" x14ac:dyDescent="0.25">
      <c r="A17" s="890" t="s">
        <v>5966</v>
      </c>
      <c r="B17" s="891"/>
      <c r="C17" s="891">
        <v>0</v>
      </c>
      <c r="D17" s="891">
        <v>0</v>
      </c>
      <c r="E17" s="891"/>
      <c r="F17" s="891"/>
      <c r="G17" s="891">
        <v>0</v>
      </c>
      <c r="H17" s="891"/>
      <c r="I17" s="891">
        <v>0</v>
      </c>
      <c r="J17" s="891">
        <v>0</v>
      </c>
      <c r="K17" s="891"/>
      <c r="L17" s="891">
        <v>0</v>
      </c>
      <c r="M17" s="891">
        <v>0</v>
      </c>
      <c r="N17" s="891"/>
      <c r="O17" s="891">
        <v>0</v>
      </c>
      <c r="P17" s="891">
        <v>0</v>
      </c>
      <c r="Q17" s="891"/>
      <c r="R17" s="891">
        <v>0</v>
      </c>
      <c r="S17" s="891">
        <v>0</v>
      </c>
      <c r="T17" s="891"/>
      <c r="U17" s="891">
        <v>0</v>
      </c>
      <c r="V17" s="891">
        <v>0</v>
      </c>
      <c r="W17" s="891"/>
      <c r="X17" s="891">
        <v>0</v>
      </c>
      <c r="Y17" s="891">
        <v>0</v>
      </c>
      <c r="Z17" s="891"/>
      <c r="AA17" s="891">
        <v>0</v>
      </c>
      <c r="AB17" s="891">
        <v>0</v>
      </c>
      <c r="AC17" s="891"/>
      <c r="AD17" s="891">
        <v>0</v>
      </c>
      <c r="AE17" s="891">
        <v>0</v>
      </c>
      <c r="AF17" s="891"/>
      <c r="AG17" s="891">
        <v>0</v>
      </c>
      <c r="AH17" s="891">
        <v>0</v>
      </c>
      <c r="AI17" s="891"/>
      <c r="AJ17" s="891">
        <v>0</v>
      </c>
      <c r="AK17" s="891">
        <v>0</v>
      </c>
      <c r="AL17" s="891"/>
      <c r="AM17" s="891">
        <v>0</v>
      </c>
      <c r="AN17" s="891">
        <v>0</v>
      </c>
      <c r="AO17" s="891"/>
      <c r="AP17" s="891">
        <v>0</v>
      </c>
      <c r="AQ17" s="891">
        <v>0</v>
      </c>
      <c r="AR17" s="891"/>
      <c r="AS17" s="891">
        <v>0</v>
      </c>
      <c r="AT17" s="891">
        <v>0</v>
      </c>
      <c r="AU17" s="891"/>
      <c r="AV17" s="891">
        <v>0</v>
      </c>
      <c r="AW17" s="891">
        <v>0</v>
      </c>
      <c r="AX17" s="891"/>
      <c r="AY17" s="891">
        <v>0</v>
      </c>
      <c r="AZ17" s="891">
        <v>0</v>
      </c>
      <c r="BA17" s="891"/>
      <c r="BB17" s="891">
        <v>0</v>
      </c>
      <c r="BC17" s="891">
        <v>0</v>
      </c>
      <c r="BD17" s="891"/>
      <c r="BE17" s="891">
        <v>0</v>
      </c>
      <c r="BF17" s="891">
        <v>0</v>
      </c>
      <c r="BG17" s="891"/>
      <c r="BH17" s="891">
        <v>0</v>
      </c>
      <c r="BI17" s="891">
        <v>0</v>
      </c>
      <c r="BJ17" s="891"/>
      <c r="BK17" s="891">
        <v>0</v>
      </c>
      <c r="BL17" s="891">
        <v>0</v>
      </c>
      <c r="BM17" s="891"/>
      <c r="BN17" s="891">
        <v>0</v>
      </c>
      <c r="BO17" s="891">
        <v>0</v>
      </c>
      <c r="BP17" s="892">
        <f>SUM(BO17,BL17,BI17,BF17,BC17,AZ17,AW17,AT17,AQ17,AN17,AK17,AH17,AE17,AB17,Y17,V17,S17,P17,M17,J17,G17,D17)</f>
        <v>0</v>
      </c>
      <c r="BQ17" s="892">
        <f>SUM(C17+F17+I17+L17+O17+R17+U17+X17+AA17+AD17+AG17+AJ17+AM17+AP17+AS17+AV17+AY17+BB17+BE17+BH17+BK17+BN17)</f>
        <v>0</v>
      </c>
      <c r="BR17" s="915">
        <f>SUM(D17+G17+J17+M17+P17+S17+V17+Y17+AB17+AE17+AH17+AK17+AN17+AQ17+AT17+AW17+AZ17+BC17+BF17+BI17+BL17+BO17)</f>
        <v>0</v>
      </c>
    </row>
    <row r="18" spans="1:70" ht="24.95" customHeight="1" x14ac:dyDescent="0.25">
      <c r="A18" s="890" t="s">
        <v>6294</v>
      </c>
      <c r="B18" s="891"/>
      <c r="C18" s="891">
        <v>0</v>
      </c>
      <c r="D18" s="891">
        <v>0</v>
      </c>
      <c r="E18" s="891"/>
      <c r="F18" s="891"/>
      <c r="G18" s="891">
        <v>71</v>
      </c>
      <c r="H18" s="891"/>
      <c r="I18" s="891">
        <v>0</v>
      </c>
      <c r="J18" s="891">
        <v>0</v>
      </c>
      <c r="K18" s="891"/>
      <c r="L18" s="891">
        <v>0</v>
      </c>
      <c r="M18" s="891">
        <v>0</v>
      </c>
      <c r="N18" s="891"/>
      <c r="O18" s="891">
        <v>0</v>
      </c>
      <c r="P18" s="891">
        <v>0</v>
      </c>
      <c r="Q18" s="891"/>
      <c r="R18" s="891">
        <v>0</v>
      </c>
      <c r="S18" s="891">
        <v>0</v>
      </c>
      <c r="T18" s="891"/>
      <c r="U18" s="891">
        <v>0</v>
      </c>
      <c r="V18" s="891">
        <v>0</v>
      </c>
      <c r="W18" s="891"/>
      <c r="X18" s="891">
        <v>0</v>
      </c>
      <c r="Y18" s="891">
        <v>0</v>
      </c>
      <c r="Z18" s="891"/>
      <c r="AA18" s="891">
        <v>0</v>
      </c>
      <c r="AB18" s="891">
        <v>0</v>
      </c>
      <c r="AC18" s="891"/>
      <c r="AD18" s="891">
        <v>0</v>
      </c>
      <c r="AE18" s="891">
        <v>0</v>
      </c>
      <c r="AF18" s="891"/>
      <c r="AG18" s="891">
        <v>0</v>
      </c>
      <c r="AH18" s="891">
        <v>0</v>
      </c>
      <c r="AI18" s="891"/>
      <c r="AJ18" s="891">
        <v>0</v>
      </c>
      <c r="AK18" s="891">
        <v>0</v>
      </c>
      <c r="AL18" s="891"/>
      <c r="AM18" s="891">
        <v>0</v>
      </c>
      <c r="AN18" s="891">
        <v>306</v>
      </c>
      <c r="AO18" s="891"/>
      <c r="AP18" s="891">
        <v>0</v>
      </c>
      <c r="AQ18" s="891">
        <v>825</v>
      </c>
      <c r="AR18" s="891"/>
      <c r="AS18" s="891">
        <v>0</v>
      </c>
      <c r="AT18" s="891">
        <v>0</v>
      </c>
      <c r="AU18" s="891"/>
      <c r="AV18" s="891">
        <v>101</v>
      </c>
      <c r="AW18" s="891">
        <v>168</v>
      </c>
      <c r="AX18" s="891"/>
      <c r="AY18" s="891">
        <v>0</v>
      </c>
      <c r="AZ18" s="891">
        <v>0</v>
      </c>
      <c r="BA18" s="891"/>
      <c r="BB18" s="891">
        <v>0</v>
      </c>
      <c r="BC18" s="891">
        <v>49</v>
      </c>
      <c r="BD18" s="891"/>
      <c r="BE18" s="891">
        <v>0</v>
      </c>
      <c r="BF18" s="891">
        <v>24</v>
      </c>
      <c r="BG18" s="891"/>
      <c r="BH18" s="891">
        <v>0</v>
      </c>
      <c r="BI18" s="891">
        <v>0</v>
      </c>
      <c r="BJ18" s="891"/>
      <c r="BK18" s="891">
        <v>0</v>
      </c>
      <c r="BL18" s="891">
        <v>0</v>
      </c>
      <c r="BM18" s="891"/>
      <c r="BN18" s="891">
        <v>0</v>
      </c>
      <c r="BO18" s="891">
        <v>0</v>
      </c>
      <c r="BP18" s="892">
        <f>SUM(B18+E18+H18+K18+N18+Q18+T18+W18+Z18+AC18+AF18+AI18+AL18+AO18+AR18+AU18+AX18+BA18+BD18+BG18+BJ18+BM18)</f>
        <v>0</v>
      </c>
      <c r="BQ18" s="892">
        <f t="shared" ref="BQ18:BR28" si="2">SUM(C18+F18+I18+L18+O18+R18+U18+X18+AA18+AD18+AG18+AJ18+AM18+AP18+AS18+AV18+AY18+BB18+BE18+BH18+BK18+BN18)</f>
        <v>101</v>
      </c>
      <c r="BR18" s="915">
        <f>SUM(D18+G18+J18+M18+P18+S18+V18+Y18+AB18+AE18+AH18+AK18+AN18+AQ18+AT18+AW18+AZ18+BC18+BF18+BI18+BL18+BO18)</f>
        <v>1443</v>
      </c>
    </row>
    <row r="19" spans="1:70" ht="24.95" customHeight="1" x14ac:dyDescent="0.25">
      <c r="A19" s="890" t="s">
        <v>6295</v>
      </c>
      <c r="B19" s="891"/>
      <c r="C19" s="891">
        <v>0</v>
      </c>
      <c r="D19" s="891">
        <v>0</v>
      </c>
      <c r="E19" s="891">
        <v>1665</v>
      </c>
      <c r="F19" s="891">
        <v>0</v>
      </c>
      <c r="G19" s="891">
        <v>0</v>
      </c>
      <c r="H19" s="891"/>
      <c r="I19" s="891">
        <v>0</v>
      </c>
      <c r="J19" s="891">
        <v>0</v>
      </c>
      <c r="K19" s="891">
        <v>21</v>
      </c>
      <c r="L19" s="891">
        <v>21</v>
      </c>
      <c r="M19" s="891">
        <v>21</v>
      </c>
      <c r="N19" s="891"/>
      <c r="O19" s="891">
        <v>0</v>
      </c>
      <c r="P19" s="891">
        <v>0</v>
      </c>
      <c r="Q19" s="891">
        <v>56</v>
      </c>
      <c r="R19" s="891">
        <v>172</v>
      </c>
      <c r="S19" s="891">
        <v>0</v>
      </c>
      <c r="T19" s="891">
        <v>1171</v>
      </c>
      <c r="U19" s="891">
        <v>1171</v>
      </c>
      <c r="V19" s="891">
        <v>0</v>
      </c>
      <c r="W19" s="891">
        <v>1248</v>
      </c>
      <c r="X19" s="891">
        <v>1248</v>
      </c>
      <c r="Y19" s="891">
        <v>1248</v>
      </c>
      <c r="Z19" s="891">
        <v>910</v>
      </c>
      <c r="AA19" s="891">
        <v>910</v>
      </c>
      <c r="AB19" s="891">
        <v>800</v>
      </c>
      <c r="AC19" s="891">
        <v>808</v>
      </c>
      <c r="AD19" s="891">
        <v>808</v>
      </c>
      <c r="AE19" s="891">
        <v>808</v>
      </c>
      <c r="AF19" s="891"/>
      <c r="AG19" s="891">
        <v>0</v>
      </c>
      <c r="AH19" s="891">
        <v>0</v>
      </c>
      <c r="AI19" s="891"/>
      <c r="AJ19" s="891">
        <v>0</v>
      </c>
      <c r="AK19" s="891">
        <v>1407</v>
      </c>
      <c r="AL19" s="891">
        <v>24090</v>
      </c>
      <c r="AM19" s="891">
        <v>0</v>
      </c>
      <c r="AN19" s="891">
        <v>0</v>
      </c>
      <c r="AO19" s="891">
        <v>2545</v>
      </c>
      <c r="AP19" s="891">
        <v>2545</v>
      </c>
      <c r="AQ19" s="891">
        <v>713</v>
      </c>
      <c r="AR19" s="891">
        <v>157</v>
      </c>
      <c r="AS19" s="891">
        <v>102</v>
      </c>
      <c r="AT19" s="891">
        <v>102</v>
      </c>
      <c r="AU19" s="891"/>
      <c r="AV19" s="891">
        <v>0</v>
      </c>
      <c r="AW19" s="891">
        <v>0</v>
      </c>
      <c r="AX19" s="891"/>
      <c r="AY19" s="891">
        <v>0</v>
      </c>
      <c r="AZ19" s="891">
        <v>0</v>
      </c>
      <c r="BA19" s="891">
        <v>715</v>
      </c>
      <c r="BB19" s="891">
        <v>715</v>
      </c>
      <c r="BC19" s="891">
        <v>1297</v>
      </c>
      <c r="BD19" s="891">
        <v>3446</v>
      </c>
      <c r="BE19" s="891">
        <v>3446</v>
      </c>
      <c r="BF19" s="891">
        <v>0</v>
      </c>
      <c r="BG19" s="891"/>
      <c r="BH19" s="891">
        <v>0</v>
      </c>
      <c r="BI19" s="891">
        <v>0</v>
      </c>
      <c r="BJ19" s="891">
        <v>130</v>
      </c>
      <c r="BK19" s="891">
        <v>130</v>
      </c>
      <c r="BL19" s="891">
        <v>12</v>
      </c>
      <c r="BM19" s="891">
        <v>3382</v>
      </c>
      <c r="BN19" s="891">
        <v>3382</v>
      </c>
      <c r="BO19" s="891">
        <v>0</v>
      </c>
      <c r="BP19" s="892">
        <f>SUM(B19+E19+H19+K19+N19+Q19+T19+W19+Z19+AC19+AF19+AI19+AL19+AO19+AR19+AU19+AX19+BA19+BD19+BG19+BJ19+BM19)</f>
        <v>40344</v>
      </c>
      <c r="BQ19" s="892">
        <f t="shared" si="2"/>
        <v>14650</v>
      </c>
      <c r="BR19" s="915">
        <f t="shared" si="2"/>
        <v>6408</v>
      </c>
    </row>
    <row r="20" spans="1:70" ht="24.95" customHeight="1" x14ac:dyDescent="0.25">
      <c r="A20" s="890" t="s">
        <v>6296</v>
      </c>
      <c r="B20" s="891"/>
      <c r="C20" s="891"/>
      <c r="D20" s="891">
        <v>0</v>
      </c>
      <c r="E20" s="891"/>
      <c r="F20" s="891"/>
      <c r="G20" s="891">
        <v>0</v>
      </c>
      <c r="H20" s="891">
        <v>1629</v>
      </c>
      <c r="I20" s="891">
        <v>169065</v>
      </c>
      <c r="J20" s="891">
        <v>169065</v>
      </c>
      <c r="K20" s="891">
        <v>76868</v>
      </c>
      <c r="L20" s="891">
        <v>76868</v>
      </c>
      <c r="M20" s="891">
        <v>38424</v>
      </c>
      <c r="N20" s="891"/>
      <c r="O20" s="891">
        <v>0</v>
      </c>
      <c r="P20" s="891">
        <v>0</v>
      </c>
      <c r="Q20" s="891">
        <v>26</v>
      </c>
      <c r="R20" s="891">
        <v>26</v>
      </c>
      <c r="S20" s="891">
        <v>0</v>
      </c>
      <c r="T20" s="891"/>
      <c r="U20" s="891">
        <v>0</v>
      </c>
      <c r="V20" s="891">
        <v>0</v>
      </c>
      <c r="W20" s="891"/>
      <c r="X20" s="891">
        <v>0</v>
      </c>
      <c r="Y20" s="891">
        <v>0</v>
      </c>
      <c r="Z20" s="891"/>
      <c r="AA20" s="891">
        <v>0</v>
      </c>
      <c r="AB20" s="891">
        <v>0</v>
      </c>
      <c r="AC20" s="891"/>
      <c r="AD20" s="891">
        <v>0</v>
      </c>
      <c r="AE20" s="891">
        <v>0</v>
      </c>
      <c r="AF20" s="891"/>
      <c r="AG20" s="891">
        <v>0</v>
      </c>
      <c r="AH20" s="891">
        <v>0</v>
      </c>
      <c r="AI20" s="891">
        <v>31115</v>
      </c>
      <c r="AJ20" s="891">
        <v>428620</v>
      </c>
      <c r="AK20" s="891">
        <v>319662</v>
      </c>
      <c r="AL20" s="891"/>
      <c r="AM20" s="891">
        <v>0</v>
      </c>
      <c r="AN20" s="891">
        <v>0</v>
      </c>
      <c r="AO20" s="891"/>
      <c r="AP20" s="891">
        <v>0</v>
      </c>
      <c r="AQ20" s="891">
        <v>0</v>
      </c>
      <c r="AR20" s="891"/>
      <c r="AS20" s="891">
        <v>0</v>
      </c>
      <c r="AT20" s="891">
        <v>0</v>
      </c>
      <c r="AU20" s="891"/>
      <c r="AV20" s="891">
        <v>0</v>
      </c>
      <c r="AW20" s="891">
        <v>0</v>
      </c>
      <c r="AX20" s="891">
        <v>164</v>
      </c>
      <c r="AY20" s="891">
        <v>164</v>
      </c>
      <c r="AZ20" s="891">
        <v>164</v>
      </c>
      <c r="BA20" s="891">
        <v>2894</v>
      </c>
      <c r="BB20" s="891">
        <v>9794</v>
      </c>
      <c r="BC20" s="891">
        <v>3612</v>
      </c>
      <c r="BD20" s="891"/>
      <c r="BE20" s="891">
        <v>0</v>
      </c>
      <c r="BF20" s="891">
        <v>0</v>
      </c>
      <c r="BG20" s="891">
        <v>26609</v>
      </c>
      <c r="BH20" s="891">
        <v>26609</v>
      </c>
      <c r="BI20" s="891">
        <v>0</v>
      </c>
      <c r="BJ20" s="891">
        <v>7619</v>
      </c>
      <c r="BK20" s="891">
        <v>7619</v>
      </c>
      <c r="BL20" s="891">
        <v>7715</v>
      </c>
      <c r="BM20" s="891"/>
      <c r="BN20" s="891">
        <v>0</v>
      </c>
      <c r="BO20" s="891">
        <v>0</v>
      </c>
      <c r="BP20" s="892">
        <f t="shared" ref="BP20:BP25" si="3">SUM(B20+E20+H20+K20+N20+Q20+T20+W20+Z20+AC20+AF20+AI20+AL20+AO20+AR20+AU20+AX20+BA20+BD20+BG20+BJ20+BM20)</f>
        <v>146924</v>
      </c>
      <c r="BQ20" s="892">
        <f t="shared" si="2"/>
        <v>718765</v>
      </c>
      <c r="BR20" s="915">
        <f t="shared" si="2"/>
        <v>538642</v>
      </c>
    </row>
    <row r="21" spans="1:70" ht="24.95" customHeight="1" x14ac:dyDescent="0.25">
      <c r="A21" s="890" t="s">
        <v>5968</v>
      </c>
      <c r="B21" s="891"/>
      <c r="C21" s="891"/>
      <c r="D21" s="891">
        <v>0</v>
      </c>
      <c r="E21" s="891"/>
      <c r="F21" s="891"/>
      <c r="G21" s="891">
        <v>0</v>
      </c>
      <c r="H21" s="891"/>
      <c r="I21" s="891">
        <v>0</v>
      </c>
      <c r="J21" s="891">
        <v>0</v>
      </c>
      <c r="K21" s="891"/>
      <c r="L21" s="891">
        <v>0</v>
      </c>
      <c r="M21" s="891">
        <v>0</v>
      </c>
      <c r="N21" s="891"/>
      <c r="O21" s="891">
        <v>0</v>
      </c>
      <c r="P21" s="891">
        <v>0</v>
      </c>
      <c r="Q21" s="891"/>
      <c r="R21" s="891">
        <v>0</v>
      </c>
      <c r="S21" s="891">
        <v>0</v>
      </c>
      <c r="T21" s="891"/>
      <c r="U21" s="891">
        <v>0</v>
      </c>
      <c r="V21" s="891">
        <v>0</v>
      </c>
      <c r="W21" s="891"/>
      <c r="X21" s="891">
        <v>0</v>
      </c>
      <c r="Y21" s="891">
        <v>0</v>
      </c>
      <c r="Z21" s="891"/>
      <c r="AA21" s="891">
        <v>0</v>
      </c>
      <c r="AB21" s="891">
        <v>0</v>
      </c>
      <c r="AC21" s="891"/>
      <c r="AD21" s="891">
        <v>0</v>
      </c>
      <c r="AE21" s="891">
        <v>0</v>
      </c>
      <c r="AF21" s="891"/>
      <c r="AG21" s="891">
        <v>0</v>
      </c>
      <c r="AH21" s="891">
        <v>0</v>
      </c>
      <c r="AI21" s="891"/>
      <c r="AJ21" s="891">
        <v>0</v>
      </c>
      <c r="AK21" s="891">
        <v>0</v>
      </c>
      <c r="AL21" s="891"/>
      <c r="AM21" s="891">
        <v>0</v>
      </c>
      <c r="AN21" s="891">
        <v>0</v>
      </c>
      <c r="AO21" s="891"/>
      <c r="AP21" s="891">
        <v>0</v>
      </c>
      <c r="AQ21" s="891">
        <v>0</v>
      </c>
      <c r="AR21" s="891"/>
      <c r="AS21" s="891">
        <v>0</v>
      </c>
      <c r="AT21" s="891">
        <v>0</v>
      </c>
      <c r="AU21" s="891"/>
      <c r="AV21" s="891">
        <v>0</v>
      </c>
      <c r="AW21" s="891">
        <v>0</v>
      </c>
      <c r="AX21" s="891"/>
      <c r="AY21" s="891">
        <v>0</v>
      </c>
      <c r="AZ21" s="891">
        <v>0</v>
      </c>
      <c r="BA21" s="891"/>
      <c r="BB21" s="891">
        <v>0</v>
      </c>
      <c r="BC21" s="891">
        <v>0</v>
      </c>
      <c r="BD21" s="891"/>
      <c r="BE21" s="891">
        <v>0</v>
      </c>
      <c r="BF21" s="891">
        <v>0</v>
      </c>
      <c r="BG21" s="891"/>
      <c r="BH21" s="891">
        <v>0</v>
      </c>
      <c r="BI21" s="891">
        <v>0</v>
      </c>
      <c r="BJ21" s="891"/>
      <c r="BK21" s="891">
        <v>0</v>
      </c>
      <c r="BL21" s="891">
        <v>0</v>
      </c>
      <c r="BM21" s="891"/>
      <c r="BN21" s="891">
        <v>0</v>
      </c>
      <c r="BO21" s="891">
        <v>0</v>
      </c>
      <c r="BP21" s="892">
        <f t="shared" si="3"/>
        <v>0</v>
      </c>
      <c r="BQ21" s="892">
        <f t="shared" si="2"/>
        <v>0</v>
      </c>
      <c r="BR21" s="915">
        <f t="shared" si="2"/>
        <v>0</v>
      </c>
    </row>
    <row r="22" spans="1:70" ht="24.95" customHeight="1" x14ac:dyDescent="0.25">
      <c r="A22" s="890" t="s">
        <v>5967</v>
      </c>
      <c r="B22" s="891"/>
      <c r="C22" s="891"/>
      <c r="D22" s="891">
        <v>0</v>
      </c>
      <c r="E22" s="891"/>
      <c r="F22" s="891"/>
      <c r="G22" s="891">
        <v>0</v>
      </c>
      <c r="H22" s="891"/>
      <c r="I22" s="891">
        <v>0</v>
      </c>
      <c r="J22" s="891">
        <v>0</v>
      </c>
      <c r="K22" s="891"/>
      <c r="L22" s="891">
        <v>0</v>
      </c>
      <c r="M22" s="891">
        <v>0</v>
      </c>
      <c r="N22" s="891"/>
      <c r="O22" s="891">
        <v>0</v>
      </c>
      <c r="P22" s="891">
        <v>0</v>
      </c>
      <c r="Q22" s="891"/>
      <c r="R22" s="891">
        <v>0</v>
      </c>
      <c r="S22" s="891">
        <v>0</v>
      </c>
      <c r="T22" s="891"/>
      <c r="U22" s="891">
        <v>0</v>
      </c>
      <c r="V22" s="891">
        <v>0</v>
      </c>
      <c r="W22" s="891"/>
      <c r="X22" s="891">
        <v>0</v>
      </c>
      <c r="Y22" s="891">
        <v>0</v>
      </c>
      <c r="Z22" s="891"/>
      <c r="AA22" s="891">
        <v>0</v>
      </c>
      <c r="AB22" s="891">
        <v>0</v>
      </c>
      <c r="AC22" s="891"/>
      <c r="AD22" s="891">
        <v>0</v>
      </c>
      <c r="AE22" s="891">
        <v>0</v>
      </c>
      <c r="AF22" s="891"/>
      <c r="AG22" s="891">
        <v>0</v>
      </c>
      <c r="AH22" s="891">
        <v>0</v>
      </c>
      <c r="AI22" s="891"/>
      <c r="AJ22" s="891">
        <v>0</v>
      </c>
      <c r="AK22" s="891">
        <v>0</v>
      </c>
      <c r="AL22" s="891"/>
      <c r="AM22" s="891">
        <v>0</v>
      </c>
      <c r="AN22" s="891">
        <v>0</v>
      </c>
      <c r="AO22" s="891"/>
      <c r="AP22" s="891">
        <v>0</v>
      </c>
      <c r="AQ22" s="891">
        <v>0</v>
      </c>
      <c r="AR22" s="891"/>
      <c r="AS22" s="891">
        <v>0</v>
      </c>
      <c r="AT22" s="891">
        <v>0</v>
      </c>
      <c r="AU22" s="891"/>
      <c r="AV22" s="891">
        <v>0</v>
      </c>
      <c r="AW22" s="891">
        <v>0</v>
      </c>
      <c r="AX22" s="891"/>
      <c r="AY22" s="891">
        <v>0</v>
      </c>
      <c r="AZ22" s="891">
        <v>0</v>
      </c>
      <c r="BA22" s="891"/>
      <c r="BB22" s="891">
        <v>0</v>
      </c>
      <c r="BC22" s="891">
        <v>0</v>
      </c>
      <c r="BD22" s="891"/>
      <c r="BE22" s="891">
        <v>0</v>
      </c>
      <c r="BF22" s="891">
        <v>0</v>
      </c>
      <c r="BG22" s="891"/>
      <c r="BH22" s="891">
        <v>0</v>
      </c>
      <c r="BI22" s="891">
        <v>0</v>
      </c>
      <c r="BJ22" s="891"/>
      <c r="BK22" s="891">
        <v>0</v>
      </c>
      <c r="BL22" s="891">
        <v>0</v>
      </c>
      <c r="BM22" s="891"/>
      <c r="BN22" s="891">
        <v>0</v>
      </c>
      <c r="BO22" s="891">
        <v>0</v>
      </c>
      <c r="BP22" s="892">
        <f t="shared" si="3"/>
        <v>0</v>
      </c>
      <c r="BQ22" s="892">
        <f t="shared" si="2"/>
        <v>0</v>
      </c>
      <c r="BR22" s="915">
        <f t="shared" si="2"/>
        <v>0</v>
      </c>
    </row>
    <row r="23" spans="1:70" ht="24.95" customHeight="1" x14ac:dyDescent="0.25">
      <c r="A23" s="890" t="s">
        <v>5969</v>
      </c>
      <c r="B23" s="891"/>
      <c r="C23" s="891"/>
      <c r="D23" s="891">
        <v>0</v>
      </c>
      <c r="E23" s="891"/>
      <c r="F23" s="891"/>
      <c r="G23" s="891">
        <v>0</v>
      </c>
      <c r="H23" s="891"/>
      <c r="I23" s="891">
        <v>0</v>
      </c>
      <c r="J23" s="891">
        <v>0</v>
      </c>
      <c r="K23" s="891"/>
      <c r="L23" s="891">
        <v>0</v>
      </c>
      <c r="M23" s="891">
        <v>0</v>
      </c>
      <c r="N23" s="891"/>
      <c r="O23" s="891">
        <v>0</v>
      </c>
      <c r="P23" s="891">
        <v>0</v>
      </c>
      <c r="Q23" s="891"/>
      <c r="R23" s="891">
        <v>0</v>
      </c>
      <c r="S23" s="891">
        <v>0</v>
      </c>
      <c r="T23" s="891"/>
      <c r="U23" s="891">
        <v>0</v>
      </c>
      <c r="V23" s="891">
        <v>0</v>
      </c>
      <c r="W23" s="891"/>
      <c r="X23" s="891">
        <v>0</v>
      </c>
      <c r="Y23" s="891">
        <v>0</v>
      </c>
      <c r="Z23" s="891"/>
      <c r="AA23" s="891">
        <v>0</v>
      </c>
      <c r="AB23" s="891">
        <v>0</v>
      </c>
      <c r="AC23" s="891"/>
      <c r="AD23" s="891">
        <v>0</v>
      </c>
      <c r="AE23" s="891">
        <v>0</v>
      </c>
      <c r="AF23" s="891"/>
      <c r="AG23" s="891">
        <v>0</v>
      </c>
      <c r="AH23" s="891">
        <v>0</v>
      </c>
      <c r="AI23" s="891"/>
      <c r="AJ23" s="891">
        <v>0</v>
      </c>
      <c r="AK23" s="891">
        <v>0</v>
      </c>
      <c r="AL23" s="891"/>
      <c r="AM23" s="891">
        <v>0</v>
      </c>
      <c r="AN23" s="891">
        <v>0</v>
      </c>
      <c r="AO23" s="891"/>
      <c r="AP23" s="891">
        <v>0</v>
      </c>
      <c r="AQ23" s="891">
        <v>0</v>
      </c>
      <c r="AR23" s="891"/>
      <c r="AS23" s="891">
        <v>0</v>
      </c>
      <c r="AT23" s="891">
        <v>0</v>
      </c>
      <c r="AU23" s="891"/>
      <c r="AV23" s="891">
        <v>0</v>
      </c>
      <c r="AW23" s="891">
        <v>0</v>
      </c>
      <c r="AX23" s="891"/>
      <c r="AY23" s="891">
        <v>0</v>
      </c>
      <c r="AZ23" s="891">
        <v>0</v>
      </c>
      <c r="BA23" s="891"/>
      <c r="BB23" s="891">
        <v>0</v>
      </c>
      <c r="BC23" s="891">
        <v>0</v>
      </c>
      <c r="BD23" s="891"/>
      <c r="BE23" s="891">
        <v>0</v>
      </c>
      <c r="BF23" s="891">
        <v>0</v>
      </c>
      <c r="BG23" s="891"/>
      <c r="BH23" s="891">
        <v>0</v>
      </c>
      <c r="BI23" s="891">
        <v>0</v>
      </c>
      <c r="BJ23" s="891"/>
      <c r="BK23" s="891">
        <v>0</v>
      </c>
      <c r="BL23" s="891">
        <v>0</v>
      </c>
      <c r="BM23" s="891"/>
      <c r="BN23" s="891">
        <v>0</v>
      </c>
      <c r="BO23" s="891">
        <v>0</v>
      </c>
      <c r="BP23" s="892">
        <f t="shared" si="3"/>
        <v>0</v>
      </c>
      <c r="BQ23" s="892">
        <f t="shared" si="2"/>
        <v>0</v>
      </c>
      <c r="BR23" s="915">
        <f t="shared" si="2"/>
        <v>0</v>
      </c>
    </row>
    <row r="24" spans="1:70" ht="24.95" customHeight="1" x14ac:dyDescent="0.25">
      <c r="A24" s="890" t="s">
        <v>5958</v>
      </c>
      <c r="B24" s="891">
        <v>34</v>
      </c>
      <c r="C24" s="891">
        <v>34</v>
      </c>
      <c r="D24" s="891">
        <v>34</v>
      </c>
      <c r="E24" s="891">
        <v>14438</v>
      </c>
      <c r="F24" s="891">
        <v>14438</v>
      </c>
      <c r="G24" s="891">
        <v>14438</v>
      </c>
      <c r="H24" s="891">
        <v>281745</v>
      </c>
      <c r="I24" s="891">
        <v>281745</v>
      </c>
      <c r="J24" s="891">
        <v>281745</v>
      </c>
      <c r="K24" s="891"/>
      <c r="L24" s="891">
        <v>0</v>
      </c>
      <c r="M24" s="891">
        <v>0</v>
      </c>
      <c r="N24" s="891">
        <v>109417</v>
      </c>
      <c r="O24" s="891">
        <v>109417</v>
      </c>
      <c r="P24" s="891">
        <v>109417</v>
      </c>
      <c r="Q24" s="891">
        <v>17474</v>
      </c>
      <c r="R24" s="891">
        <v>17474</v>
      </c>
      <c r="S24" s="891">
        <v>17474</v>
      </c>
      <c r="T24" s="891"/>
      <c r="U24" s="891">
        <v>0</v>
      </c>
      <c r="V24" s="891">
        <v>0</v>
      </c>
      <c r="W24" s="891"/>
      <c r="X24" s="891">
        <v>0</v>
      </c>
      <c r="Y24" s="891">
        <v>0</v>
      </c>
      <c r="Z24" s="891"/>
      <c r="AA24" s="891">
        <v>0</v>
      </c>
      <c r="AB24" s="891">
        <v>0</v>
      </c>
      <c r="AC24" s="891"/>
      <c r="AD24" s="891">
        <v>0</v>
      </c>
      <c r="AE24" s="891">
        <v>0</v>
      </c>
      <c r="AF24" s="891">
        <v>1695</v>
      </c>
      <c r="AG24" s="891">
        <v>1695</v>
      </c>
      <c r="AH24" s="891">
        <v>1695</v>
      </c>
      <c r="AI24" s="891">
        <v>928785</v>
      </c>
      <c r="AJ24" s="891">
        <v>928785</v>
      </c>
      <c r="AK24" s="891">
        <v>928785</v>
      </c>
      <c r="AL24" s="891">
        <v>28387</v>
      </c>
      <c r="AM24" s="891">
        <v>28387</v>
      </c>
      <c r="AN24" s="891">
        <v>28387</v>
      </c>
      <c r="AO24" s="891">
        <v>11005</v>
      </c>
      <c r="AP24" s="891">
        <v>11005</v>
      </c>
      <c r="AQ24" s="891">
        <v>11005</v>
      </c>
      <c r="AR24" s="891">
        <v>216</v>
      </c>
      <c r="AS24" s="891">
        <v>216</v>
      </c>
      <c r="AT24" s="891">
        <v>216</v>
      </c>
      <c r="AU24" s="891">
        <v>3395</v>
      </c>
      <c r="AV24" s="891">
        <v>3195</v>
      </c>
      <c r="AW24" s="891">
        <v>3195</v>
      </c>
      <c r="AX24" s="891">
        <v>471</v>
      </c>
      <c r="AY24" s="891">
        <v>471</v>
      </c>
      <c r="AZ24" s="891">
        <v>471</v>
      </c>
      <c r="BA24" s="891">
        <v>8403</v>
      </c>
      <c r="BB24" s="891">
        <v>8403</v>
      </c>
      <c r="BC24" s="891">
        <v>8403</v>
      </c>
      <c r="BD24" s="891">
        <v>4532</v>
      </c>
      <c r="BE24" s="891">
        <v>4532</v>
      </c>
      <c r="BF24" s="891">
        <v>4532</v>
      </c>
      <c r="BG24" s="891">
        <v>511154</v>
      </c>
      <c r="BH24" s="891">
        <v>511154</v>
      </c>
      <c r="BI24" s="891">
        <v>511154</v>
      </c>
      <c r="BJ24" s="891">
        <v>7059</v>
      </c>
      <c r="BK24" s="891">
        <v>7059</v>
      </c>
      <c r="BL24" s="891">
        <v>7059</v>
      </c>
      <c r="BM24" s="891">
        <v>15451</v>
      </c>
      <c r="BN24" s="891">
        <v>15451</v>
      </c>
      <c r="BO24" s="891">
        <v>15451</v>
      </c>
      <c r="BP24" s="892">
        <f t="shared" si="3"/>
        <v>1943661</v>
      </c>
      <c r="BQ24" s="892">
        <f t="shared" si="2"/>
        <v>1943461</v>
      </c>
      <c r="BR24" s="915">
        <f t="shared" si="2"/>
        <v>1943461</v>
      </c>
    </row>
    <row r="25" spans="1:70" ht="24.95" customHeight="1" x14ac:dyDescent="0.25">
      <c r="A25" s="890" t="s">
        <v>5950</v>
      </c>
      <c r="B25" s="891"/>
      <c r="C25" s="891">
        <v>0</v>
      </c>
      <c r="D25" s="891">
        <v>0</v>
      </c>
      <c r="E25" s="891"/>
      <c r="F25" s="891">
        <v>0</v>
      </c>
      <c r="G25" s="891">
        <v>0</v>
      </c>
      <c r="H25" s="891"/>
      <c r="I25" s="891">
        <v>0</v>
      </c>
      <c r="J25" s="891">
        <v>0</v>
      </c>
      <c r="K25" s="891"/>
      <c r="L25" s="891">
        <v>0</v>
      </c>
      <c r="M25" s="891">
        <v>0</v>
      </c>
      <c r="N25" s="891"/>
      <c r="O25" s="891">
        <v>0</v>
      </c>
      <c r="P25" s="891">
        <v>0</v>
      </c>
      <c r="Q25" s="891"/>
      <c r="R25" s="891">
        <v>0</v>
      </c>
      <c r="S25" s="891">
        <v>0</v>
      </c>
      <c r="T25" s="901"/>
      <c r="U25" s="891">
        <v>0</v>
      </c>
      <c r="V25" s="891">
        <v>0</v>
      </c>
      <c r="W25" s="901"/>
      <c r="X25" s="891">
        <v>0</v>
      </c>
      <c r="Y25" s="891">
        <v>0</v>
      </c>
      <c r="Z25" s="891"/>
      <c r="AA25" s="891">
        <v>0</v>
      </c>
      <c r="AB25" s="891">
        <v>0</v>
      </c>
      <c r="AC25" s="901"/>
      <c r="AD25" s="891">
        <v>0</v>
      </c>
      <c r="AE25" s="891">
        <v>0</v>
      </c>
      <c r="AF25" s="901"/>
      <c r="AG25" s="901">
        <v>0</v>
      </c>
      <c r="AH25" s="891">
        <v>0</v>
      </c>
      <c r="AI25" s="891"/>
      <c r="AJ25" s="891">
        <v>0</v>
      </c>
      <c r="AK25" s="891">
        <v>0</v>
      </c>
      <c r="AL25" s="891"/>
      <c r="AM25" s="891">
        <v>0</v>
      </c>
      <c r="AN25" s="891">
        <v>0</v>
      </c>
      <c r="AO25" s="901"/>
      <c r="AP25" s="901">
        <v>0</v>
      </c>
      <c r="AQ25" s="891">
        <v>0</v>
      </c>
      <c r="AR25" s="891"/>
      <c r="AS25" s="891">
        <v>0</v>
      </c>
      <c r="AT25" s="891">
        <v>0</v>
      </c>
      <c r="AU25" s="891"/>
      <c r="AV25" s="891">
        <v>0</v>
      </c>
      <c r="AW25" s="891">
        <v>0</v>
      </c>
      <c r="AX25" s="891"/>
      <c r="AY25" s="891">
        <v>0</v>
      </c>
      <c r="AZ25" s="891">
        <v>0</v>
      </c>
      <c r="BA25" s="891"/>
      <c r="BB25" s="891">
        <v>0</v>
      </c>
      <c r="BC25" s="891">
        <v>0</v>
      </c>
      <c r="BD25" s="891"/>
      <c r="BE25" s="891">
        <v>0</v>
      </c>
      <c r="BF25" s="891">
        <v>0</v>
      </c>
      <c r="BG25" s="901"/>
      <c r="BH25" s="901">
        <v>0</v>
      </c>
      <c r="BI25" s="891">
        <v>0</v>
      </c>
      <c r="BJ25" s="901"/>
      <c r="BK25" s="901">
        <v>0</v>
      </c>
      <c r="BL25" s="891">
        <v>0</v>
      </c>
      <c r="BM25" s="901"/>
      <c r="BN25" s="901">
        <v>0</v>
      </c>
      <c r="BO25" s="891">
        <v>0</v>
      </c>
      <c r="BP25" s="892">
        <f t="shared" si="3"/>
        <v>0</v>
      </c>
      <c r="BQ25" s="892">
        <f t="shared" si="2"/>
        <v>0</v>
      </c>
      <c r="BR25" s="915">
        <f t="shared" si="2"/>
        <v>0</v>
      </c>
    </row>
    <row r="26" spans="1:70" s="908" customFormat="1" ht="24.95" customHeight="1" thickBot="1" x14ac:dyDescent="0.3">
      <c r="A26" s="902" t="s">
        <v>5965</v>
      </c>
      <c r="B26" s="903">
        <f t="shared" ref="B26:BM26" si="4">SUM(B17:B25)</f>
        <v>34</v>
      </c>
      <c r="C26" s="903">
        <f t="shared" si="4"/>
        <v>34</v>
      </c>
      <c r="D26" s="903">
        <f>SUM(D17:D25)</f>
        <v>34</v>
      </c>
      <c r="E26" s="903">
        <f t="shared" si="4"/>
        <v>16103</v>
      </c>
      <c r="F26" s="903">
        <f t="shared" si="4"/>
        <v>14438</v>
      </c>
      <c r="G26" s="903">
        <f t="shared" si="4"/>
        <v>14509</v>
      </c>
      <c r="H26" s="903">
        <f t="shared" si="4"/>
        <v>283374</v>
      </c>
      <c r="I26" s="903">
        <f t="shared" si="4"/>
        <v>450810</v>
      </c>
      <c r="J26" s="903">
        <f t="shared" si="4"/>
        <v>450810</v>
      </c>
      <c r="K26" s="903">
        <f t="shared" si="4"/>
        <v>76889</v>
      </c>
      <c r="L26" s="903">
        <f t="shared" si="4"/>
        <v>76889</v>
      </c>
      <c r="M26" s="903">
        <f t="shared" si="4"/>
        <v>38445</v>
      </c>
      <c r="N26" s="903">
        <f t="shared" si="4"/>
        <v>109417</v>
      </c>
      <c r="O26" s="903">
        <f t="shared" si="4"/>
        <v>109417</v>
      </c>
      <c r="P26" s="903">
        <f t="shared" si="4"/>
        <v>109417</v>
      </c>
      <c r="Q26" s="903">
        <f t="shared" si="4"/>
        <v>17556</v>
      </c>
      <c r="R26" s="903">
        <f t="shared" si="4"/>
        <v>17672</v>
      </c>
      <c r="S26" s="903">
        <f t="shared" si="4"/>
        <v>17474</v>
      </c>
      <c r="T26" s="903">
        <f t="shared" si="4"/>
        <v>1171</v>
      </c>
      <c r="U26" s="903">
        <f t="shared" si="4"/>
        <v>1171</v>
      </c>
      <c r="V26" s="903">
        <f t="shared" si="4"/>
        <v>0</v>
      </c>
      <c r="W26" s="903">
        <f t="shared" si="4"/>
        <v>1248</v>
      </c>
      <c r="X26" s="903">
        <f t="shared" si="4"/>
        <v>1248</v>
      </c>
      <c r="Y26" s="903">
        <f t="shared" si="4"/>
        <v>1248</v>
      </c>
      <c r="Z26" s="903">
        <f t="shared" si="4"/>
        <v>910</v>
      </c>
      <c r="AA26" s="903">
        <f t="shared" si="4"/>
        <v>910</v>
      </c>
      <c r="AB26" s="903">
        <f t="shared" si="4"/>
        <v>800</v>
      </c>
      <c r="AC26" s="903">
        <f t="shared" si="4"/>
        <v>808</v>
      </c>
      <c r="AD26" s="903">
        <f t="shared" si="4"/>
        <v>808</v>
      </c>
      <c r="AE26" s="903">
        <f t="shared" si="4"/>
        <v>808</v>
      </c>
      <c r="AF26" s="903">
        <f t="shared" si="4"/>
        <v>1695</v>
      </c>
      <c r="AG26" s="903">
        <f t="shared" si="4"/>
        <v>1695</v>
      </c>
      <c r="AH26" s="903">
        <f t="shared" si="4"/>
        <v>1695</v>
      </c>
      <c r="AI26" s="903">
        <f t="shared" si="4"/>
        <v>959900</v>
      </c>
      <c r="AJ26" s="903">
        <f t="shared" si="4"/>
        <v>1357405</v>
      </c>
      <c r="AK26" s="903">
        <f t="shared" si="4"/>
        <v>1249854</v>
      </c>
      <c r="AL26" s="903">
        <f t="shared" si="4"/>
        <v>52477</v>
      </c>
      <c r="AM26" s="903">
        <f t="shared" si="4"/>
        <v>28387</v>
      </c>
      <c r="AN26" s="903">
        <f t="shared" si="4"/>
        <v>28693</v>
      </c>
      <c r="AO26" s="903">
        <f t="shared" si="4"/>
        <v>13550</v>
      </c>
      <c r="AP26" s="903">
        <f t="shared" si="4"/>
        <v>13550</v>
      </c>
      <c r="AQ26" s="903">
        <f t="shared" si="4"/>
        <v>12543</v>
      </c>
      <c r="AR26" s="903">
        <f t="shared" si="4"/>
        <v>373</v>
      </c>
      <c r="AS26" s="903">
        <f t="shared" si="4"/>
        <v>318</v>
      </c>
      <c r="AT26" s="903">
        <f t="shared" si="4"/>
        <v>318</v>
      </c>
      <c r="AU26" s="903">
        <v>3395</v>
      </c>
      <c r="AV26" s="903">
        <f t="shared" si="4"/>
        <v>3296</v>
      </c>
      <c r="AW26" s="903">
        <f t="shared" si="4"/>
        <v>3363</v>
      </c>
      <c r="AX26" s="903">
        <f t="shared" si="4"/>
        <v>635</v>
      </c>
      <c r="AY26" s="903">
        <f t="shared" si="4"/>
        <v>635</v>
      </c>
      <c r="AZ26" s="903">
        <f t="shared" si="4"/>
        <v>635</v>
      </c>
      <c r="BA26" s="903">
        <f t="shared" si="4"/>
        <v>12012</v>
      </c>
      <c r="BB26" s="903">
        <f t="shared" si="4"/>
        <v>18912</v>
      </c>
      <c r="BC26" s="903">
        <f t="shared" si="4"/>
        <v>13361</v>
      </c>
      <c r="BD26" s="903">
        <f t="shared" si="4"/>
        <v>7978</v>
      </c>
      <c r="BE26" s="903">
        <f t="shared" si="4"/>
        <v>7978</v>
      </c>
      <c r="BF26" s="903">
        <f t="shared" si="4"/>
        <v>4556</v>
      </c>
      <c r="BG26" s="903">
        <f t="shared" si="4"/>
        <v>537763</v>
      </c>
      <c r="BH26" s="903">
        <f t="shared" si="4"/>
        <v>537763</v>
      </c>
      <c r="BI26" s="903">
        <f t="shared" si="4"/>
        <v>511154</v>
      </c>
      <c r="BJ26" s="903">
        <f t="shared" si="4"/>
        <v>14808</v>
      </c>
      <c r="BK26" s="903">
        <f t="shared" si="4"/>
        <v>14808</v>
      </c>
      <c r="BL26" s="903">
        <f t="shared" si="4"/>
        <v>14786</v>
      </c>
      <c r="BM26" s="903">
        <f t="shared" si="4"/>
        <v>18833</v>
      </c>
      <c r="BN26" s="903">
        <f>SUM(BN17:BN25)</f>
        <v>18833</v>
      </c>
      <c r="BO26" s="903">
        <f>SUM(BO17:BO25)</f>
        <v>15451</v>
      </c>
      <c r="BP26" s="903">
        <f>SUM(BP17:BP25)</f>
        <v>2130929</v>
      </c>
      <c r="BQ26" s="903">
        <f>SUM(BQ17:BQ25)</f>
        <v>2676977</v>
      </c>
      <c r="BR26" s="918">
        <f>SUM(BR17:BR25)</f>
        <v>2489954</v>
      </c>
    </row>
    <row r="27" spans="1:70" s="909" customFormat="1" ht="21.75" customHeight="1" x14ac:dyDescent="0.25">
      <c r="A27" s="909" t="s">
        <v>6297</v>
      </c>
      <c r="B27" s="910"/>
      <c r="C27" s="910"/>
      <c r="D27" s="910">
        <v>0</v>
      </c>
      <c r="E27" s="910"/>
      <c r="F27" s="910"/>
      <c r="G27" s="910">
        <v>0</v>
      </c>
      <c r="H27" s="910">
        <v>3087</v>
      </c>
      <c r="I27" s="910">
        <v>3087</v>
      </c>
      <c r="J27" s="910">
        <v>0</v>
      </c>
      <c r="K27" s="910">
        <v>12388</v>
      </c>
      <c r="L27" s="910">
        <v>12388</v>
      </c>
      <c r="M27" s="910">
        <v>5611</v>
      </c>
      <c r="N27" s="910"/>
      <c r="O27" s="910"/>
      <c r="P27" s="910">
        <v>0</v>
      </c>
      <c r="Q27" s="910">
        <v>1285</v>
      </c>
      <c r="R27" s="910">
        <v>1285</v>
      </c>
      <c r="S27" s="910">
        <v>0</v>
      </c>
      <c r="V27" s="909">
        <v>0</v>
      </c>
      <c r="W27" s="910"/>
      <c r="X27" s="910"/>
      <c r="Y27" s="910">
        <v>0</v>
      </c>
      <c r="Z27" s="910"/>
      <c r="AA27" s="910"/>
      <c r="AB27" s="910">
        <v>0</v>
      </c>
      <c r="AC27" s="910"/>
      <c r="AD27" s="910"/>
      <c r="AE27" s="910">
        <v>0</v>
      </c>
      <c r="AF27" s="911">
        <v>0</v>
      </c>
      <c r="AG27" s="910">
        <v>3</v>
      </c>
      <c r="AH27" s="910">
        <v>3</v>
      </c>
      <c r="AI27" s="910">
        <v>0</v>
      </c>
      <c r="AJ27" s="910">
        <v>5081</v>
      </c>
      <c r="AK27" s="910">
        <v>0</v>
      </c>
      <c r="AL27" s="910"/>
      <c r="AM27" s="910"/>
      <c r="AN27" s="910">
        <v>0</v>
      </c>
      <c r="AO27" s="910"/>
      <c r="AP27" s="910"/>
      <c r="AQ27" s="910">
        <v>0</v>
      </c>
      <c r="AR27" s="910"/>
      <c r="AS27" s="910"/>
      <c r="AT27" s="910">
        <v>0</v>
      </c>
      <c r="AU27" s="910"/>
      <c r="AV27" s="910"/>
      <c r="AW27" s="910">
        <v>0</v>
      </c>
      <c r="AX27" s="910">
        <v>80</v>
      </c>
      <c r="AY27" s="910">
        <v>80</v>
      </c>
      <c r="AZ27" s="910">
        <v>0</v>
      </c>
      <c r="BA27" s="910">
        <v>868</v>
      </c>
      <c r="BB27" s="910">
        <v>868</v>
      </c>
      <c r="BC27" s="910">
        <v>878</v>
      </c>
      <c r="BD27" s="910"/>
      <c r="BE27" s="910"/>
      <c r="BF27" s="910">
        <v>0</v>
      </c>
      <c r="BG27" s="910"/>
      <c r="BH27" s="910"/>
      <c r="BI27" s="910">
        <v>0</v>
      </c>
      <c r="BJ27" s="910">
        <v>1256</v>
      </c>
      <c r="BK27" s="910">
        <v>1622</v>
      </c>
      <c r="BL27" s="910">
        <v>1684</v>
      </c>
      <c r="BM27" s="910"/>
      <c r="BN27" s="910"/>
      <c r="BO27" s="910">
        <v>0</v>
      </c>
      <c r="BP27" s="910">
        <f>SUM(B27+E27+H27+K27+N27+Q27+T27+W27+Z27+AC27+AF27+AI27+AL27+AO27+AR27+AU27+AX27+BA27+BD27+BG27+BJ27+BM27)</f>
        <v>18964</v>
      </c>
      <c r="BQ27" s="910">
        <f>SUM(C27+F27+I27+L27+O27+R27+U27+X27+AA27+AD27+AG27+AJ27+AM27+AP27+AS27+AV27+AY27+BB27+BE27+BH27+BK27+BN27)</f>
        <v>24414</v>
      </c>
      <c r="BR27" s="910">
        <f t="shared" si="2"/>
        <v>8176</v>
      </c>
    </row>
    <row r="28" spans="1:70" s="909" customFormat="1" x14ac:dyDescent="0.25">
      <c r="A28" s="909" t="s">
        <v>6298</v>
      </c>
      <c r="B28" s="910"/>
      <c r="C28" s="910"/>
      <c r="D28" s="910">
        <v>0</v>
      </c>
      <c r="E28" s="910"/>
      <c r="F28" s="910"/>
      <c r="G28" s="910">
        <v>0</v>
      </c>
      <c r="H28" s="910"/>
      <c r="I28" s="910"/>
      <c r="J28" s="910">
        <v>417</v>
      </c>
      <c r="K28" s="910">
        <v>3823</v>
      </c>
      <c r="L28" s="910">
        <v>3823</v>
      </c>
      <c r="M28" s="910">
        <v>0</v>
      </c>
      <c r="N28" s="910"/>
      <c r="O28" s="910"/>
      <c r="P28" s="910">
        <v>0</v>
      </c>
      <c r="Q28" s="910"/>
      <c r="R28" s="910"/>
      <c r="S28" s="910">
        <v>1205</v>
      </c>
      <c r="T28" s="910">
        <v>1171</v>
      </c>
      <c r="U28" s="910">
        <v>1171</v>
      </c>
      <c r="V28" s="909">
        <v>1201</v>
      </c>
      <c r="W28" s="910">
        <v>1248</v>
      </c>
      <c r="X28" s="910"/>
      <c r="Y28" s="910">
        <v>0</v>
      </c>
      <c r="Z28" s="910">
        <v>910</v>
      </c>
      <c r="AA28" s="910"/>
      <c r="AB28" s="910">
        <v>0</v>
      </c>
      <c r="AC28" s="912"/>
      <c r="AD28" s="912"/>
      <c r="AE28" s="910">
        <v>0</v>
      </c>
      <c r="AF28" s="910">
        <v>1695</v>
      </c>
      <c r="AG28" s="910"/>
      <c r="AH28" s="910">
        <v>0</v>
      </c>
      <c r="AI28" s="910"/>
      <c r="AJ28" s="910"/>
      <c r="AK28" s="910">
        <v>0</v>
      </c>
      <c r="AL28" s="910"/>
      <c r="AM28" s="910"/>
      <c r="AN28" s="910">
        <v>0</v>
      </c>
      <c r="AO28" s="910"/>
      <c r="AP28" s="910"/>
      <c r="AQ28" s="910">
        <v>0</v>
      </c>
      <c r="AR28" s="910"/>
      <c r="AS28" s="910"/>
      <c r="AT28" s="910">
        <v>0</v>
      </c>
      <c r="AU28" s="910"/>
      <c r="AV28" s="910"/>
      <c r="AW28" s="910">
        <v>0</v>
      </c>
      <c r="AZ28" s="910">
        <v>0</v>
      </c>
      <c r="BC28" s="910">
        <v>6900</v>
      </c>
      <c r="BF28" s="910">
        <v>0</v>
      </c>
      <c r="BG28" s="910"/>
      <c r="BH28" s="910"/>
      <c r="BI28" s="910">
        <v>0</v>
      </c>
      <c r="BJ28" s="910"/>
      <c r="BK28" s="910"/>
      <c r="BL28" s="910">
        <v>0</v>
      </c>
      <c r="BM28" s="910">
        <v>3434</v>
      </c>
      <c r="BN28" s="910"/>
      <c r="BO28" s="910">
        <v>0</v>
      </c>
      <c r="BP28" s="910">
        <f>SUM(B28+E28+H28+K28+N28+Q28+T28+W28+Z28+AC28+AF28+AI28+AL28+AO28+AR28+AU28+AX28+BA28+BD28+BG28+BJ28+BM28)</f>
        <v>12281</v>
      </c>
      <c r="BQ28" s="910">
        <f>SUM(C28+F28+I28+L28+O28+R28+U28+X28+AA28+AD28+AG28+AJ28+AM28+AP28+AS28+AV28+AY28+BB28+BE28+BH28+BK28+BN28)</f>
        <v>4994</v>
      </c>
      <c r="BR28" s="910">
        <f t="shared" si="2"/>
        <v>9723</v>
      </c>
    </row>
  </sheetData>
  <mergeCells count="45">
    <mergeCell ref="BA3:BC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B3:D3"/>
    <mergeCell ref="E3:G3"/>
    <mergeCell ref="H3:J3"/>
    <mergeCell ref="K3:M3"/>
    <mergeCell ref="N3:P3"/>
    <mergeCell ref="Q3:S3"/>
    <mergeCell ref="BA2:BC2"/>
    <mergeCell ref="BD2:BF2"/>
    <mergeCell ref="BG2:BI2"/>
    <mergeCell ref="BJ2:BL2"/>
    <mergeCell ref="AI2:AK2"/>
    <mergeCell ref="AL2:AN2"/>
    <mergeCell ref="AO2:AQ2"/>
    <mergeCell ref="AR2:AT2"/>
    <mergeCell ref="AU2:AW2"/>
    <mergeCell ref="AX2:AZ2"/>
    <mergeCell ref="Q2:S2"/>
    <mergeCell ref="T2:V2"/>
    <mergeCell ref="W2:Y2"/>
    <mergeCell ref="Z2:AB2"/>
    <mergeCell ref="AC2:AE2"/>
    <mergeCell ref="BM2:BO2"/>
    <mergeCell ref="BP2:BR3"/>
    <mergeCell ref="BD3:BF3"/>
    <mergeCell ref="BG3:BI3"/>
    <mergeCell ref="BJ3:BL3"/>
    <mergeCell ref="BM3:BO3"/>
    <mergeCell ref="AF2:AH2"/>
    <mergeCell ref="B2:D2"/>
    <mergeCell ref="E2:G2"/>
    <mergeCell ref="H2:J2"/>
    <mergeCell ref="K2:M2"/>
    <mergeCell ref="N2:P2"/>
  </mergeCells>
  <printOptions horizontalCentered="1" verticalCentered="1"/>
  <pageMargins left="0" right="0" top="0.55118110236220474" bottom="0.31496062992125984" header="0.19685039370078741" footer="0.11811023622047245"/>
  <pageSetup paperSize="9" scale="55" orientation="landscape" r:id="rId1"/>
  <headerFooter alignWithMargins="0">
    <oddHeader>&amp;C&amp;"Arial,Normál"&amp;10
&amp;"Times New Roman,Normál"&amp;12Európai Uniós támogatással megvalósuló programok, projektek 2023. évi bevételei és kiadásai&amp;R&amp;"Times New Roman,Normál"&amp;10
14. melléklet a 8/2024. (V.23.) önkormányzati rendelethez&amp;12
adatok ezer Ft-ban</oddHeader>
  </headerFooter>
  <colBreaks count="6" manualBreakCount="6">
    <brk id="13" max="1048575" man="1"/>
    <brk id="25" max="1048575" man="1"/>
    <brk id="37" max="1048575" man="1"/>
    <brk id="49" max="1048575" man="1"/>
    <brk id="61" max="1048575" man="1"/>
    <brk id="7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2"/>
  <sheetViews>
    <sheetView topLeftCell="A13" zoomScale="112" zoomScaleNormal="112" workbookViewId="0">
      <selection activeCell="C32" sqref="C32:F32"/>
    </sheetView>
  </sheetViews>
  <sheetFormatPr defaultRowHeight="11.25" x14ac:dyDescent="0.2"/>
  <cols>
    <col min="1" max="1" width="4.28515625" style="828" customWidth="1"/>
    <col min="2" max="2" width="42.140625" style="828" customWidth="1"/>
    <col min="3" max="3" width="8.140625" style="845" customWidth="1"/>
    <col min="4" max="4" width="8.7109375" style="845" customWidth="1"/>
    <col min="5" max="5" width="8.140625" style="845" customWidth="1"/>
    <col min="6" max="6" width="8.42578125" style="845" customWidth="1"/>
    <col min="7" max="7" width="10.140625" style="828" customWidth="1"/>
    <col min="8" max="246" width="9.140625" style="828"/>
    <col min="247" max="247" width="4.28515625" style="828" customWidth="1"/>
    <col min="248" max="248" width="42.140625" style="828" customWidth="1"/>
    <col min="249" max="262" width="7.5703125" style="828" customWidth="1"/>
    <col min="263" max="263" width="8.42578125" style="828" bestFit="1" customWidth="1"/>
    <col min="264" max="502" width="9.140625" style="828"/>
    <col min="503" max="503" width="4.28515625" style="828" customWidth="1"/>
    <col min="504" max="504" width="42.140625" style="828" customWidth="1"/>
    <col min="505" max="518" width="7.5703125" style="828" customWidth="1"/>
    <col min="519" max="519" width="8.42578125" style="828" bestFit="1" customWidth="1"/>
    <col min="520" max="758" width="9.140625" style="828"/>
    <col min="759" max="759" width="4.28515625" style="828" customWidth="1"/>
    <col min="760" max="760" width="42.140625" style="828" customWidth="1"/>
    <col min="761" max="774" width="7.5703125" style="828" customWidth="1"/>
    <col min="775" max="775" width="8.42578125" style="828" bestFit="1" customWidth="1"/>
    <col min="776" max="1014" width="9.140625" style="828"/>
    <col min="1015" max="1015" width="4.28515625" style="828" customWidth="1"/>
    <col min="1016" max="1016" width="42.140625" style="828" customWidth="1"/>
    <col min="1017" max="1030" width="7.5703125" style="828" customWidth="1"/>
    <col min="1031" max="1031" width="8.42578125" style="828" bestFit="1" customWidth="1"/>
    <col min="1032" max="1270" width="9.140625" style="828"/>
    <col min="1271" max="1271" width="4.28515625" style="828" customWidth="1"/>
    <col min="1272" max="1272" width="42.140625" style="828" customWidth="1"/>
    <col min="1273" max="1286" width="7.5703125" style="828" customWidth="1"/>
    <col min="1287" max="1287" width="8.42578125" style="828" bestFit="1" customWidth="1"/>
    <col min="1288" max="1526" width="9.140625" style="828"/>
    <col min="1527" max="1527" width="4.28515625" style="828" customWidth="1"/>
    <col min="1528" max="1528" width="42.140625" style="828" customWidth="1"/>
    <col min="1529" max="1542" width="7.5703125" style="828" customWidth="1"/>
    <col min="1543" max="1543" width="8.42578125" style="828" bestFit="1" customWidth="1"/>
    <col min="1544" max="1782" width="9.140625" style="828"/>
    <col min="1783" max="1783" width="4.28515625" style="828" customWidth="1"/>
    <col min="1784" max="1784" width="42.140625" style="828" customWidth="1"/>
    <col min="1785" max="1798" width="7.5703125" style="828" customWidth="1"/>
    <col min="1799" max="1799" width="8.42578125" style="828" bestFit="1" customWidth="1"/>
    <col min="1800" max="2038" width="9.140625" style="828"/>
    <col min="2039" max="2039" width="4.28515625" style="828" customWidth="1"/>
    <col min="2040" max="2040" width="42.140625" style="828" customWidth="1"/>
    <col min="2041" max="2054" width="7.5703125" style="828" customWidth="1"/>
    <col min="2055" max="2055" width="8.42578125" style="828" bestFit="1" customWidth="1"/>
    <col min="2056" max="2294" width="9.140625" style="828"/>
    <col min="2295" max="2295" width="4.28515625" style="828" customWidth="1"/>
    <col min="2296" max="2296" width="42.140625" style="828" customWidth="1"/>
    <col min="2297" max="2310" width="7.5703125" style="828" customWidth="1"/>
    <col min="2311" max="2311" width="8.42578125" style="828" bestFit="1" customWidth="1"/>
    <col min="2312" max="2550" width="9.140625" style="828"/>
    <col min="2551" max="2551" width="4.28515625" style="828" customWidth="1"/>
    <col min="2552" max="2552" width="42.140625" style="828" customWidth="1"/>
    <col min="2553" max="2566" width="7.5703125" style="828" customWidth="1"/>
    <col min="2567" max="2567" width="8.42578125" style="828" bestFit="1" customWidth="1"/>
    <col min="2568" max="2806" width="9.140625" style="828"/>
    <col min="2807" max="2807" width="4.28515625" style="828" customWidth="1"/>
    <col min="2808" max="2808" width="42.140625" style="828" customWidth="1"/>
    <col min="2809" max="2822" width="7.5703125" style="828" customWidth="1"/>
    <col min="2823" max="2823" width="8.42578125" style="828" bestFit="1" customWidth="1"/>
    <col min="2824" max="3062" width="9.140625" style="828"/>
    <col min="3063" max="3063" width="4.28515625" style="828" customWidth="1"/>
    <col min="3064" max="3064" width="42.140625" style="828" customWidth="1"/>
    <col min="3065" max="3078" width="7.5703125" style="828" customWidth="1"/>
    <col min="3079" max="3079" width="8.42578125" style="828" bestFit="1" customWidth="1"/>
    <col min="3080" max="3318" width="9.140625" style="828"/>
    <col min="3319" max="3319" width="4.28515625" style="828" customWidth="1"/>
    <col min="3320" max="3320" width="42.140625" style="828" customWidth="1"/>
    <col min="3321" max="3334" width="7.5703125" style="828" customWidth="1"/>
    <col min="3335" max="3335" width="8.42578125" style="828" bestFit="1" customWidth="1"/>
    <col min="3336" max="3574" width="9.140625" style="828"/>
    <col min="3575" max="3575" width="4.28515625" style="828" customWidth="1"/>
    <col min="3576" max="3576" width="42.140625" style="828" customWidth="1"/>
    <col min="3577" max="3590" width="7.5703125" style="828" customWidth="1"/>
    <col min="3591" max="3591" width="8.42578125" style="828" bestFit="1" customWidth="1"/>
    <col min="3592" max="3830" width="9.140625" style="828"/>
    <col min="3831" max="3831" width="4.28515625" style="828" customWidth="1"/>
    <col min="3832" max="3832" width="42.140625" style="828" customWidth="1"/>
    <col min="3833" max="3846" width="7.5703125" style="828" customWidth="1"/>
    <col min="3847" max="3847" width="8.42578125" style="828" bestFit="1" customWidth="1"/>
    <col min="3848" max="4086" width="9.140625" style="828"/>
    <col min="4087" max="4087" width="4.28515625" style="828" customWidth="1"/>
    <col min="4088" max="4088" width="42.140625" style="828" customWidth="1"/>
    <col min="4089" max="4102" width="7.5703125" style="828" customWidth="1"/>
    <col min="4103" max="4103" width="8.42578125" style="828" bestFit="1" customWidth="1"/>
    <col min="4104" max="4342" width="9.140625" style="828"/>
    <col min="4343" max="4343" width="4.28515625" style="828" customWidth="1"/>
    <col min="4344" max="4344" width="42.140625" style="828" customWidth="1"/>
    <col min="4345" max="4358" width="7.5703125" style="828" customWidth="1"/>
    <col min="4359" max="4359" width="8.42578125" style="828" bestFit="1" customWidth="1"/>
    <col min="4360" max="4598" width="9.140625" style="828"/>
    <col min="4599" max="4599" width="4.28515625" style="828" customWidth="1"/>
    <col min="4600" max="4600" width="42.140625" style="828" customWidth="1"/>
    <col min="4601" max="4614" width="7.5703125" style="828" customWidth="1"/>
    <col min="4615" max="4615" width="8.42578125" style="828" bestFit="1" customWidth="1"/>
    <col min="4616" max="4854" width="9.140625" style="828"/>
    <col min="4855" max="4855" width="4.28515625" style="828" customWidth="1"/>
    <col min="4856" max="4856" width="42.140625" style="828" customWidth="1"/>
    <col min="4857" max="4870" width="7.5703125" style="828" customWidth="1"/>
    <col min="4871" max="4871" width="8.42578125" style="828" bestFit="1" customWidth="1"/>
    <col min="4872" max="5110" width="9.140625" style="828"/>
    <col min="5111" max="5111" width="4.28515625" style="828" customWidth="1"/>
    <col min="5112" max="5112" width="42.140625" style="828" customWidth="1"/>
    <col min="5113" max="5126" width="7.5703125" style="828" customWidth="1"/>
    <col min="5127" max="5127" width="8.42578125" style="828" bestFit="1" customWidth="1"/>
    <col min="5128" max="5366" width="9.140625" style="828"/>
    <col min="5367" max="5367" width="4.28515625" style="828" customWidth="1"/>
    <col min="5368" max="5368" width="42.140625" style="828" customWidth="1"/>
    <col min="5369" max="5382" width="7.5703125" style="828" customWidth="1"/>
    <col min="5383" max="5383" width="8.42578125" style="828" bestFit="1" customWidth="1"/>
    <col min="5384" max="5622" width="9.140625" style="828"/>
    <col min="5623" max="5623" width="4.28515625" style="828" customWidth="1"/>
    <col min="5624" max="5624" width="42.140625" style="828" customWidth="1"/>
    <col min="5625" max="5638" width="7.5703125" style="828" customWidth="1"/>
    <col min="5639" max="5639" width="8.42578125" style="828" bestFit="1" customWidth="1"/>
    <col min="5640" max="5878" width="9.140625" style="828"/>
    <col min="5879" max="5879" width="4.28515625" style="828" customWidth="1"/>
    <col min="5880" max="5880" width="42.140625" style="828" customWidth="1"/>
    <col min="5881" max="5894" width="7.5703125" style="828" customWidth="1"/>
    <col min="5895" max="5895" width="8.42578125" style="828" bestFit="1" customWidth="1"/>
    <col min="5896" max="6134" width="9.140625" style="828"/>
    <col min="6135" max="6135" width="4.28515625" style="828" customWidth="1"/>
    <col min="6136" max="6136" width="42.140625" style="828" customWidth="1"/>
    <col min="6137" max="6150" width="7.5703125" style="828" customWidth="1"/>
    <col min="6151" max="6151" width="8.42578125" style="828" bestFit="1" customWidth="1"/>
    <col min="6152" max="6390" width="9.140625" style="828"/>
    <col min="6391" max="6391" width="4.28515625" style="828" customWidth="1"/>
    <col min="6392" max="6392" width="42.140625" style="828" customWidth="1"/>
    <col min="6393" max="6406" width="7.5703125" style="828" customWidth="1"/>
    <col min="6407" max="6407" width="8.42578125" style="828" bestFit="1" customWidth="1"/>
    <col min="6408" max="6646" width="9.140625" style="828"/>
    <col min="6647" max="6647" width="4.28515625" style="828" customWidth="1"/>
    <col min="6648" max="6648" width="42.140625" style="828" customWidth="1"/>
    <col min="6649" max="6662" width="7.5703125" style="828" customWidth="1"/>
    <col min="6663" max="6663" width="8.42578125" style="828" bestFit="1" customWidth="1"/>
    <col min="6664" max="6902" width="9.140625" style="828"/>
    <col min="6903" max="6903" width="4.28515625" style="828" customWidth="1"/>
    <col min="6904" max="6904" width="42.140625" style="828" customWidth="1"/>
    <col min="6905" max="6918" width="7.5703125" style="828" customWidth="1"/>
    <col min="6919" max="6919" width="8.42578125" style="828" bestFit="1" customWidth="1"/>
    <col min="6920" max="7158" width="9.140625" style="828"/>
    <col min="7159" max="7159" width="4.28515625" style="828" customWidth="1"/>
    <col min="7160" max="7160" width="42.140625" style="828" customWidth="1"/>
    <col min="7161" max="7174" width="7.5703125" style="828" customWidth="1"/>
    <col min="7175" max="7175" width="8.42578125" style="828" bestFit="1" customWidth="1"/>
    <col min="7176" max="7414" width="9.140625" style="828"/>
    <col min="7415" max="7415" width="4.28515625" style="828" customWidth="1"/>
    <col min="7416" max="7416" width="42.140625" style="828" customWidth="1"/>
    <col min="7417" max="7430" width="7.5703125" style="828" customWidth="1"/>
    <col min="7431" max="7431" width="8.42578125" style="828" bestFit="1" customWidth="1"/>
    <col min="7432" max="7670" width="9.140625" style="828"/>
    <col min="7671" max="7671" width="4.28515625" style="828" customWidth="1"/>
    <col min="7672" max="7672" width="42.140625" style="828" customWidth="1"/>
    <col min="7673" max="7686" width="7.5703125" style="828" customWidth="1"/>
    <col min="7687" max="7687" width="8.42578125" style="828" bestFit="1" customWidth="1"/>
    <col min="7688" max="7926" width="9.140625" style="828"/>
    <col min="7927" max="7927" width="4.28515625" style="828" customWidth="1"/>
    <col min="7928" max="7928" width="42.140625" style="828" customWidth="1"/>
    <col min="7929" max="7942" width="7.5703125" style="828" customWidth="1"/>
    <col min="7943" max="7943" width="8.42578125" style="828" bestFit="1" customWidth="1"/>
    <col min="7944" max="8182" width="9.140625" style="828"/>
    <col min="8183" max="8183" width="4.28515625" style="828" customWidth="1"/>
    <col min="8184" max="8184" width="42.140625" style="828" customWidth="1"/>
    <col min="8185" max="8198" width="7.5703125" style="828" customWidth="1"/>
    <col min="8199" max="8199" width="8.42578125" style="828" bestFit="1" customWidth="1"/>
    <col min="8200" max="8438" width="9.140625" style="828"/>
    <col min="8439" max="8439" width="4.28515625" style="828" customWidth="1"/>
    <col min="8440" max="8440" width="42.140625" style="828" customWidth="1"/>
    <col min="8441" max="8454" width="7.5703125" style="828" customWidth="1"/>
    <col min="8455" max="8455" width="8.42578125" style="828" bestFit="1" customWidth="1"/>
    <col min="8456" max="8694" width="9.140625" style="828"/>
    <col min="8695" max="8695" width="4.28515625" style="828" customWidth="1"/>
    <col min="8696" max="8696" width="42.140625" style="828" customWidth="1"/>
    <col min="8697" max="8710" width="7.5703125" style="828" customWidth="1"/>
    <col min="8711" max="8711" width="8.42578125" style="828" bestFit="1" customWidth="1"/>
    <col min="8712" max="8950" width="9.140625" style="828"/>
    <col min="8951" max="8951" width="4.28515625" style="828" customWidth="1"/>
    <col min="8952" max="8952" width="42.140625" style="828" customWidth="1"/>
    <col min="8953" max="8966" width="7.5703125" style="828" customWidth="1"/>
    <col min="8967" max="8967" width="8.42578125" style="828" bestFit="1" customWidth="1"/>
    <col min="8968" max="9206" width="9.140625" style="828"/>
    <col min="9207" max="9207" width="4.28515625" style="828" customWidth="1"/>
    <col min="9208" max="9208" width="42.140625" style="828" customWidth="1"/>
    <col min="9209" max="9222" width="7.5703125" style="828" customWidth="1"/>
    <col min="9223" max="9223" width="8.42578125" style="828" bestFit="1" customWidth="1"/>
    <col min="9224" max="9462" width="9.140625" style="828"/>
    <col min="9463" max="9463" width="4.28515625" style="828" customWidth="1"/>
    <col min="9464" max="9464" width="42.140625" style="828" customWidth="1"/>
    <col min="9465" max="9478" width="7.5703125" style="828" customWidth="1"/>
    <col min="9479" max="9479" width="8.42578125" style="828" bestFit="1" customWidth="1"/>
    <col min="9480" max="9718" width="9.140625" style="828"/>
    <col min="9719" max="9719" width="4.28515625" style="828" customWidth="1"/>
    <col min="9720" max="9720" width="42.140625" style="828" customWidth="1"/>
    <col min="9721" max="9734" width="7.5703125" style="828" customWidth="1"/>
    <col min="9735" max="9735" width="8.42578125" style="828" bestFit="1" customWidth="1"/>
    <col min="9736" max="9974" width="9.140625" style="828"/>
    <col min="9975" max="9975" width="4.28515625" style="828" customWidth="1"/>
    <col min="9976" max="9976" width="42.140625" style="828" customWidth="1"/>
    <col min="9977" max="9990" width="7.5703125" style="828" customWidth="1"/>
    <col min="9991" max="9991" width="8.42578125" style="828" bestFit="1" customWidth="1"/>
    <col min="9992" max="10230" width="9.140625" style="828"/>
    <col min="10231" max="10231" width="4.28515625" style="828" customWidth="1"/>
    <col min="10232" max="10232" width="42.140625" style="828" customWidth="1"/>
    <col min="10233" max="10246" width="7.5703125" style="828" customWidth="1"/>
    <col min="10247" max="10247" width="8.42578125" style="828" bestFit="1" customWidth="1"/>
    <col min="10248" max="10486" width="9.140625" style="828"/>
    <col min="10487" max="10487" width="4.28515625" style="828" customWidth="1"/>
    <col min="10488" max="10488" width="42.140625" style="828" customWidth="1"/>
    <col min="10489" max="10502" width="7.5703125" style="828" customWidth="1"/>
    <col min="10503" max="10503" width="8.42578125" style="828" bestFit="1" customWidth="1"/>
    <col min="10504" max="10742" width="9.140625" style="828"/>
    <col min="10743" max="10743" width="4.28515625" style="828" customWidth="1"/>
    <col min="10744" max="10744" width="42.140625" style="828" customWidth="1"/>
    <col min="10745" max="10758" width="7.5703125" style="828" customWidth="1"/>
    <col min="10759" max="10759" width="8.42578125" style="828" bestFit="1" customWidth="1"/>
    <col min="10760" max="10998" width="9.140625" style="828"/>
    <col min="10999" max="10999" width="4.28515625" style="828" customWidth="1"/>
    <col min="11000" max="11000" width="42.140625" style="828" customWidth="1"/>
    <col min="11001" max="11014" width="7.5703125" style="828" customWidth="1"/>
    <col min="11015" max="11015" width="8.42578125" style="828" bestFit="1" customWidth="1"/>
    <col min="11016" max="11254" width="9.140625" style="828"/>
    <col min="11255" max="11255" width="4.28515625" style="828" customWidth="1"/>
    <col min="11256" max="11256" width="42.140625" style="828" customWidth="1"/>
    <col min="11257" max="11270" width="7.5703125" style="828" customWidth="1"/>
    <col min="11271" max="11271" width="8.42578125" style="828" bestFit="1" customWidth="1"/>
    <col min="11272" max="11510" width="9.140625" style="828"/>
    <col min="11511" max="11511" width="4.28515625" style="828" customWidth="1"/>
    <col min="11512" max="11512" width="42.140625" style="828" customWidth="1"/>
    <col min="11513" max="11526" width="7.5703125" style="828" customWidth="1"/>
    <col min="11527" max="11527" width="8.42578125" style="828" bestFit="1" customWidth="1"/>
    <col min="11528" max="11766" width="9.140625" style="828"/>
    <col min="11767" max="11767" width="4.28515625" style="828" customWidth="1"/>
    <col min="11768" max="11768" width="42.140625" style="828" customWidth="1"/>
    <col min="11769" max="11782" width="7.5703125" style="828" customWidth="1"/>
    <col min="11783" max="11783" width="8.42578125" style="828" bestFit="1" customWidth="1"/>
    <col min="11784" max="12022" width="9.140625" style="828"/>
    <col min="12023" max="12023" width="4.28515625" style="828" customWidth="1"/>
    <col min="12024" max="12024" width="42.140625" style="828" customWidth="1"/>
    <col min="12025" max="12038" width="7.5703125" style="828" customWidth="1"/>
    <col min="12039" max="12039" width="8.42578125" style="828" bestFit="1" customWidth="1"/>
    <col min="12040" max="12278" width="9.140625" style="828"/>
    <col min="12279" max="12279" width="4.28515625" style="828" customWidth="1"/>
    <col min="12280" max="12280" width="42.140625" style="828" customWidth="1"/>
    <col min="12281" max="12294" width="7.5703125" style="828" customWidth="1"/>
    <col min="12295" max="12295" width="8.42578125" style="828" bestFit="1" customWidth="1"/>
    <col min="12296" max="12534" width="9.140625" style="828"/>
    <col min="12535" max="12535" width="4.28515625" style="828" customWidth="1"/>
    <col min="12536" max="12536" width="42.140625" style="828" customWidth="1"/>
    <col min="12537" max="12550" width="7.5703125" style="828" customWidth="1"/>
    <col min="12551" max="12551" width="8.42578125" style="828" bestFit="1" customWidth="1"/>
    <col min="12552" max="12790" width="9.140625" style="828"/>
    <col min="12791" max="12791" width="4.28515625" style="828" customWidth="1"/>
    <col min="12792" max="12792" width="42.140625" style="828" customWidth="1"/>
    <col min="12793" max="12806" width="7.5703125" style="828" customWidth="1"/>
    <col min="12807" max="12807" width="8.42578125" style="828" bestFit="1" customWidth="1"/>
    <col min="12808" max="13046" width="9.140625" style="828"/>
    <col min="13047" max="13047" width="4.28515625" style="828" customWidth="1"/>
    <col min="13048" max="13048" width="42.140625" style="828" customWidth="1"/>
    <col min="13049" max="13062" width="7.5703125" style="828" customWidth="1"/>
    <col min="13063" max="13063" width="8.42578125" style="828" bestFit="1" customWidth="1"/>
    <col min="13064" max="13302" width="9.140625" style="828"/>
    <col min="13303" max="13303" width="4.28515625" style="828" customWidth="1"/>
    <col min="13304" max="13304" width="42.140625" style="828" customWidth="1"/>
    <col min="13305" max="13318" width="7.5703125" style="828" customWidth="1"/>
    <col min="13319" max="13319" width="8.42578125" style="828" bestFit="1" customWidth="1"/>
    <col min="13320" max="13558" width="9.140625" style="828"/>
    <col min="13559" max="13559" width="4.28515625" style="828" customWidth="1"/>
    <col min="13560" max="13560" width="42.140625" style="828" customWidth="1"/>
    <col min="13561" max="13574" width="7.5703125" style="828" customWidth="1"/>
    <col min="13575" max="13575" width="8.42578125" style="828" bestFit="1" customWidth="1"/>
    <col min="13576" max="13814" width="9.140625" style="828"/>
    <col min="13815" max="13815" width="4.28515625" style="828" customWidth="1"/>
    <col min="13816" max="13816" width="42.140625" style="828" customWidth="1"/>
    <col min="13817" max="13830" width="7.5703125" style="828" customWidth="1"/>
    <col min="13831" max="13831" width="8.42578125" style="828" bestFit="1" customWidth="1"/>
    <col min="13832" max="14070" width="9.140625" style="828"/>
    <col min="14071" max="14071" width="4.28515625" style="828" customWidth="1"/>
    <col min="14072" max="14072" width="42.140625" style="828" customWidth="1"/>
    <col min="14073" max="14086" width="7.5703125" style="828" customWidth="1"/>
    <col min="14087" max="14087" width="8.42578125" style="828" bestFit="1" customWidth="1"/>
    <col min="14088" max="14326" width="9.140625" style="828"/>
    <col min="14327" max="14327" width="4.28515625" style="828" customWidth="1"/>
    <col min="14328" max="14328" width="42.140625" style="828" customWidth="1"/>
    <col min="14329" max="14342" width="7.5703125" style="828" customWidth="1"/>
    <col min="14343" max="14343" width="8.42578125" style="828" bestFit="1" customWidth="1"/>
    <col min="14344" max="14582" width="9.140625" style="828"/>
    <col min="14583" max="14583" width="4.28515625" style="828" customWidth="1"/>
    <col min="14584" max="14584" width="42.140625" style="828" customWidth="1"/>
    <col min="14585" max="14598" width="7.5703125" style="828" customWidth="1"/>
    <col min="14599" max="14599" width="8.42578125" style="828" bestFit="1" customWidth="1"/>
    <col min="14600" max="14838" width="9.140625" style="828"/>
    <col min="14839" max="14839" width="4.28515625" style="828" customWidth="1"/>
    <col min="14840" max="14840" width="42.140625" style="828" customWidth="1"/>
    <col min="14841" max="14854" width="7.5703125" style="828" customWidth="1"/>
    <col min="14855" max="14855" width="8.42578125" style="828" bestFit="1" customWidth="1"/>
    <col min="14856" max="15094" width="9.140625" style="828"/>
    <col min="15095" max="15095" width="4.28515625" style="828" customWidth="1"/>
    <col min="15096" max="15096" width="42.140625" style="828" customWidth="1"/>
    <col min="15097" max="15110" width="7.5703125" style="828" customWidth="1"/>
    <col min="15111" max="15111" width="8.42578125" style="828" bestFit="1" customWidth="1"/>
    <col min="15112" max="15350" width="9.140625" style="828"/>
    <col min="15351" max="15351" width="4.28515625" style="828" customWidth="1"/>
    <col min="15352" max="15352" width="42.140625" style="828" customWidth="1"/>
    <col min="15353" max="15366" width="7.5703125" style="828" customWidth="1"/>
    <col min="15367" max="15367" width="8.42578125" style="828" bestFit="1" customWidth="1"/>
    <col min="15368" max="15606" width="9.140625" style="828"/>
    <col min="15607" max="15607" width="4.28515625" style="828" customWidth="1"/>
    <col min="15608" max="15608" width="42.140625" style="828" customWidth="1"/>
    <col min="15609" max="15622" width="7.5703125" style="828" customWidth="1"/>
    <col min="15623" max="15623" width="8.42578125" style="828" bestFit="1" customWidth="1"/>
    <col min="15624" max="15862" width="9.140625" style="828"/>
    <col min="15863" max="15863" width="4.28515625" style="828" customWidth="1"/>
    <col min="15864" max="15864" width="42.140625" style="828" customWidth="1"/>
    <col min="15865" max="15878" width="7.5703125" style="828" customWidth="1"/>
    <col min="15879" max="15879" width="8.42578125" style="828" bestFit="1" customWidth="1"/>
    <col min="15880" max="16118" width="9.140625" style="828"/>
    <col min="16119" max="16119" width="4.28515625" style="828" customWidth="1"/>
    <col min="16120" max="16120" width="42.140625" style="828" customWidth="1"/>
    <col min="16121" max="16134" width="7.5703125" style="828" customWidth="1"/>
    <col min="16135" max="16135" width="8.42578125" style="828" bestFit="1" customWidth="1"/>
    <col min="16136" max="16384" width="9.140625" style="828"/>
  </cols>
  <sheetData>
    <row r="1" spans="1:7" ht="43.5" customHeight="1" x14ac:dyDescent="0.2">
      <c r="A1" s="1006" t="s">
        <v>6196</v>
      </c>
      <c r="B1" s="1007"/>
      <c r="C1" s="1007"/>
      <c r="D1" s="1007"/>
      <c r="E1" s="1007"/>
      <c r="F1" s="1007"/>
      <c r="G1" s="1007"/>
    </row>
    <row r="2" spans="1:7" ht="40.5" customHeight="1" x14ac:dyDescent="0.2">
      <c r="A2" s="1008" t="s">
        <v>0</v>
      </c>
      <c r="B2" s="1009"/>
      <c r="C2" s="1012" t="s">
        <v>6197</v>
      </c>
      <c r="D2" s="1013"/>
      <c r="E2" s="1013"/>
      <c r="F2" s="1013"/>
      <c r="G2" s="1014" t="s">
        <v>6</v>
      </c>
    </row>
    <row r="3" spans="1:7" s="831" customFormat="1" ht="26.25" customHeight="1" x14ac:dyDescent="0.15">
      <c r="A3" s="1010"/>
      <c r="B3" s="1011"/>
      <c r="C3" s="829" t="s">
        <v>6198</v>
      </c>
      <c r="D3" s="830" t="s">
        <v>6199</v>
      </c>
      <c r="E3" s="830" t="s">
        <v>6200</v>
      </c>
      <c r="F3" s="830" t="s">
        <v>6201</v>
      </c>
      <c r="G3" s="1015"/>
    </row>
    <row r="4" spans="1:7" x14ac:dyDescent="0.2">
      <c r="A4" s="832" t="s">
        <v>2138</v>
      </c>
      <c r="B4" s="833" t="s">
        <v>6202</v>
      </c>
      <c r="C4" s="834">
        <v>756185</v>
      </c>
      <c r="D4" s="834">
        <v>771000</v>
      </c>
      <c r="E4" s="834">
        <v>771000</v>
      </c>
      <c r="F4" s="834">
        <v>771000</v>
      </c>
      <c r="G4" s="832">
        <f t="shared" ref="G4:G9" si="0">SUM(C4:F4)</f>
        <v>3069185</v>
      </c>
    </row>
    <row r="5" spans="1:7" x14ac:dyDescent="0.2">
      <c r="A5" s="832" t="s">
        <v>2139</v>
      </c>
      <c r="B5" s="833" t="s">
        <v>6203</v>
      </c>
      <c r="C5" s="832">
        <v>40056</v>
      </c>
      <c r="D5" s="832">
        <v>52353</v>
      </c>
      <c r="E5" s="832">
        <v>38521</v>
      </c>
      <c r="F5" s="832">
        <v>38521</v>
      </c>
      <c r="G5" s="832">
        <f t="shared" si="0"/>
        <v>169451</v>
      </c>
    </row>
    <row r="6" spans="1:7" ht="27.75" customHeight="1" x14ac:dyDescent="0.2">
      <c r="A6" s="832" t="s">
        <v>2140</v>
      </c>
      <c r="B6" s="833" t="s">
        <v>6204</v>
      </c>
      <c r="C6" s="834">
        <v>5210</v>
      </c>
      <c r="D6" s="834">
        <v>4342</v>
      </c>
      <c r="E6" s="834">
        <v>4342</v>
      </c>
      <c r="F6" s="834">
        <v>4342</v>
      </c>
      <c r="G6" s="832">
        <f t="shared" si="0"/>
        <v>18236</v>
      </c>
    </row>
    <row r="7" spans="1:7" ht="22.5" x14ac:dyDescent="0.2">
      <c r="A7" s="832" t="s">
        <v>4027</v>
      </c>
      <c r="B7" s="833" t="s">
        <v>6205</v>
      </c>
      <c r="C7" s="832">
        <v>12891</v>
      </c>
      <c r="D7" s="832">
        <v>45985</v>
      </c>
      <c r="E7" s="832">
        <v>337</v>
      </c>
      <c r="F7" s="832"/>
      <c r="G7" s="832">
        <f t="shared" si="0"/>
        <v>59213</v>
      </c>
    </row>
    <row r="8" spans="1:7" ht="22.5" x14ac:dyDescent="0.2">
      <c r="A8" s="832" t="s">
        <v>2141</v>
      </c>
      <c r="B8" s="833" t="s">
        <v>6206</v>
      </c>
      <c r="C8" s="834"/>
      <c r="D8" s="834"/>
      <c r="E8" s="834"/>
      <c r="F8" s="834"/>
      <c r="G8" s="832">
        <f t="shared" si="0"/>
        <v>0</v>
      </c>
    </row>
    <row r="9" spans="1:7" x14ac:dyDescent="0.2">
      <c r="A9" s="832" t="s">
        <v>2142</v>
      </c>
      <c r="B9" s="833" t="s">
        <v>6207</v>
      </c>
      <c r="C9" s="832"/>
      <c r="D9" s="835"/>
      <c r="E9" s="832"/>
      <c r="F9" s="835"/>
      <c r="G9" s="832">
        <f t="shared" si="0"/>
        <v>0</v>
      </c>
    </row>
    <row r="10" spans="1:7" x14ac:dyDescent="0.2">
      <c r="A10" s="832" t="s">
        <v>2143</v>
      </c>
      <c r="B10" s="833" t="s">
        <v>6208</v>
      </c>
      <c r="C10" s="832"/>
      <c r="D10" s="835"/>
      <c r="E10" s="832"/>
      <c r="F10" s="835"/>
      <c r="G10" s="832"/>
    </row>
    <row r="11" spans="1:7" s="839" customFormat="1" x14ac:dyDescent="0.2">
      <c r="A11" s="832" t="s">
        <v>2144</v>
      </c>
      <c r="B11" s="836" t="s">
        <v>6209</v>
      </c>
      <c r="C11" s="837">
        <f t="shared" ref="C11:F11" si="1">SUM(C4:C9)</f>
        <v>814342</v>
      </c>
      <c r="D11" s="837">
        <f t="shared" si="1"/>
        <v>873680</v>
      </c>
      <c r="E11" s="837">
        <f t="shared" si="1"/>
        <v>814200</v>
      </c>
      <c r="F11" s="837">
        <f t="shared" si="1"/>
        <v>813863</v>
      </c>
      <c r="G11" s="838">
        <f t="shared" ref="G11:G20" si="2">SUM(C11:F11)</f>
        <v>3316085</v>
      </c>
    </row>
    <row r="12" spans="1:7" s="839" customFormat="1" x14ac:dyDescent="0.2">
      <c r="A12" s="832" t="s">
        <v>2145</v>
      </c>
      <c r="B12" s="836" t="s">
        <v>6210</v>
      </c>
      <c r="C12" s="837">
        <f>SUM(C11*50%)</f>
        <v>407171</v>
      </c>
      <c r="D12" s="837">
        <f t="shared" ref="D12:F12" si="3">SUM(D11*50%)</f>
        <v>436840</v>
      </c>
      <c r="E12" s="837">
        <f t="shared" si="3"/>
        <v>407100</v>
      </c>
      <c r="F12" s="837">
        <f t="shared" si="3"/>
        <v>406931.5</v>
      </c>
      <c r="G12" s="838">
        <f t="shared" si="2"/>
        <v>1658042.5</v>
      </c>
    </row>
    <row r="13" spans="1:7" s="839" customFormat="1" ht="22.5" x14ac:dyDescent="0.2">
      <c r="A13" s="832" t="s">
        <v>2146</v>
      </c>
      <c r="B13" s="836" t="s">
        <v>6211</v>
      </c>
      <c r="C13" s="837">
        <f>SUM(C14:C20)</f>
        <v>79603</v>
      </c>
      <c r="D13" s="837">
        <f t="shared" ref="D13:F13" si="4">SUM(D14:D20)</f>
        <v>61627</v>
      </c>
      <c r="E13" s="837">
        <f t="shared" si="4"/>
        <v>58227</v>
      </c>
      <c r="F13" s="837">
        <f t="shared" si="4"/>
        <v>54827</v>
      </c>
      <c r="G13" s="832">
        <f t="shared" si="2"/>
        <v>254284</v>
      </c>
    </row>
    <row r="14" spans="1:7" x14ac:dyDescent="0.2">
      <c r="A14" s="832" t="s">
        <v>2147</v>
      </c>
      <c r="B14" s="840" t="s">
        <v>6212</v>
      </c>
      <c r="C14" s="841">
        <v>75203</v>
      </c>
      <c r="D14" s="842">
        <v>57227</v>
      </c>
      <c r="E14" s="842">
        <v>53827</v>
      </c>
      <c r="F14" s="842">
        <v>50427</v>
      </c>
      <c r="G14" s="832">
        <f t="shared" si="2"/>
        <v>236684</v>
      </c>
    </row>
    <row r="15" spans="1:7" x14ac:dyDescent="0.2">
      <c r="A15" s="832" t="s">
        <v>2148</v>
      </c>
      <c r="B15" s="833" t="s">
        <v>6213</v>
      </c>
      <c r="C15" s="832">
        <v>4400</v>
      </c>
      <c r="D15" s="832">
        <v>4400</v>
      </c>
      <c r="E15" s="832">
        <v>4400</v>
      </c>
      <c r="F15" s="832">
        <v>4400</v>
      </c>
      <c r="G15" s="832">
        <f t="shared" si="2"/>
        <v>17600</v>
      </c>
    </row>
    <row r="16" spans="1:7" ht="22.5" x14ac:dyDescent="0.2">
      <c r="A16" s="832" t="s">
        <v>2149</v>
      </c>
      <c r="B16" s="833" t="s">
        <v>6214</v>
      </c>
      <c r="C16" s="832"/>
      <c r="D16" s="832"/>
      <c r="E16" s="832"/>
      <c r="F16" s="832"/>
      <c r="G16" s="832">
        <f t="shared" si="2"/>
        <v>0</v>
      </c>
    </row>
    <row r="17" spans="1:7" x14ac:dyDescent="0.2">
      <c r="A17" s="832" t="s">
        <v>2150</v>
      </c>
      <c r="B17" s="833" t="s">
        <v>6215</v>
      </c>
      <c r="C17" s="832"/>
      <c r="D17" s="834"/>
      <c r="E17" s="832"/>
      <c r="F17" s="834"/>
      <c r="G17" s="832">
        <f t="shared" si="2"/>
        <v>0</v>
      </c>
    </row>
    <row r="18" spans="1:7" x14ac:dyDescent="0.2">
      <c r="A18" s="832" t="s">
        <v>2151</v>
      </c>
      <c r="B18" s="833" t="s">
        <v>6216</v>
      </c>
      <c r="C18" s="832"/>
      <c r="D18" s="834"/>
      <c r="E18" s="832"/>
      <c r="F18" s="834"/>
      <c r="G18" s="832">
        <f t="shared" si="2"/>
        <v>0</v>
      </c>
    </row>
    <row r="19" spans="1:7" x14ac:dyDescent="0.2">
      <c r="A19" s="832" t="s">
        <v>2152</v>
      </c>
      <c r="B19" s="833" t="s">
        <v>6217</v>
      </c>
      <c r="C19" s="832"/>
      <c r="D19" s="834"/>
      <c r="E19" s="832"/>
      <c r="F19" s="834"/>
      <c r="G19" s="832">
        <f t="shared" si="2"/>
        <v>0</v>
      </c>
    </row>
    <row r="20" spans="1:7" x14ac:dyDescent="0.2">
      <c r="A20" s="832" t="s">
        <v>2153</v>
      </c>
      <c r="B20" s="833" t="s">
        <v>6218</v>
      </c>
      <c r="C20" s="832"/>
      <c r="D20" s="834"/>
      <c r="E20" s="834"/>
      <c r="F20" s="834"/>
      <c r="G20" s="832">
        <f t="shared" si="2"/>
        <v>0</v>
      </c>
    </row>
    <row r="21" spans="1:7" x14ac:dyDescent="0.2">
      <c r="A21" s="832" t="s">
        <v>2154</v>
      </c>
      <c r="B21" s="833" t="s">
        <v>6219</v>
      </c>
      <c r="C21" s="832"/>
      <c r="D21" s="834"/>
      <c r="E21" s="834"/>
      <c r="F21" s="834"/>
      <c r="G21" s="832"/>
    </row>
    <row r="22" spans="1:7" ht="22.5" x14ac:dyDescent="0.2">
      <c r="A22" s="832" t="s">
        <v>2155</v>
      </c>
      <c r="B22" s="836" t="s">
        <v>6220</v>
      </c>
      <c r="C22" s="832">
        <f>SUM(C23:C29)</f>
        <v>0</v>
      </c>
      <c r="D22" s="832">
        <f t="shared" ref="D22:G22" si="5">SUM(D23:D29)</f>
        <v>275</v>
      </c>
      <c r="E22" s="832">
        <f t="shared" si="5"/>
        <v>2332</v>
      </c>
      <c r="F22" s="832">
        <f t="shared" si="5"/>
        <v>3356</v>
      </c>
      <c r="G22" s="832">
        <f t="shared" si="5"/>
        <v>5963</v>
      </c>
    </row>
    <row r="23" spans="1:7" x14ac:dyDescent="0.2">
      <c r="A23" s="832" t="s">
        <v>2273</v>
      </c>
      <c r="B23" s="833" t="s">
        <v>6212</v>
      </c>
      <c r="C23" s="843">
        <v>0</v>
      </c>
      <c r="D23" s="834">
        <v>275</v>
      </c>
      <c r="E23" s="832">
        <v>2332</v>
      </c>
      <c r="F23" s="834">
        <v>3356</v>
      </c>
      <c r="G23" s="832">
        <f t="shared" ref="G23:G29" si="6">SUM(C23:F23)</f>
        <v>5963</v>
      </c>
    </row>
    <row r="24" spans="1:7" x14ac:dyDescent="0.2">
      <c r="A24" s="832" t="s">
        <v>2274</v>
      </c>
      <c r="B24" s="833" t="s">
        <v>6213</v>
      </c>
      <c r="C24" s="832"/>
      <c r="D24" s="832"/>
      <c r="E24" s="832"/>
      <c r="F24" s="832"/>
      <c r="G24" s="832">
        <f t="shared" si="6"/>
        <v>0</v>
      </c>
    </row>
    <row r="25" spans="1:7" ht="22.5" x14ac:dyDescent="0.2">
      <c r="A25" s="832" t="s">
        <v>2275</v>
      </c>
      <c r="B25" s="833" t="s">
        <v>6214</v>
      </c>
      <c r="C25" s="832"/>
      <c r="D25" s="832"/>
      <c r="E25" s="832"/>
      <c r="F25" s="832"/>
      <c r="G25" s="832">
        <f t="shared" si="6"/>
        <v>0</v>
      </c>
    </row>
    <row r="26" spans="1:7" x14ac:dyDescent="0.2">
      <c r="A26" s="832" t="s">
        <v>6221</v>
      </c>
      <c r="B26" s="833" t="s">
        <v>6215</v>
      </c>
      <c r="C26" s="832"/>
      <c r="D26" s="834"/>
      <c r="E26" s="832"/>
      <c r="F26" s="834"/>
      <c r="G26" s="832">
        <f t="shared" si="6"/>
        <v>0</v>
      </c>
    </row>
    <row r="27" spans="1:7" ht="13.5" customHeight="1" x14ac:dyDescent="0.2">
      <c r="A27" s="832" t="s">
        <v>6222</v>
      </c>
      <c r="B27" s="833" t="s">
        <v>6216</v>
      </c>
      <c r="C27" s="832"/>
      <c r="D27" s="834"/>
      <c r="E27" s="832"/>
      <c r="F27" s="834"/>
      <c r="G27" s="832">
        <f t="shared" si="6"/>
        <v>0</v>
      </c>
    </row>
    <row r="28" spans="1:7" ht="13.5" customHeight="1" x14ac:dyDescent="0.2">
      <c r="A28" s="832" t="s">
        <v>6223</v>
      </c>
      <c r="B28" s="833" t="s">
        <v>6217</v>
      </c>
      <c r="C28" s="832"/>
      <c r="D28" s="834"/>
      <c r="E28" s="832"/>
      <c r="F28" s="834"/>
      <c r="G28" s="832">
        <f t="shared" si="6"/>
        <v>0</v>
      </c>
    </row>
    <row r="29" spans="1:7" x14ac:dyDescent="0.2">
      <c r="A29" s="832" t="s">
        <v>6224</v>
      </c>
      <c r="B29" s="833" t="s">
        <v>6218</v>
      </c>
      <c r="C29" s="832"/>
      <c r="D29" s="834"/>
      <c r="E29" s="834"/>
      <c r="F29" s="834"/>
      <c r="G29" s="832">
        <f t="shared" si="6"/>
        <v>0</v>
      </c>
    </row>
    <row r="30" spans="1:7" x14ac:dyDescent="0.2">
      <c r="A30" s="832" t="s">
        <v>6225</v>
      </c>
      <c r="B30" s="833" t="s">
        <v>6219</v>
      </c>
      <c r="C30" s="832"/>
      <c r="D30" s="834"/>
      <c r="E30" s="834"/>
      <c r="F30" s="834"/>
      <c r="G30" s="832"/>
    </row>
    <row r="31" spans="1:7" s="839" customFormat="1" x14ac:dyDescent="0.2">
      <c r="A31" s="832" t="s">
        <v>6226</v>
      </c>
      <c r="B31" s="844" t="s">
        <v>6227</v>
      </c>
      <c r="C31" s="837">
        <f t="shared" ref="C31:F31" si="7">SUM(C13+C22)</f>
        <v>79603</v>
      </c>
      <c r="D31" s="837">
        <f t="shared" si="7"/>
        <v>61902</v>
      </c>
      <c r="E31" s="837">
        <f t="shared" si="7"/>
        <v>60559</v>
      </c>
      <c r="F31" s="837">
        <f t="shared" si="7"/>
        <v>58183</v>
      </c>
      <c r="G31" s="838">
        <f>SUM(C31:F31)</f>
        <v>260247</v>
      </c>
    </row>
    <row r="32" spans="1:7" x14ac:dyDescent="0.2">
      <c r="A32" s="832" t="s">
        <v>6228</v>
      </c>
      <c r="B32" s="844" t="s">
        <v>6229</v>
      </c>
      <c r="C32" s="834">
        <f t="shared" ref="C32:F32" si="8">SUM(C12-C31)</f>
        <v>327568</v>
      </c>
      <c r="D32" s="834">
        <f t="shared" si="8"/>
        <v>374938</v>
      </c>
      <c r="E32" s="834">
        <f t="shared" si="8"/>
        <v>346541</v>
      </c>
      <c r="F32" s="834">
        <f t="shared" si="8"/>
        <v>348748.5</v>
      </c>
      <c r="G32" s="832">
        <f>SUM(C32:F32)</f>
        <v>1397795.5</v>
      </c>
    </row>
  </sheetData>
  <mergeCells count="4">
    <mergeCell ref="A1:G1"/>
    <mergeCell ref="A2:B3"/>
    <mergeCell ref="C2:F2"/>
    <mergeCell ref="G2:G3"/>
  </mergeCells>
  <printOptions horizontalCentered="1" verticalCentered="1"/>
  <pageMargins left="0.15748031496062992" right="0.15748031496062992" top="0.51181102362204722" bottom="0.23622047244094491" header="0.31496062992125984" footer="0.19685039370078741"/>
  <pageSetup paperSize="9" orientation="landscape" r:id="rId1"/>
  <headerFooter alignWithMargins="0">
    <oddHeader>&amp;C&amp;"Times New Roman CE,Félkövér"
&amp;R15. melléklet a 8/2024. (V.23.)  önkormányzati rendelethez   
adatok ezer Ft-ban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86"/>
  <sheetViews>
    <sheetView topLeftCell="A169" zoomScaleNormal="100" workbookViewId="0">
      <selection activeCell="J29" sqref="J29"/>
    </sheetView>
  </sheetViews>
  <sheetFormatPr defaultColWidth="9.140625" defaultRowHeight="15.75" x14ac:dyDescent="0.25"/>
  <cols>
    <col min="1" max="1" width="55.85546875" style="29" bestFit="1" customWidth="1"/>
    <col min="2" max="2" width="14.85546875" style="29" bestFit="1" customWidth="1"/>
    <col min="3" max="3" width="19.140625" style="29" bestFit="1" customWidth="1"/>
    <col min="4" max="4" width="14.42578125" style="29" bestFit="1" customWidth="1"/>
    <col min="5" max="16384" width="9.140625" style="29"/>
  </cols>
  <sheetData>
    <row r="1" spans="1:4" x14ac:dyDescent="0.25">
      <c r="A1" s="280"/>
      <c r="B1" s="410" t="s">
        <v>147</v>
      </c>
      <c r="C1" s="410" t="s">
        <v>110</v>
      </c>
      <c r="D1" s="410" t="s">
        <v>111</v>
      </c>
    </row>
    <row r="2" spans="1:4" x14ac:dyDescent="0.25">
      <c r="A2" s="292" t="s">
        <v>3825</v>
      </c>
      <c r="B2" s="410"/>
      <c r="C2" s="410"/>
      <c r="D2" s="410"/>
    </row>
    <row r="3" spans="1:4" x14ac:dyDescent="0.25">
      <c r="A3" s="292" t="s">
        <v>112</v>
      </c>
      <c r="B3" s="303"/>
      <c r="C3" s="286"/>
      <c r="D3" s="303"/>
    </row>
    <row r="4" spans="1:4" x14ac:dyDescent="0.25">
      <c r="A4" s="292" t="s">
        <v>2163</v>
      </c>
      <c r="B4" s="303"/>
      <c r="C4" s="286"/>
      <c r="D4" s="303"/>
    </row>
    <row r="5" spans="1:4" x14ac:dyDescent="0.25">
      <c r="A5" s="280" t="s">
        <v>113</v>
      </c>
      <c r="B5" s="283">
        <v>1100000</v>
      </c>
      <c r="C5" s="273">
        <v>1100000</v>
      </c>
      <c r="D5" s="283">
        <f>B5-C5</f>
        <v>0</v>
      </c>
    </row>
    <row r="6" spans="1:4" x14ac:dyDescent="0.25">
      <c r="A6" s="280" t="s">
        <v>119</v>
      </c>
      <c r="B6" s="283">
        <v>100200</v>
      </c>
      <c r="C6" s="273">
        <v>100200</v>
      </c>
      <c r="D6" s="283">
        <v>0</v>
      </c>
    </row>
    <row r="7" spans="1:4" x14ac:dyDescent="0.25">
      <c r="A7" s="280" t="s">
        <v>124</v>
      </c>
      <c r="B7" s="283">
        <v>122500</v>
      </c>
      <c r="C7" s="273">
        <v>122500</v>
      </c>
      <c r="D7" s="283">
        <v>0</v>
      </c>
    </row>
    <row r="8" spans="1:4" x14ac:dyDescent="0.25">
      <c r="A8" s="280" t="s">
        <v>125</v>
      </c>
      <c r="B8" s="283">
        <v>340000</v>
      </c>
      <c r="C8" s="273">
        <v>340000</v>
      </c>
      <c r="D8" s="283">
        <v>0</v>
      </c>
    </row>
    <row r="9" spans="1:4" x14ac:dyDescent="0.25">
      <c r="A9" s="280" t="s">
        <v>130</v>
      </c>
      <c r="B9" s="283">
        <v>340609</v>
      </c>
      <c r="C9" s="273">
        <v>340609</v>
      </c>
      <c r="D9" s="283">
        <v>0</v>
      </c>
    </row>
    <row r="10" spans="1:4" x14ac:dyDescent="0.25">
      <c r="A10" s="280" t="s">
        <v>131</v>
      </c>
      <c r="B10" s="283">
        <v>112196</v>
      </c>
      <c r="C10" s="273">
        <v>112196</v>
      </c>
      <c r="D10" s="283">
        <v>0</v>
      </c>
    </row>
    <row r="11" spans="1:4" x14ac:dyDescent="0.25">
      <c r="A11" s="280" t="s">
        <v>132</v>
      </c>
      <c r="B11" s="283">
        <v>1833871</v>
      </c>
      <c r="C11" s="273">
        <v>1833871</v>
      </c>
      <c r="D11" s="283">
        <v>0</v>
      </c>
    </row>
    <row r="12" spans="1:4" x14ac:dyDescent="0.25">
      <c r="A12" s="280" t="s">
        <v>133</v>
      </c>
      <c r="B12" s="283">
        <v>112196</v>
      </c>
      <c r="C12" s="273">
        <v>112196</v>
      </c>
      <c r="D12" s="283">
        <v>0</v>
      </c>
    </row>
    <row r="13" spans="1:4" x14ac:dyDescent="0.25">
      <c r="A13" s="280" t="s">
        <v>2289</v>
      </c>
      <c r="B13" s="283">
        <v>5625000</v>
      </c>
      <c r="C13" s="273">
        <v>5625000</v>
      </c>
      <c r="D13" s="283">
        <v>0</v>
      </c>
    </row>
    <row r="14" spans="1:4" x14ac:dyDescent="0.25">
      <c r="A14" s="280" t="s">
        <v>2290</v>
      </c>
      <c r="B14" s="283">
        <v>2025000</v>
      </c>
      <c r="C14" s="273">
        <v>2025000</v>
      </c>
      <c r="D14" s="283">
        <v>0</v>
      </c>
    </row>
    <row r="15" spans="1:4" x14ac:dyDescent="0.25">
      <c r="A15" s="280" t="s">
        <v>2291</v>
      </c>
      <c r="B15" s="283">
        <v>2250000</v>
      </c>
      <c r="C15" s="273">
        <v>2250000</v>
      </c>
      <c r="D15" s="283">
        <v>0</v>
      </c>
    </row>
    <row r="16" spans="1:4" x14ac:dyDescent="0.25">
      <c r="A16" s="280" t="s">
        <v>2292</v>
      </c>
      <c r="B16" s="283">
        <v>1200000</v>
      </c>
      <c r="C16" s="273">
        <v>1200000</v>
      </c>
      <c r="D16" s="283">
        <v>0</v>
      </c>
    </row>
    <row r="17" spans="1:4" x14ac:dyDescent="0.25">
      <c r="A17" s="280" t="s">
        <v>2293</v>
      </c>
      <c r="B17" s="283">
        <v>1200000</v>
      </c>
      <c r="C17" s="273">
        <v>1200000</v>
      </c>
      <c r="D17" s="283">
        <v>0</v>
      </c>
    </row>
    <row r="18" spans="1:4" x14ac:dyDescent="0.25">
      <c r="A18" s="280" t="s">
        <v>2294</v>
      </c>
      <c r="B18" s="283">
        <v>2025000</v>
      </c>
      <c r="C18" s="273">
        <v>2025000</v>
      </c>
      <c r="D18" s="283">
        <v>0</v>
      </c>
    </row>
    <row r="19" spans="1:4" x14ac:dyDescent="0.25">
      <c r="A19" s="280" t="s">
        <v>1894</v>
      </c>
      <c r="B19" s="283">
        <v>6222925</v>
      </c>
      <c r="C19" s="283">
        <v>6222925</v>
      </c>
      <c r="D19" s="283">
        <f>B19-C19</f>
        <v>0</v>
      </c>
    </row>
    <row r="20" spans="1:4" x14ac:dyDescent="0.25">
      <c r="A20" s="280" t="s">
        <v>1896</v>
      </c>
      <c r="B20" s="283">
        <v>964724</v>
      </c>
      <c r="C20" s="283">
        <v>964724</v>
      </c>
      <c r="D20" s="283">
        <f>B20-C20</f>
        <v>0</v>
      </c>
    </row>
    <row r="21" spans="1:4" x14ac:dyDescent="0.25">
      <c r="A21" s="280" t="s">
        <v>1895</v>
      </c>
      <c r="B21" s="283">
        <v>4416799</v>
      </c>
      <c r="C21" s="283">
        <v>4416799</v>
      </c>
      <c r="D21" s="283">
        <f>B21-C21</f>
        <v>0</v>
      </c>
    </row>
    <row r="22" spans="1:4" x14ac:dyDescent="0.25">
      <c r="A22" s="280" t="s">
        <v>1897</v>
      </c>
      <c r="B22" s="283">
        <v>2704798</v>
      </c>
      <c r="C22" s="283">
        <v>2704798</v>
      </c>
      <c r="D22" s="283">
        <f>B22-C22</f>
        <v>0</v>
      </c>
    </row>
    <row r="23" spans="1:4" x14ac:dyDescent="0.25">
      <c r="A23" s="280" t="s">
        <v>1898</v>
      </c>
      <c r="B23" s="283">
        <v>300000</v>
      </c>
      <c r="C23" s="283">
        <v>300000</v>
      </c>
      <c r="D23" s="283">
        <f>B23-C23</f>
        <v>0</v>
      </c>
    </row>
    <row r="24" spans="1:4" x14ac:dyDescent="0.25">
      <c r="A24" s="292" t="s">
        <v>2164</v>
      </c>
      <c r="B24" s="303">
        <f>SUM(B5:B23)</f>
        <v>32995818</v>
      </c>
      <c r="C24" s="303">
        <f>SUM(C5:C23)</f>
        <v>32995818</v>
      </c>
      <c r="D24" s="303">
        <f>SUM(D5:D23)</f>
        <v>0</v>
      </c>
    </row>
    <row r="25" spans="1:4" x14ac:dyDescent="0.25">
      <c r="A25" s="292" t="s">
        <v>3242</v>
      </c>
      <c r="B25" s="303"/>
      <c r="C25" s="286"/>
      <c r="D25" s="303"/>
    </row>
    <row r="26" spans="1:4" x14ac:dyDescent="0.25">
      <c r="A26" s="280" t="s">
        <v>2288</v>
      </c>
      <c r="B26" s="282">
        <v>12900</v>
      </c>
      <c r="C26" s="282">
        <v>12900</v>
      </c>
      <c r="D26" s="303"/>
    </row>
    <row r="27" spans="1:4" x14ac:dyDescent="0.25">
      <c r="A27" s="280" t="s">
        <v>2287</v>
      </c>
      <c r="B27" s="282">
        <v>59900</v>
      </c>
      <c r="C27" s="282">
        <v>59900</v>
      </c>
      <c r="D27" s="303"/>
    </row>
    <row r="28" spans="1:4" x14ac:dyDescent="0.25">
      <c r="A28" s="280" t="s">
        <v>2287</v>
      </c>
      <c r="B28" s="282">
        <v>59900</v>
      </c>
      <c r="C28" s="282">
        <v>59900</v>
      </c>
      <c r="D28" s="303"/>
    </row>
    <row r="29" spans="1:4" x14ac:dyDescent="0.25">
      <c r="A29" s="280" t="s">
        <v>2287</v>
      </c>
      <c r="B29" s="282">
        <v>59900</v>
      </c>
      <c r="C29" s="282">
        <v>59900</v>
      </c>
      <c r="D29" s="303"/>
    </row>
    <row r="30" spans="1:4" x14ac:dyDescent="0.25">
      <c r="A30" s="280" t="s">
        <v>3243</v>
      </c>
      <c r="B30" s="282">
        <v>90551</v>
      </c>
      <c r="C30" s="282">
        <v>90551</v>
      </c>
      <c r="D30" s="303"/>
    </row>
    <row r="31" spans="1:4" x14ac:dyDescent="0.25">
      <c r="A31" s="280" t="s">
        <v>3243</v>
      </c>
      <c r="B31" s="282">
        <v>90551</v>
      </c>
      <c r="C31" s="282">
        <v>90551</v>
      </c>
      <c r="D31" s="303"/>
    </row>
    <row r="32" spans="1:4" x14ac:dyDescent="0.25">
      <c r="A32" s="280" t="s">
        <v>3243</v>
      </c>
      <c r="B32" s="282">
        <v>90551</v>
      </c>
      <c r="C32" s="282">
        <v>90551</v>
      </c>
      <c r="D32" s="303"/>
    </row>
    <row r="33" spans="1:4" x14ac:dyDescent="0.25">
      <c r="A33" s="280" t="s">
        <v>3243</v>
      </c>
      <c r="B33" s="282">
        <v>90551</v>
      </c>
      <c r="C33" s="282">
        <v>90551</v>
      </c>
      <c r="D33" s="303"/>
    </row>
    <row r="34" spans="1:4" x14ac:dyDescent="0.25">
      <c r="A34" s="280" t="s">
        <v>3243</v>
      </c>
      <c r="B34" s="282">
        <v>90551</v>
      </c>
      <c r="C34" s="282">
        <v>90551</v>
      </c>
      <c r="D34" s="303"/>
    </row>
    <row r="35" spans="1:4" x14ac:dyDescent="0.25">
      <c r="A35" s="280" t="s">
        <v>3243</v>
      </c>
      <c r="B35" s="282">
        <v>90551</v>
      </c>
      <c r="C35" s="282">
        <v>90551</v>
      </c>
      <c r="D35" s="303"/>
    </row>
    <row r="36" spans="1:4" x14ac:dyDescent="0.25">
      <c r="A36" s="280" t="s">
        <v>3243</v>
      </c>
      <c r="B36" s="282">
        <v>90551</v>
      </c>
      <c r="C36" s="282">
        <v>90551</v>
      </c>
      <c r="D36" s="303"/>
    </row>
    <row r="37" spans="1:4" x14ac:dyDescent="0.25">
      <c r="A37" s="280" t="s">
        <v>3243</v>
      </c>
      <c r="B37" s="282">
        <v>90551</v>
      </c>
      <c r="C37" s="282">
        <v>90551</v>
      </c>
      <c r="D37" s="303"/>
    </row>
    <row r="38" spans="1:4" x14ac:dyDescent="0.25">
      <c r="A38" s="280" t="s">
        <v>2286</v>
      </c>
      <c r="B38" s="282">
        <v>85748</v>
      </c>
      <c r="C38" s="282">
        <v>85748</v>
      </c>
      <c r="D38" s="303"/>
    </row>
    <row r="39" spans="1:4" x14ac:dyDescent="0.25">
      <c r="A39" s="280" t="s">
        <v>2286</v>
      </c>
      <c r="B39" s="282">
        <v>85748</v>
      </c>
      <c r="C39" s="282">
        <v>85748</v>
      </c>
      <c r="D39" s="303"/>
    </row>
    <row r="40" spans="1:4" x14ac:dyDescent="0.25">
      <c r="A40" s="280" t="s">
        <v>2286</v>
      </c>
      <c r="B40" s="282">
        <v>85748</v>
      </c>
      <c r="C40" s="282">
        <v>85748</v>
      </c>
      <c r="D40" s="303"/>
    </row>
    <row r="41" spans="1:4" x14ac:dyDescent="0.25">
      <c r="A41" s="292" t="s">
        <v>3244</v>
      </c>
      <c r="B41" s="303">
        <f>SUM(B26:B40)</f>
        <v>1174252</v>
      </c>
      <c r="C41" s="286">
        <f>SUM(C26:C40)</f>
        <v>1174252</v>
      </c>
      <c r="D41" s="303"/>
    </row>
    <row r="42" spans="1:4" x14ac:dyDescent="0.25">
      <c r="A42" s="284" t="s">
        <v>114</v>
      </c>
      <c r="B42" s="281">
        <f>SUM(B24,B41)</f>
        <v>34170070</v>
      </c>
      <c r="C42" s="281">
        <f t="shared" ref="C42:D42" si="0">SUM(C24,C41)</f>
        <v>34170070</v>
      </c>
      <c r="D42" s="281">
        <f t="shared" si="0"/>
        <v>0</v>
      </c>
    </row>
    <row r="43" spans="1:4" x14ac:dyDescent="0.25">
      <c r="A43" s="280"/>
      <c r="B43" s="283"/>
      <c r="C43" s="273"/>
      <c r="D43" s="283"/>
    </row>
    <row r="44" spans="1:4" x14ac:dyDescent="0.25">
      <c r="A44" s="292" t="s">
        <v>115</v>
      </c>
      <c r="B44" s="283"/>
      <c r="C44" s="273"/>
      <c r="D44" s="283"/>
    </row>
    <row r="45" spans="1:4" x14ac:dyDescent="0.25">
      <c r="A45" s="280" t="s">
        <v>4427</v>
      </c>
      <c r="B45" s="283">
        <v>1500000</v>
      </c>
      <c r="C45" s="273">
        <v>519411</v>
      </c>
      <c r="D45" s="283">
        <f t="shared" ref="D45:D50" si="1">B45-C45</f>
        <v>980589</v>
      </c>
    </row>
    <row r="46" spans="1:4" x14ac:dyDescent="0.25">
      <c r="A46" s="280" t="s">
        <v>4428</v>
      </c>
      <c r="B46" s="283">
        <v>4000000</v>
      </c>
      <c r="C46" s="273">
        <v>1760301</v>
      </c>
      <c r="D46" s="283">
        <f t="shared" si="1"/>
        <v>2239699</v>
      </c>
    </row>
    <row r="47" spans="1:4" ht="31.5" x14ac:dyDescent="0.25">
      <c r="A47" s="288" t="s">
        <v>4085</v>
      </c>
      <c r="B47" s="283">
        <v>550000</v>
      </c>
      <c r="C47" s="273">
        <v>447534</v>
      </c>
      <c r="D47" s="283">
        <f t="shared" si="1"/>
        <v>102466</v>
      </c>
    </row>
    <row r="48" spans="1:4" x14ac:dyDescent="0.25">
      <c r="A48" s="280" t="s">
        <v>4086</v>
      </c>
      <c r="B48" s="283">
        <v>3450000</v>
      </c>
      <c r="C48" s="273">
        <v>2595018</v>
      </c>
      <c r="D48" s="283">
        <f t="shared" si="1"/>
        <v>854982</v>
      </c>
    </row>
    <row r="49" spans="1:4" x14ac:dyDescent="0.25">
      <c r="A49" s="280" t="s">
        <v>3822</v>
      </c>
      <c r="B49" s="283">
        <v>1000000</v>
      </c>
      <c r="C49" s="273">
        <v>919286</v>
      </c>
      <c r="D49" s="283">
        <f t="shared" si="1"/>
        <v>80714</v>
      </c>
    </row>
    <row r="50" spans="1:4" x14ac:dyDescent="0.25">
      <c r="A50" s="280" t="s">
        <v>118</v>
      </c>
      <c r="B50" s="283">
        <v>46328000</v>
      </c>
      <c r="C50" s="273">
        <v>43626012</v>
      </c>
      <c r="D50" s="283">
        <f t="shared" si="1"/>
        <v>2701988</v>
      </c>
    </row>
    <row r="51" spans="1:4" x14ac:dyDescent="0.25">
      <c r="A51" s="292" t="s">
        <v>2167</v>
      </c>
      <c r="B51" s="303">
        <f>SUM(B45:B50)</f>
        <v>56828000</v>
      </c>
      <c r="C51" s="303">
        <f t="shared" ref="C51:D51" si="2">SUM(C45:C50)</f>
        <v>49867562</v>
      </c>
      <c r="D51" s="303">
        <f t="shared" si="2"/>
        <v>6960438</v>
      </c>
    </row>
    <row r="52" spans="1:4" x14ac:dyDescent="0.25">
      <c r="A52" s="292" t="s">
        <v>2168</v>
      </c>
      <c r="B52" s="303"/>
      <c r="C52" s="286"/>
      <c r="D52" s="303"/>
    </row>
    <row r="53" spans="1:4" x14ac:dyDescent="0.25">
      <c r="A53" s="280" t="s">
        <v>3245</v>
      </c>
      <c r="B53" s="283">
        <v>2100000</v>
      </c>
      <c r="C53" s="273">
        <v>2100000</v>
      </c>
      <c r="D53" s="283">
        <f t="shared" ref="D53:D54" si="3">B53-C53</f>
        <v>0</v>
      </c>
    </row>
    <row r="54" spans="1:4" ht="31.5" x14ac:dyDescent="0.25">
      <c r="A54" s="288" t="s">
        <v>3246</v>
      </c>
      <c r="B54" s="283">
        <v>9970000</v>
      </c>
      <c r="C54" s="273">
        <v>9970000</v>
      </c>
      <c r="D54" s="283">
        <f t="shared" si="3"/>
        <v>0</v>
      </c>
    </row>
    <row r="55" spans="1:4" x14ac:dyDescent="0.25">
      <c r="A55" s="280" t="s">
        <v>120</v>
      </c>
      <c r="B55" s="283">
        <v>5845000</v>
      </c>
      <c r="C55" s="273">
        <v>5845000</v>
      </c>
      <c r="D55" s="283">
        <v>0</v>
      </c>
    </row>
    <row r="56" spans="1:4" x14ac:dyDescent="0.25">
      <c r="A56" s="280" t="s">
        <v>121</v>
      </c>
      <c r="B56" s="283">
        <v>32763750</v>
      </c>
      <c r="C56" s="273">
        <v>32763750</v>
      </c>
      <c r="D56" s="283">
        <v>0</v>
      </c>
    </row>
    <row r="57" spans="1:4" x14ac:dyDescent="0.25">
      <c r="A57" s="280" t="s">
        <v>122</v>
      </c>
      <c r="B57" s="283">
        <v>1800000</v>
      </c>
      <c r="C57" s="273">
        <v>1800000</v>
      </c>
      <c r="D57" s="283">
        <v>0</v>
      </c>
    </row>
    <row r="58" spans="1:4" x14ac:dyDescent="0.25">
      <c r="A58" s="280" t="s">
        <v>123</v>
      </c>
      <c r="B58" s="283">
        <v>2500000</v>
      </c>
      <c r="C58" s="273">
        <v>2500000</v>
      </c>
      <c r="D58" s="283">
        <v>0</v>
      </c>
    </row>
    <row r="59" spans="1:4" x14ac:dyDescent="0.25">
      <c r="A59" s="280" t="s">
        <v>126</v>
      </c>
      <c r="B59" s="283">
        <v>1402600</v>
      </c>
      <c r="C59" s="273">
        <v>1402600</v>
      </c>
      <c r="D59" s="283">
        <v>0</v>
      </c>
    </row>
    <row r="60" spans="1:4" x14ac:dyDescent="0.25">
      <c r="A60" s="280" t="s">
        <v>127</v>
      </c>
      <c r="B60" s="283">
        <v>3360000</v>
      </c>
      <c r="C60" s="273">
        <v>3360000</v>
      </c>
      <c r="D60" s="283">
        <v>0</v>
      </c>
    </row>
    <row r="61" spans="1:4" x14ac:dyDescent="0.25">
      <c r="A61" s="280" t="s">
        <v>128</v>
      </c>
      <c r="B61" s="283">
        <v>1875000</v>
      </c>
      <c r="C61" s="273">
        <v>1875000</v>
      </c>
      <c r="D61" s="283">
        <v>0</v>
      </c>
    </row>
    <row r="62" spans="1:4" x14ac:dyDescent="0.25">
      <c r="A62" s="280" t="s">
        <v>129</v>
      </c>
      <c r="B62" s="283">
        <v>115000</v>
      </c>
      <c r="C62" s="273">
        <v>115000</v>
      </c>
      <c r="D62" s="283">
        <v>0</v>
      </c>
    </row>
    <row r="63" spans="1:4" x14ac:dyDescent="0.25">
      <c r="A63" s="280" t="s">
        <v>134</v>
      </c>
      <c r="B63" s="283">
        <v>2250000</v>
      </c>
      <c r="C63" s="273">
        <v>2250000</v>
      </c>
      <c r="D63" s="283">
        <v>0</v>
      </c>
    </row>
    <row r="64" spans="1:4" x14ac:dyDescent="0.25">
      <c r="A64" s="280" t="s">
        <v>135</v>
      </c>
      <c r="B64" s="283">
        <v>1980000</v>
      </c>
      <c r="C64" s="273">
        <v>1980000</v>
      </c>
      <c r="D64" s="283">
        <v>0</v>
      </c>
    </row>
    <row r="65" spans="1:4" x14ac:dyDescent="0.25">
      <c r="A65" s="280" t="s">
        <v>116</v>
      </c>
      <c r="B65" s="283">
        <v>8652600</v>
      </c>
      <c r="C65" s="273">
        <v>8652600</v>
      </c>
      <c r="D65" s="283">
        <f t="shared" ref="D65:D70" si="4">B65-C65</f>
        <v>0</v>
      </c>
    </row>
    <row r="66" spans="1:4" x14ac:dyDescent="0.25">
      <c r="A66" s="280" t="s">
        <v>117</v>
      </c>
      <c r="B66" s="283">
        <v>1510641</v>
      </c>
      <c r="C66" s="273">
        <v>1510641</v>
      </c>
      <c r="D66" s="283">
        <f t="shared" si="4"/>
        <v>0</v>
      </c>
    </row>
    <row r="67" spans="1:4" ht="31.5" x14ac:dyDescent="0.25">
      <c r="A67" s="288" t="s">
        <v>3247</v>
      </c>
      <c r="B67" s="283">
        <v>5000000</v>
      </c>
      <c r="C67" s="273">
        <v>5000000</v>
      </c>
      <c r="D67" s="283">
        <f t="shared" si="4"/>
        <v>0</v>
      </c>
    </row>
    <row r="68" spans="1:4" x14ac:dyDescent="0.25">
      <c r="A68" s="288" t="s">
        <v>1899</v>
      </c>
      <c r="B68" s="283">
        <v>8000000</v>
      </c>
      <c r="C68" s="273">
        <v>8000000</v>
      </c>
      <c r="D68" s="283">
        <f t="shared" si="4"/>
        <v>0</v>
      </c>
    </row>
    <row r="69" spans="1:4" x14ac:dyDescent="0.25">
      <c r="A69" s="288" t="s">
        <v>3248</v>
      </c>
      <c r="B69" s="283">
        <v>7820000</v>
      </c>
      <c r="C69" s="273">
        <v>7820000</v>
      </c>
      <c r="D69" s="283">
        <f t="shared" si="4"/>
        <v>0</v>
      </c>
    </row>
    <row r="70" spans="1:4" x14ac:dyDescent="0.25">
      <c r="A70" s="280" t="s">
        <v>2166</v>
      </c>
      <c r="B70" s="283">
        <v>3500000</v>
      </c>
      <c r="C70" s="273">
        <v>3500000</v>
      </c>
      <c r="D70" s="283">
        <f t="shared" si="4"/>
        <v>0</v>
      </c>
    </row>
    <row r="71" spans="1:4" x14ac:dyDescent="0.25">
      <c r="A71" s="280" t="s">
        <v>2165</v>
      </c>
      <c r="B71" s="283">
        <v>240000</v>
      </c>
      <c r="C71" s="273">
        <v>240000</v>
      </c>
      <c r="D71" s="283">
        <f>B71-C71</f>
        <v>0</v>
      </c>
    </row>
    <row r="72" spans="1:4" x14ac:dyDescent="0.25">
      <c r="A72" s="280" t="s">
        <v>1901</v>
      </c>
      <c r="B72" s="283">
        <v>7440000</v>
      </c>
      <c r="C72" s="273">
        <v>7440000</v>
      </c>
      <c r="D72" s="283">
        <f>B72-C72</f>
        <v>0</v>
      </c>
    </row>
    <row r="73" spans="1:4" x14ac:dyDescent="0.25">
      <c r="A73" s="292" t="s">
        <v>1723</v>
      </c>
      <c r="B73" s="303">
        <f>SUM(B53:B72)</f>
        <v>108124591</v>
      </c>
      <c r="C73" s="303">
        <f>SUM(C53:C72)</f>
        <v>108124591</v>
      </c>
      <c r="D73" s="303">
        <f>SUM(D53:D72)</f>
        <v>0</v>
      </c>
    </row>
    <row r="74" spans="1:4" x14ac:dyDescent="0.25">
      <c r="A74" s="292" t="s">
        <v>3249</v>
      </c>
      <c r="B74" s="303"/>
      <c r="C74" s="286"/>
      <c r="D74" s="303"/>
    </row>
    <row r="75" spans="1:4" x14ac:dyDescent="0.25">
      <c r="A75" s="264" t="s">
        <v>3250</v>
      </c>
      <c r="B75" s="282">
        <v>98000</v>
      </c>
      <c r="C75" s="282">
        <v>98000</v>
      </c>
      <c r="D75" s="283">
        <f>B75-C75</f>
        <v>0</v>
      </c>
    </row>
    <row r="76" spans="1:4" x14ac:dyDescent="0.25">
      <c r="A76" s="292" t="s">
        <v>3251</v>
      </c>
      <c r="B76" s="303">
        <f>B75</f>
        <v>98000</v>
      </c>
      <c r="C76" s="286">
        <f>C75</f>
        <v>98000</v>
      </c>
      <c r="D76" s="303">
        <f>D75</f>
        <v>0</v>
      </c>
    </row>
    <row r="77" spans="1:4" x14ac:dyDescent="0.25">
      <c r="A77" s="284" t="s">
        <v>136</v>
      </c>
      <c r="B77" s="281">
        <f>SUM(B51,B73,B76)</f>
        <v>165050591</v>
      </c>
      <c r="C77" s="281">
        <f>SUM(C51,C73,C76)</f>
        <v>158090153</v>
      </c>
      <c r="D77" s="281">
        <f>SUM(D51,D73,D76)</f>
        <v>6960438</v>
      </c>
    </row>
    <row r="78" spans="1:4" ht="31.5" x14ac:dyDescent="0.25">
      <c r="A78" s="411" t="s">
        <v>3973</v>
      </c>
      <c r="B78" s="412">
        <f>SUM(B42,B77)</f>
        <v>199220661</v>
      </c>
      <c r="C78" s="412">
        <f t="shared" ref="C78:D78" si="5">SUM(C42,C77)</f>
        <v>192260223</v>
      </c>
      <c r="D78" s="412">
        <f t="shared" si="5"/>
        <v>6960438</v>
      </c>
    </row>
    <row r="79" spans="1:4" x14ac:dyDescent="0.25">
      <c r="A79" s="294"/>
      <c r="B79" s="294"/>
      <c r="C79" s="294"/>
      <c r="D79" s="294"/>
    </row>
    <row r="80" spans="1:4" x14ac:dyDescent="0.25">
      <c r="A80" s="413" t="s">
        <v>5</v>
      </c>
      <c r="B80" s="414"/>
      <c r="C80" s="414"/>
      <c r="D80" s="415"/>
    </row>
    <row r="81" spans="1:4" x14ac:dyDescent="0.25">
      <c r="A81" s="413" t="s">
        <v>137</v>
      </c>
      <c r="B81" s="416">
        <v>0</v>
      </c>
      <c r="C81" s="416">
        <v>0</v>
      </c>
      <c r="D81" s="416">
        <v>0</v>
      </c>
    </row>
    <row r="82" spans="1:4" ht="26.25" customHeight="1" x14ac:dyDescent="0.25">
      <c r="A82" s="411" t="s">
        <v>3974</v>
      </c>
      <c r="B82" s="412">
        <f>B81</f>
        <v>0</v>
      </c>
      <c r="C82" s="412">
        <f>C81</f>
        <v>0</v>
      </c>
      <c r="D82" s="412">
        <f>D81</f>
        <v>0</v>
      </c>
    </row>
    <row r="83" spans="1:4" x14ac:dyDescent="0.25">
      <c r="A83" s="294"/>
      <c r="B83" s="294"/>
      <c r="C83" s="294"/>
      <c r="D83" s="294"/>
    </row>
    <row r="84" spans="1:4" x14ac:dyDescent="0.25">
      <c r="A84" s="299" t="s">
        <v>3824</v>
      </c>
      <c r="B84" s="294"/>
      <c r="C84" s="294"/>
      <c r="D84" s="294"/>
    </row>
    <row r="85" spans="1:4" x14ac:dyDescent="0.25">
      <c r="A85" s="417" t="s">
        <v>3823</v>
      </c>
      <c r="B85" s="418">
        <v>3310000</v>
      </c>
      <c r="C85" s="419">
        <v>2439423</v>
      </c>
      <c r="D85" s="419">
        <f>B85-C85</f>
        <v>870577</v>
      </c>
    </row>
    <row r="86" spans="1:4" x14ac:dyDescent="0.25">
      <c r="A86" s="417" t="s">
        <v>4087</v>
      </c>
      <c r="B86" s="418">
        <v>640500</v>
      </c>
      <c r="C86" s="419">
        <v>472042</v>
      </c>
      <c r="D86" s="419">
        <f>B86-C86</f>
        <v>168458</v>
      </c>
    </row>
    <row r="87" spans="1:4" x14ac:dyDescent="0.25">
      <c r="A87" s="417" t="s">
        <v>4088</v>
      </c>
      <c r="B87" s="418">
        <v>480000</v>
      </c>
      <c r="C87" s="419">
        <v>252809</v>
      </c>
      <c r="D87" s="419">
        <f t="shared" ref="D87:D94" si="6">B87-C87</f>
        <v>227191</v>
      </c>
    </row>
    <row r="88" spans="1:4" x14ac:dyDescent="0.25">
      <c r="A88" s="417" t="s">
        <v>4088</v>
      </c>
      <c r="B88" s="418">
        <v>480000</v>
      </c>
      <c r="C88" s="419">
        <v>252809</v>
      </c>
      <c r="D88" s="419">
        <f t="shared" si="6"/>
        <v>227191</v>
      </c>
    </row>
    <row r="89" spans="1:4" x14ac:dyDescent="0.25">
      <c r="A89" s="417" t="s">
        <v>4088</v>
      </c>
      <c r="B89" s="418">
        <v>480000</v>
      </c>
      <c r="C89" s="419">
        <v>252809</v>
      </c>
      <c r="D89" s="419">
        <f t="shared" si="6"/>
        <v>227191</v>
      </c>
    </row>
    <row r="90" spans="1:4" x14ac:dyDescent="0.25">
      <c r="A90" s="417" t="s">
        <v>4089</v>
      </c>
      <c r="B90" s="418">
        <v>480000</v>
      </c>
      <c r="C90" s="419">
        <v>252809</v>
      </c>
      <c r="D90" s="419">
        <f t="shared" si="6"/>
        <v>227191</v>
      </c>
    </row>
    <row r="91" spans="1:4" x14ac:dyDescent="0.25">
      <c r="A91" s="417" t="s">
        <v>4089</v>
      </c>
      <c r="B91" s="418">
        <v>480000</v>
      </c>
      <c r="C91" s="419">
        <v>252809</v>
      </c>
      <c r="D91" s="419">
        <f t="shared" si="6"/>
        <v>227191</v>
      </c>
    </row>
    <row r="92" spans="1:4" x14ac:dyDescent="0.25">
      <c r="A92" s="417" t="s">
        <v>4090</v>
      </c>
      <c r="B92" s="418">
        <v>675000</v>
      </c>
      <c r="C92" s="419">
        <v>355512</v>
      </c>
      <c r="D92" s="419">
        <f t="shared" si="6"/>
        <v>319488</v>
      </c>
    </row>
    <row r="93" spans="1:4" x14ac:dyDescent="0.25">
      <c r="A93" s="417" t="s">
        <v>4091</v>
      </c>
      <c r="B93" s="418">
        <v>2950000</v>
      </c>
      <c r="C93" s="419">
        <v>1553722</v>
      </c>
      <c r="D93" s="419">
        <f t="shared" si="6"/>
        <v>1396278</v>
      </c>
    </row>
    <row r="94" spans="1:4" x14ac:dyDescent="0.25">
      <c r="A94" s="417" t="s">
        <v>4092</v>
      </c>
      <c r="B94" s="418">
        <v>2790000</v>
      </c>
      <c r="C94" s="418">
        <v>1469448</v>
      </c>
      <c r="D94" s="418">
        <f t="shared" si="6"/>
        <v>1320552</v>
      </c>
    </row>
    <row r="95" spans="1:4" x14ac:dyDescent="0.25">
      <c r="A95" s="267" t="s">
        <v>4093</v>
      </c>
      <c r="B95" s="420">
        <f>SUM(B85:B94)</f>
        <v>12765500</v>
      </c>
      <c r="C95" s="420">
        <f>SUM(C85:C94)</f>
        <v>7554192</v>
      </c>
      <c r="D95" s="420">
        <f>SUM(D85:D94)</f>
        <v>5211308</v>
      </c>
    </row>
    <row r="96" spans="1:4" x14ac:dyDescent="0.25">
      <c r="A96" s="421" t="s">
        <v>138</v>
      </c>
      <c r="B96" s="366">
        <v>816000</v>
      </c>
      <c r="C96" s="366">
        <v>816000</v>
      </c>
      <c r="D96" s="422">
        <v>0</v>
      </c>
    </row>
    <row r="97" spans="1:4" x14ac:dyDescent="0.25">
      <c r="A97" s="267" t="s">
        <v>4094</v>
      </c>
      <c r="B97" s="325">
        <f>SUM(B96:B96)</f>
        <v>816000</v>
      </c>
      <c r="C97" s="325">
        <f>SUM(C96:C96)</f>
        <v>816000</v>
      </c>
      <c r="D97" s="325">
        <f>SUM(D96:D96)</f>
        <v>0</v>
      </c>
    </row>
    <row r="98" spans="1:4" x14ac:dyDescent="0.25">
      <c r="A98" s="267" t="s">
        <v>4429</v>
      </c>
      <c r="B98" s="325">
        <f>B95+B97</f>
        <v>13581500</v>
      </c>
      <c r="C98" s="325">
        <f>C95+C97</f>
        <v>8370192</v>
      </c>
      <c r="D98" s="325">
        <f>D95+D97</f>
        <v>5211308</v>
      </c>
    </row>
    <row r="99" spans="1:4" ht="31.5" x14ac:dyDescent="0.25">
      <c r="A99" s="411" t="s">
        <v>3975</v>
      </c>
      <c r="B99" s="412">
        <f>SUM(B98)</f>
        <v>13581500</v>
      </c>
      <c r="C99" s="412">
        <f t="shared" ref="C99:D99" si="7">SUM(C98)</f>
        <v>8370192</v>
      </c>
      <c r="D99" s="412">
        <f t="shared" si="7"/>
        <v>5211308</v>
      </c>
    </row>
    <row r="100" spans="1:4" x14ac:dyDescent="0.25">
      <c r="A100" s="294"/>
      <c r="B100" s="294"/>
      <c r="C100" s="294"/>
      <c r="D100" s="294"/>
    </row>
    <row r="101" spans="1:4" x14ac:dyDescent="0.25">
      <c r="A101" s="299" t="s">
        <v>3837</v>
      </c>
      <c r="B101" s="294"/>
      <c r="C101" s="294"/>
      <c r="D101" s="294"/>
    </row>
    <row r="102" spans="1:4" x14ac:dyDescent="0.25">
      <c r="A102" s="265" t="s">
        <v>3826</v>
      </c>
      <c r="B102" s="266">
        <v>69500</v>
      </c>
      <c r="C102" s="266">
        <v>69500</v>
      </c>
      <c r="D102" s="423"/>
    </row>
    <row r="103" spans="1:4" x14ac:dyDescent="0.25">
      <c r="A103" s="265" t="s">
        <v>3827</v>
      </c>
      <c r="B103" s="266">
        <v>69500</v>
      </c>
      <c r="C103" s="266">
        <v>69500</v>
      </c>
      <c r="D103" s="423"/>
    </row>
    <row r="104" spans="1:4" x14ac:dyDescent="0.25">
      <c r="A104" s="265" t="s">
        <v>3828</v>
      </c>
      <c r="B104" s="266">
        <v>69500</v>
      </c>
      <c r="C104" s="266">
        <v>69500</v>
      </c>
      <c r="D104" s="423"/>
    </row>
    <row r="105" spans="1:4" x14ac:dyDescent="0.25">
      <c r="A105" s="265" t="s">
        <v>3829</v>
      </c>
      <c r="B105" s="266">
        <v>69500</v>
      </c>
      <c r="C105" s="266">
        <v>69500</v>
      </c>
      <c r="D105" s="423"/>
    </row>
    <row r="106" spans="1:4" x14ac:dyDescent="0.25">
      <c r="A106" s="265" t="s">
        <v>3830</v>
      </c>
      <c r="B106" s="266">
        <v>41800</v>
      </c>
      <c r="C106" s="266">
        <v>41800</v>
      </c>
      <c r="D106" s="423"/>
    </row>
    <row r="107" spans="1:4" x14ac:dyDescent="0.25">
      <c r="A107" s="265" t="s">
        <v>3831</v>
      </c>
      <c r="B107" s="266">
        <v>41800</v>
      </c>
      <c r="C107" s="266">
        <v>41800</v>
      </c>
      <c r="D107" s="423"/>
    </row>
    <row r="108" spans="1:4" x14ac:dyDescent="0.25">
      <c r="A108" s="265" t="s">
        <v>3832</v>
      </c>
      <c r="B108" s="266">
        <v>41800</v>
      </c>
      <c r="C108" s="266">
        <v>41800</v>
      </c>
      <c r="D108" s="423"/>
    </row>
    <row r="109" spans="1:4" x14ac:dyDescent="0.25">
      <c r="A109" s="265" t="s">
        <v>3833</v>
      </c>
      <c r="B109" s="266">
        <v>41800</v>
      </c>
      <c r="C109" s="266">
        <v>41800</v>
      </c>
      <c r="D109" s="423"/>
    </row>
    <row r="110" spans="1:4" x14ac:dyDescent="0.25">
      <c r="A110" s="265" t="s">
        <v>3834</v>
      </c>
      <c r="B110" s="266">
        <v>50000</v>
      </c>
      <c r="C110" s="266">
        <v>50000</v>
      </c>
      <c r="D110" s="423"/>
    </row>
    <row r="111" spans="1:4" x14ac:dyDescent="0.25">
      <c r="A111" s="265" t="s">
        <v>3834</v>
      </c>
      <c r="B111" s="266">
        <v>50000</v>
      </c>
      <c r="C111" s="266">
        <v>50000</v>
      </c>
      <c r="D111" s="423"/>
    </row>
    <row r="112" spans="1:4" x14ac:dyDescent="0.25">
      <c r="A112" s="265" t="s">
        <v>3834</v>
      </c>
      <c r="B112" s="266">
        <v>50000</v>
      </c>
      <c r="C112" s="266">
        <v>50000</v>
      </c>
      <c r="D112" s="423"/>
    </row>
    <row r="113" spans="1:4" x14ac:dyDescent="0.25">
      <c r="A113" s="265" t="s">
        <v>3834</v>
      </c>
      <c r="B113" s="266">
        <v>50000</v>
      </c>
      <c r="C113" s="266">
        <v>50000</v>
      </c>
      <c r="D113" s="423"/>
    </row>
    <row r="114" spans="1:4" x14ac:dyDescent="0.25">
      <c r="A114" s="265" t="s">
        <v>3835</v>
      </c>
      <c r="B114" s="266">
        <v>59400</v>
      </c>
      <c r="C114" s="266">
        <v>59400</v>
      </c>
      <c r="D114" s="423"/>
    </row>
    <row r="115" spans="1:4" x14ac:dyDescent="0.25">
      <c r="A115" s="265" t="s">
        <v>3835</v>
      </c>
      <c r="B115" s="266">
        <v>59400</v>
      </c>
      <c r="C115" s="266">
        <v>59400</v>
      </c>
      <c r="D115" s="423"/>
    </row>
    <row r="116" spans="1:4" x14ac:dyDescent="0.25">
      <c r="A116" s="265" t="s">
        <v>3835</v>
      </c>
      <c r="B116" s="266">
        <v>59400</v>
      </c>
      <c r="C116" s="266">
        <v>59400</v>
      </c>
      <c r="D116" s="423"/>
    </row>
    <row r="117" spans="1:4" x14ac:dyDescent="0.25">
      <c r="A117" s="265" t="s">
        <v>3836</v>
      </c>
      <c r="B117" s="266">
        <v>34400</v>
      </c>
      <c r="C117" s="266">
        <v>34400</v>
      </c>
      <c r="D117" s="423"/>
    </row>
    <row r="118" spans="1:4" x14ac:dyDescent="0.25">
      <c r="A118" s="265" t="s">
        <v>3836</v>
      </c>
      <c r="B118" s="266">
        <v>34400</v>
      </c>
      <c r="C118" s="266">
        <v>34400</v>
      </c>
      <c r="D118" s="423"/>
    </row>
    <row r="119" spans="1:4" x14ac:dyDescent="0.25">
      <c r="A119" s="265" t="s">
        <v>3836</v>
      </c>
      <c r="B119" s="266">
        <v>34400</v>
      </c>
      <c r="C119" s="266">
        <v>34400</v>
      </c>
      <c r="D119" s="423"/>
    </row>
    <row r="120" spans="1:4" x14ac:dyDescent="0.25">
      <c r="A120" s="264" t="s">
        <v>115</v>
      </c>
      <c r="B120" s="282">
        <f>SUM(B102:B119)</f>
        <v>926600</v>
      </c>
      <c r="C120" s="282">
        <f>SUM(C102:C119)</f>
        <v>926600</v>
      </c>
      <c r="D120" s="282">
        <f>SUM(D102:D119)</f>
        <v>0</v>
      </c>
    </row>
    <row r="121" spans="1:4" x14ac:dyDescent="0.25">
      <c r="A121" s="411" t="s">
        <v>3976</v>
      </c>
      <c r="B121" s="412">
        <f>SUM(B120)</f>
        <v>926600</v>
      </c>
      <c r="C121" s="412">
        <f t="shared" ref="C121:D121" si="8">SUM(C120)</f>
        <v>926600</v>
      </c>
      <c r="D121" s="412">
        <f t="shared" si="8"/>
        <v>0</v>
      </c>
    </row>
    <row r="122" spans="1:4" x14ac:dyDescent="0.25">
      <c r="A122" s="294"/>
      <c r="B122" s="294"/>
      <c r="C122" s="294"/>
      <c r="D122" s="294"/>
    </row>
    <row r="123" spans="1:4" x14ac:dyDescent="0.25">
      <c r="A123" s="299" t="s">
        <v>3229</v>
      </c>
      <c r="B123" s="294"/>
      <c r="C123" s="294"/>
      <c r="D123" s="294"/>
    </row>
    <row r="124" spans="1:4" x14ac:dyDescent="0.25">
      <c r="A124" s="264" t="s">
        <v>139</v>
      </c>
      <c r="B124" s="282">
        <v>15400</v>
      </c>
      <c r="C124" s="282">
        <v>15400</v>
      </c>
      <c r="D124" s="282">
        <f>(B124-C124)</f>
        <v>0</v>
      </c>
    </row>
    <row r="125" spans="1:4" x14ac:dyDescent="0.25">
      <c r="A125" s="264" t="s">
        <v>2096</v>
      </c>
      <c r="B125" s="282">
        <v>25984</v>
      </c>
      <c r="C125" s="282">
        <v>25984</v>
      </c>
      <c r="D125" s="282">
        <f t="shared" ref="D125:D128" si="9">(B125-C125)</f>
        <v>0</v>
      </c>
    </row>
    <row r="126" spans="1:4" x14ac:dyDescent="0.25">
      <c r="A126" s="264" t="s">
        <v>2097</v>
      </c>
      <c r="B126" s="282">
        <v>56693</v>
      </c>
      <c r="C126" s="282">
        <v>56693</v>
      </c>
      <c r="D126" s="282">
        <f t="shared" si="9"/>
        <v>0</v>
      </c>
    </row>
    <row r="127" spans="1:4" x14ac:dyDescent="0.25">
      <c r="A127" s="264" t="s">
        <v>2170</v>
      </c>
      <c r="B127" s="282">
        <v>55118</v>
      </c>
      <c r="C127" s="282">
        <v>55118</v>
      </c>
      <c r="D127" s="282">
        <f t="shared" si="9"/>
        <v>0</v>
      </c>
    </row>
    <row r="128" spans="1:4" x14ac:dyDescent="0.25">
      <c r="A128" s="264" t="s">
        <v>2171</v>
      </c>
      <c r="B128" s="282">
        <v>26378</v>
      </c>
      <c r="C128" s="282">
        <v>26378</v>
      </c>
      <c r="D128" s="282">
        <f t="shared" si="9"/>
        <v>0</v>
      </c>
    </row>
    <row r="129" spans="1:4" x14ac:dyDescent="0.25">
      <c r="A129" s="264" t="s">
        <v>115</v>
      </c>
      <c r="B129" s="282">
        <f>SUM(B122:B128)</f>
        <v>179573</v>
      </c>
      <c r="C129" s="282">
        <f>SUM(C122:C128)</f>
        <v>179573</v>
      </c>
      <c r="D129" s="282">
        <f t="shared" ref="D129:D130" si="10">(B129-C129)</f>
        <v>0</v>
      </c>
    </row>
    <row r="130" spans="1:4" x14ac:dyDescent="0.25">
      <c r="A130" s="267" t="s">
        <v>2169</v>
      </c>
      <c r="B130" s="268">
        <f>SUM(B124:B128)</f>
        <v>179573</v>
      </c>
      <c r="C130" s="268">
        <f>SUM(B130)</f>
        <v>179573</v>
      </c>
      <c r="D130" s="268">
        <f t="shared" si="10"/>
        <v>0</v>
      </c>
    </row>
    <row r="131" spans="1:4" x14ac:dyDescent="0.25">
      <c r="A131" s="411" t="s">
        <v>3977</v>
      </c>
      <c r="B131" s="412">
        <f>SUM(B130)</f>
        <v>179573</v>
      </c>
      <c r="C131" s="412">
        <f>SUM(B131)</f>
        <v>179573</v>
      </c>
      <c r="D131" s="412">
        <f>SUM(D121:D130)</f>
        <v>0</v>
      </c>
    </row>
    <row r="132" spans="1:4" x14ac:dyDescent="0.25">
      <c r="A132" s="294"/>
      <c r="B132" s="294"/>
      <c r="C132" s="294"/>
      <c r="D132" s="294"/>
    </row>
    <row r="133" spans="1:4" x14ac:dyDescent="0.25">
      <c r="A133" s="299" t="s">
        <v>3838</v>
      </c>
      <c r="B133" s="294"/>
      <c r="C133" s="294"/>
      <c r="D133" s="294"/>
    </row>
    <row r="134" spans="1:4" x14ac:dyDescent="0.25">
      <c r="A134" s="294" t="s">
        <v>3252</v>
      </c>
      <c r="B134" s="318">
        <v>70000</v>
      </c>
      <c r="C134" s="318">
        <v>70000</v>
      </c>
      <c r="D134" s="318">
        <v>0</v>
      </c>
    </row>
    <row r="135" spans="1:4" x14ac:dyDescent="0.25">
      <c r="A135" s="294" t="s">
        <v>3253</v>
      </c>
      <c r="B135" s="318">
        <v>27559</v>
      </c>
      <c r="C135" s="318">
        <v>27559</v>
      </c>
      <c r="D135" s="318">
        <v>0</v>
      </c>
    </row>
    <row r="136" spans="1:4" x14ac:dyDescent="0.25">
      <c r="A136" s="294" t="s">
        <v>3254</v>
      </c>
      <c r="B136" s="318">
        <v>62992</v>
      </c>
      <c r="C136" s="318">
        <v>62992</v>
      </c>
      <c r="D136" s="318">
        <v>0</v>
      </c>
    </row>
    <row r="137" spans="1:4" x14ac:dyDescent="0.25">
      <c r="A137" s="294" t="s">
        <v>3255</v>
      </c>
      <c r="B137" s="318">
        <v>100000</v>
      </c>
      <c r="C137" s="318">
        <v>100000</v>
      </c>
      <c r="D137" s="318">
        <v>0</v>
      </c>
    </row>
    <row r="138" spans="1:4" x14ac:dyDescent="0.25">
      <c r="A138" s="294" t="s">
        <v>3256</v>
      </c>
      <c r="B138" s="318">
        <v>3543</v>
      </c>
      <c r="C138" s="318">
        <v>3543</v>
      </c>
      <c r="D138" s="318">
        <v>0</v>
      </c>
    </row>
    <row r="139" spans="1:4" x14ac:dyDescent="0.25">
      <c r="A139" s="294" t="s">
        <v>3257</v>
      </c>
      <c r="B139" s="318">
        <v>51181</v>
      </c>
      <c r="C139" s="318">
        <v>51181</v>
      </c>
      <c r="D139" s="318">
        <v>0</v>
      </c>
    </row>
    <row r="140" spans="1:4" x14ac:dyDescent="0.25">
      <c r="A140" s="294" t="s">
        <v>3258</v>
      </c>
      <c r="B140" s="318">
        <v>22047</v>
      </c>
      <c r="C140" s="318">
        <v>22047</v>
      </c>
      <c r="D140" s="318">
        <v>0</v>
      </c>
    </row>
    <row r="141" spans="1:4" x14ac:dyDescent="0.25">
      <c r="A141" s="264" t="s">
        <v>115</v>
      </c>
      <c r="B141" s="282">
        <f>SUM(B134:B140)</f>
        <v>337322</v>
      </c>
      <c r="C141" s="282">
        <f>SUM(C134:C140)</f>
        <v>337322</v>
      </c>
      <c r="D141" s="282">
        <f t="shared" ref="D141" si="11">SUM(B141-C141)</f>
        <v>0</v>
      </c>
    </row>
    <row r="142" spans="1:4" x14ac:dyDescent="0.25">
      <c r="A142" s="267" t="s">
        <v>2295</v>
      </c>
      <c r="B142" s="268">
        <f>SUM(B141)</f>
        <v>337322</v>
      </c>
      <c r="C142" s="268">
        <f>SUM(B142)</f>
        <v>337322</v>
      </c>
      <c r="D142" s="282">
        <f t="shared" ref="D142" si="12">SUM(B142-C142)</f>
        <v>0</v>
      </c>
    </row>
    <row r="143" spans="1:4" x14ac:dyDescent="0.25">
      <c r="A143" s="411" t="s">
        <v>3978</v>
      </c>
      <c r="B143" s="412">
        <f>B142</f>
        <v>337322</v>
      </c>
      <c r="C143" s="412">
        <f>SUM(B143)</f>
        <v>337322</v>
      </c>
      <c r="D143" s="412">
        <f>SUM(D137:D142)</f>
        <v>0</v>
      </c>
    </row>
    <row r="144" spans="1:4" x14ac:dyDescent="0.25">
      <c r="A144" s="294"/>
      <c r="B144" s="294"/>
      <c r="C144" s="294"/>
      <c r="D144" s="294"/>
    </row>
    <row r="145" spans="1:4" x14ac:dyDescent="0.25">
      <c r="A145" s="299" t="s">
        <v>3</v>
      </c>
      <c r="B145" s="294"/>
      <c r="C145" s="294"/>
      <c r="D145" s="294"/>
    </row>
    <row r="146" spans="1:4" x14ac:dyDescent="0.25">
      <c r="A146" s="295" t="s">
        <v>140</v>
      </c>
      <c r="B146" s="331">
        <v>30500</v>
      </c>
      <c r="C146" s="331">
        <v>30500</v>
      </c>
      <c r="D146" s="331">
        <f>SUM(B146-C146)</f>
        <v>0</v>
      </c>
    </row>
    <row r="147" spans="1:4" x14ac:dyDescent="0.25">
      <c r="A147" s="295" t="s">
        <v>141</v>
      </c>
      <c r="B147" s="331">
        <v>778240</v>
      </c>
      <c r="C147" s="331">
        <v>778240</v>
      </c>
      <c r="D147" s="331">
        <f>SUM(B147-C147)</f>
        <v>0</v>
      </c>
    </row>
    <row r="148" spans="1:4" x14ac:dyDescent="0.25">
      <c r="A148" s="295" t="s">
        <v>142</v>
      </c>
      <c r="B148" s="331">
        <v>300000</v>
      </c>
      <c r="C148" s="331">
        <v>300000</v>
      </c>
      <c r="D148" s="331">
        <f>SUM(B148-C148)</f>
        <v>0</v>
      </c>
    </row>
    <row r="149" spans="1:4" x14ac:dyDescent="0.25">
      <c r="A149" s="295" t="s">
        <v>143</v>
      </c>
      <c r="B149" s="331">
        <v>22047</v>
      </c>
      <c r="C149" s="331">
        <v>22047</v>
      </c>
      <c r="D149" s="331">
        <v>0</v>
      </c>
    </row>
    <row r="150" spans="1:4" x14ac:dyDescent="0.25">
      <c r="A150" s="264" t="s">
        <v>115</v>
      </c>
      <c r="B150" s="282">
        <f>SUM(B146:B149)</f>
        <v>1130787</v>
      </c>
      <c r="C150" s="282">
        <f>SUM(C146:C149)</f>
        <v>1130787</v>
      </c>
      <c r="D150" s="282">
        <f>SUM(D146:D149)</f>
        <v>0</v>
      </c>
    </row>
    <row r="151" spans="1:4" ht="31.5" x14ac:dyDescent="0.25">
      <c r="A151" s="411" t="s">
        <v>3979</v>
      </c>
      <c r="B151" s="412">
        <f>SUM(B150)</f>
        <v>1130787</v>
      </c>
      <c r="C151" s="412">
        <f>SUM(C150)</f>
        <v>1130787</v>
      </c>
      <c r="D151" s="412">
        <f>SUM(D150)</f>
        <v>0</v>
      </c>
    </row>
    <row r="152" spans="1:4" x14ac:dyDescent="0.25">
      <c r="A152" s="294"/>
      <c r="B152" s="294"/>
      <c r="C152" s="294"/>
      <c r="D152" s="294"/>
    </row>
    <row r="153" spans="1:4" x14ac:dyDescent="0.25">
      <c r="A153" s="267" t="s">
        <v>3980</v>
      </c>
      <c r="B153" s="294"/>
      <c r="C153" s="294"/>
      <c r="D153" s="294"/>
    </row>
    <row r="154" spans="1:4" x14ac:dyDescent="0.25">
      <c r="A154" s="294" t="s">
        <v>3839</v>
      </c>
      <c r="B154" s="318">
        <v>200000</v>
      </c>
      <c r="C154" s="318">
        <v>200000</v>
      </c>
      <c r="D154" s="282">
        <f t="shared" ref="D154:D173" ca="1" si="13">SUM(D154)</f>
        <v>0</v>
      </c>
    </row>
    <row r="155" spans="1:4" x14ac:dyDescent="0.25">
      <c r="A155" s="294" t="s">
        <v>3259</v>
      </c>
      <c r="B155" s="318">
        <v>82200</v>
      </c>
      <c r="C155" s="318">
        <v>82200</v>
      </c>
      <c r="D155" s="282">
        <f t="shared" ca="1" si="13"/>
        <v>0</v>
      </c>
    </row>
    <row r="156" spans="1:4" x14ac:dyDescent="0.25">
      <c r="A156" s="294" t="s">
        <v>3260</v>
      </c>
      <c r="B156" s="318">
        <v>54990</v>
      </c>
      <c r="C156" s="318">
        <v>54990</v>
      </c>
      <c r="D156" s="282">
        <f t="shared" ca="1" si="13"/>
        <v>0</v>
      </c>
    </row>
    <row r="157" spans="1:4" x14ac:dyDescent="0.25">
      <c r="A157" s="294" t="s">
        <v>3260</v>
      </c>
      <c r="B157" s="318">
        <v>54990</v>
      </c>
      <c r="C157" s="318">
        <v>54990</v>
      </c>
      <c r="D157" s="282">
        <f t="shared" ca="1" si="13"/>
        <v>0</v>
      </c>
    </row>
    <row r="158" spans="1:4" x14ac:dyDescent="0.25">
      <c r="A158" s="294" t="s">
        <v>3261</v>
      </c>
      <c r="B158" s="318">
        <v>33857</v>
      </c>
      <c r="C158" s="318">
        <v>33857</v>
      </c>
      <c r="D158" s="282">
        <f t="shared" ca="1" si="13"/>
        <v>0</v>
      </c>
    </row>
    <row r="159" spans="1:4" x14ac:dyDescent="0.25">
      <c r="A159" s="294" t="s">
        <v>3261</v>
      </c>
      <c r="B159" s="318">
        <v>33858</v>
      </c>
      <c r="C159" s="318">
        <v>33858</v>
      </c>
      <c r="D159" s="282">
        <f t="shared" ca="1" si="13"/>
        <v>0</v>
      </c>
    </row>
    <row r="160" spans="1:4" x14ac:dyDescent="0.25">
      <c r="A160" s="294" t="s">
        <v>3262</v>
      </c>
      <c r="B160" s="318">
        <v>1</v>
      </c>
      <c r="C160" s="318">
        <v>1</v>
      </c>
      <c r="D160" s="282">
        <f t="shared" ca="1" si="13"/>
        <v>0</v>
      </c>
    </row>
    <row r="161" spans="1:4" x14ac:dyDescent="0.25">
      <c r="A161" s="294" t="s">
        <v>3263</v>
      </c>
      <c r="B161" s="318">
        <v>119000</v>
      </c>
      <c r="C161" s="318">
        <v>119000</v>
      </c>
      <c r="D161" s="282">
        <f t="shared" ca="1" si="13"/>
        <v>0</v>
      </c>
    </row>
    <row r="162" spans="1:4" x14ac:dyDescent="0.25">
      <c r="A162" s="294" t="s">
        <v>3264</v>
      </c>
      <c r="B162" s="318">
        <v>92000</v>
      </c>
      <c r="C162" s="318">
        <v>92000</v>
      </c>
      <c r="D162" s="282">
        <f t="shared" ca="1" si="13"/>
        <v>0</v>
      </c>
    </row>
    <row r="163" spans="1:4" x14ac:dyDescent="0.25">
      <c r="A163" s="294" t="s">
        <v>145</v>
      </c>
      <c r="B163" s="318">
        <v>117600</v>
      </c>
      <c r="C163" s="318">
        <v>117600</v>
      </c>
      <c r="D163" s="282">
        <f t="shared" ca="1" si="13"/>
        <v>0</v>
      </c>
    </row>
    <row r="164" spans="1:4" x14ac:dyDescent="0.25">
      <c r="A164" s="294" t="s">
        <v>3265</v>
      </c>
      <c r="B164" s="318">
        <v>172800</v>
      </c>
      <c r="C164" s="318">
        <v>172800</v>
      </c>
      <c r="D164" s="282">
        <f t="shared" ca="1" si="13"/>
        <v>0</v>
      </c>
    </row>
    <row r="165" spans="1:4" x14ac:dyDescent="0.25">
      <c r="A165" s="294" t="s">
        <v>144</v>
      </c>
      <c r="B165" s="318">
        <v>194400</v>
      </c>
      <c r="C165" s="318">
        <v>194400</v>
      </c>
      <c r="D165" s="282">
        <f t="shared" ca="1" si="13"/>
        <v>0</v>
      </c>
    </row>
    <row r="166" spans="1:4" x14ac:dyDescent="0.25">
      <c r="A166" s="294" t="s">
        <v>3266</v>
      </c>
      <c r="B166" s="318">
        <v>219600</v>
      </c>
      <c r="C166" s="318">
        <v>219600</v>
      </c>
      <c r="D166" s="282">
        <f t="shared" ca="1" si="13"/>
        <v>0</v>
      </c>
    </row>
    <row r="167" spans="1:4" x14ac:dyDescent="0.25">
      <c r="A167" s="294" t="s">
        <v>3267</v>
      </c>
      <c r="B167" s="318">
        <v>244800</v>
      </c>
      <c r="C167" s="318">
        <v>244800</v>
      </c>
      <c r="D167" s="282">
        <f t="shared" ca="1" si="13"/>
        <v>0</v>
      </c>
    </row>
    <row r="168" spans="1:4" x14ac:dyDescent="0.25">
      <c r="A168" s="294" t="s">
        <v>3268</v>
      </c>
      <c r="B168" s="318">
        <v>501000</v>
      </c>
      <c r="C168" s="318">
        <v>501000</v>
      </c>
      <c r="D168" s="282">
        <f t="shared" ca="1" si="13"/>
        <v>0</v>
      </c>
    </row>
    <row r="169" spans="1:4" x14ac:dyDescent="0.25">
      <c r="A169" s="294" t="s">
        <v>3269</v>
      </c>
      <c r="B169" s="318">
        <v>320000</v>
      </c>
      <c r="C169" s="318">
        <v>320000</v>
      </c>
      <c r="D169" s="282">
        <f t="shared" ca="1" si="13"/>
        <v>0</v>
      </c>
    </row>
    <row r="170" spans="1:4" x14ac:dyDescent="0.25">
      <c r="A170" s="294" t="s">
        <v>3270</v>
      </c>
      <c r="B170" s="318">
        <v>295000</v>
      </c>
      <c r="C170" s="318">
        <v>295000</v>
      </c>
      <c r="D170" s="282">
        <f t="shared" ca="1" si="13"/>
        <v>0</v>
      </c>
    </row>
    <row r="171" spans="1:4" x14ac:dyDescent="0.25">
      <c r="A171" s="294" t="s">
        <v>3271</v>
      </c>
      <c r="B171" s="318">
        <v>2414500</v>
      </c>
      <c r="C171" s="318">
        <v>2414500</v>
      </c>
      <c r="D171" s="282">
        <f t="shared" ca="1" si="13"/>
        <v>0</v>
      </c>
    </row>
    <row r="172" spans="1:4" x14ac:dyDescent="0.25">
      <c r="A172" s="294" t="s">
        <v>3272</v>
      </c>
      <c r="B172" s="318">
        <v>50000</v>
      </c>
      <c r="C172" s="318">
        <v>50000</v>
      </c>
      <c r="D172" s="282">
        <f t="shared" ca="1" si="13"/>
        <v>0</v>
      </c>
    </row>
    <row r="173" spans="1:4" x14ac:dyDescent="0.25">
      <c r="A173" s="294" t="s">
        <v>3273</v>
      </c>
      <c r="B173" s="317">
        <v>168750</v>
      </c>
      <c r="C173" s="318">
        <v>168750</v>
      </c>
      <c r="D173" s="282">
        <f t="shared" ca="1" si="13"/>
        <v>0</v>
      </c>
    </row>
    <row r="174" spans="1:4" x14ac:dyDescent="0.25">
      <c r="A174" s="338" t="s">
        <v>2169</v>
      </c>
      <c r="B174" s="324">
        <f>SUM(B154:B173)</f>
        <v>5369346</v>
      </c>
      <c r="C174" s="300">
        <f>SUM(C154:C173)</f>
        <v>5369346</v>
      </c>
      <c r="D174" s="300">
        <f>SUM(D153)</f>
        <v>0</v>
      </c>
    </row>
    <row r="175" spans="1:4" x14ac:dyDescent="0.25">
      <c r="A175" s="411" t="s">
        <v>3981</v>
      </c>
      <c r="B175" s="412">
        <f>B174</f>
        <v>5369346</v>
      </c>
      <c r="C175" s="412">
        <f t="shared" ref="C175:D175" si="14">C174</f>
        <v>5369346</v>
      </c>
      <c r="D175" s="412">
        <f t="shared" si="14"/>
        <v>0</v>
      </c>
    </row>
    <row r="176" spans="1:4" x14ac:dyDescent="0.25">
      <c r="A176" s="269"/>
      <c r="B176" s="270"/>
      <c r="C176" s="270"/>
      <c r="D176" s="268"/>
    </row>
    <row r="177" spans="1:4" ht="31.5" x14ac:dyDescent="0.25">
      <c r="A177" s="424" t="s">
        <v>3840</v>
      </c>
      <c r="B177" s="270"/>
      <c r="C177" s="270"/>
      <c r="D177" s="268"/>
    </row>
    <row r="178" spans="1:4" x14ac:dyDescent="0.25">
      <c r="A178" s="269" t="s">
        <v>4430</v>
      </c>
      <c r="B178" s="270">
        <v>78740</v>
      </c>
      <c r="C178" s="270">
        <v>78740</v>
      </c>
      <c r="D178" s="268"/>
    </row>
    <row r="179" spans="1:4" x14ac:dyDescent="0.25">
      <c r="A179" s="269" t="s">
        <v>4095</v>
      </c>
      <c r="B179" s="270">
        <v>93000</v>
      </c>
      <c r="C179" s="270">
        <v>93000</v>
      </c>
      <c r="D179" s="282">
        <f t="shared" ref="D179:D183" si="15">B179-C179</f>
        <v>0</v>
      </c>
    </row>
    <row r="180" spans="1:4" x14ac:dyDescent="0.25">
      <c r="A180" s="269" t="s">
        <v>1902</v>
      </c>
      <c r="B180" s="270">
        <v>152460</v>
      </c>
      <c r="C180" s="270">
        <v>152460</v>
      </c>
      <c r="D180" s="282">
        <f t="shared" si="15"/>
        <v>0</v>
      </c>
    </row>
    <row r="181" spans="1:4" x14ac:dyDescent="0.25">
      <c r="A181" s="269" t="s">
        <v>2296</v>
      </c>
      <c r="B181" s="270">
        <v>259528</v>
      </c>
      <c r="C181" s="270">
        <v>259528</v>
      </c>
      <c r="D181" s="282">
        <f t="shared" si="15"/>
        <v>0</v>
      </c>
    </row>
    <row r="182" spans="1:4" x14ac:dyDescent="0.25">
      <c r="A182" s="269" t="s">
        <v>4096</v>
      </c>
      <c r="B182" s="270">
        <v>401575</v>
      </c>
      <c r="C182" s="270">
        <v>401575</v>
      </c>
      <c r="D182" s="282">
        <f t="shared" si="15"/>
        <v>0</v>
      </c>
    </row>
    <row r="183" spans="1:4" x14ac:dyDescent="0.25">
      <c r="A183" s="267" t="s">
        <v>2169</v>
      </c>
      <c r="B183" s="268">
        <f>B178+B179+B181+B180+B182</f>
        <v>985303</v>
      </c>
      <c r="C183" s="268">
        <f>C178+C179+C181+C180+C182</f>
        <v>985303</v>
      </c>
      <c r="D183" s="282">
        <f t="shared" si="15"/>
        <v>0</v>
      </c>
    </row>
    <row r="184" spans="1:4" ht="31.5" x14ac:dyDescent="0.25">
      <c r="A184" s="411" t="s">
        <v>3982</v>
      </c>
      <c r="B184" s="412">
        <f>SUM(B183)</f>
        <v>985303</v>
      </c>
      <c r="C184" s="412">
        <f t="shared" ref="C184:D184" si="16">SUM(C183)</f>
        <v>985303</v>
      </c>
      <c r="D184" s="412">
        <f t="shared" si="16"/>
        <v>0</v>
      </c>
    </row>
    <row r="185" spans="1:4" x14ac:dyDescent="0.25">
      <c r="A185" s="294"/>
      <c r="B185" s="294"/>
      <c r="C185" s="294"/>
      <c r="D185" s="294"/>
    </row>
    <row r="186" spans="1:4" x14ac:dyDescent="0.25">
      <c r="A186" s="411" t="s">
        <v>146</v>
      </c>
      <c r="B186" s="412">
        <f>B78+B82+B99+B121+B131+B143+B151+B175+B184</f>
        <v>221731092</v>
      </c>
      <c r="C186" s="412">
        <f>C78+C82+C99+C121+C131+C143+C151+C175+C184</f>
        <v>209559346</v>
      </c>
      <c r="D186" s="412">
        <f>D78+D99</f>
        <v>12171746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&amp;C&amp;"Times New Roman,Félkövér"&amp;16
Vagyonleltár 2023.&amp;R&amp;"Times New Roman,Normál"16. melléklet a 8/2024. (V.23.) önkormányzati rendelethez  
adatok Ft-ban</oddHeader>
    <firstHeader>&amp;C&amp;"Times New Roman,Félkövér"&amp;16
Vagyonleltár 2021.&amp;R&amp;"Times New Roman,Normál"16. melléklet  
adatok Ft-ban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G29"/>
  <sheetViews>
    <sheetView zoomScale="70" zoomScaleNormal="70" zoomScalePageLayoutView="60" workbookViewId="0">
      <pane xSplit="2" ySplit="2" topLeftCell="AJ4" activePane="bottomRight" state="frozen"/>
      <selection pane="topRight" activeCell="C1" sqref="C1"/>
      <selection pane="bottomLeft" activeCell="A3" sqref="A3"/>
      <selection pane="bottomRight" activeCell="AU4" sqref="AU4"/>
    </sheetView>
  </sheetViews>
  <sheetFormatPr defaultColWidth="9.140625" defaultRowHeight="15.75" x14ac:dyDescent="0.25"/>
  <cols>
    <col min="1" max="1" width="3.42578125" style="485" bestFit="1" customWidth="1"/>
    <col min="2" max="2" width="30.28515625" style="485" customWidth="1"/>
    <col min="3" max="23" width="12.5703125" style="485" customWidth="1"/>
    <col min="24" max="26" width="11.28515625" style="485" customWidth="1"/>
    <col min="27" max="35" width="12.5703125" style="485" customWidth="1"/>
    <col min="36" max="37" width="12.5703125" style="507" customWidth="1"/>
    <col min="38" max="43" width="12.5703125" style="485" customWidth="1"/>
    <col min="44" max="46" width="12.5703125" style="507" customWidth="1"/>
    <col min="47" max="47" width="9.140625" style="485" customWidth="1"/>
    <col min="48" max="16384" width="9.140625" style="485"/>
  </cols>
  <sheetData>
    <row r="1" spans="1:163" ht="28.5" customHeight="1" x14ac:dyDescent="0.25">
      <c r="A1" s="944"/>
      <c r="B1" s="947" t="s">
        <v>0</v>
      </c>
      <c r="C1" s="949" t="s">
        <v>5928</v>
      </c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50" t="s">
        <v>5930</v>
      </c>
      <c r="T1" s="951"/>
      <c r="U1" s="951"/>
      <c r="V1" s="951"/>
      <c r="W1" s="951"/>
      <c r="X1" s="951"/>
      <c r="Y1" s="951"/>
      <c r="Z1" s="951"/>
      <c r="AA1" s="951"/>
      <c r="AB1" s="951"/>
      <c r="AC1" s="951"/>
      <c r="AD1" s="952"/>
      <c r="AE1" s="953" t="s">
        <v>5950</v>
      </c>
      <c r="AF1" s="951"/>
      <c r="AG1" s="951"/>
      <c r="AH1" s="951"/>
      <c r="AI1" s="951"/>
      <c r="AJ1" s="951"/>
      <c r="AK1" s="951"/>
      <c r="AL1" s="951"/>
      <c r="AM1" s="951"/>
      <c r="AN1" s="951"/>
      <c r="AO1" s="951"/>
      <c r="AP1" s="952"/>
      <c r="AQ1" s="932" t="s">
        <v>5965</v>
      </c>
      <c r="AR1" s="933"/>
      <c r="AS1" s="933"/>
      <c r="AT1" s="934"/>
    </row>
    <row r="2" spans="1:163" ht="77.25" customHeight="1" x14ac:dyDescent="0.25">
      <c r="A2" s="945"/>
      <c r="B2" s="948"/>
      <c r="C2" s="938" t="s">
        <v>5882</v>
      </c>
      <c r="D2" s="939"/>
      <c r="E2" s="939"/>
      <c r="F2" s="940"/>
      <c r="G2" s="941" t="s">
        <v>5966</v>
      </c>
      <c r="H2" s="939"/>
      <c r="I2" s="939"/>
      <c r="J2" s="940"/>
      <c r="K2" s="942" t="s">
        <v>5928</v>
      </c>
      <c r="L2" s="939"/>
      <c r="M2" s="939"/>
      <c r="N2" s="940"/>
      <c r="O2" s="943" t="s">
        <v>5967</v>
      </c>
      <c r="P2" s="939"/>
      <c r="Q2" s="939"/>
      <c r="R2" s="940"/>
      <c r="S2" s="938" t="s">
        <v>5903</v>
      </c>
      <c r="T2" s="954"/>
      <c r="U2" s="954"/>
      <c r="V2" s="955"/>
      <c r="W2" s="943" t="s">
        <v>5968</v>
      </c>
      <c r="X2" s="954"/>
      <c r="Y2" s="954"/>
      <c r="Z2" s="955"/>
      <c r="AA2" s="943" t="s">
        <v>5969</v>
      </c>
      <c r="AB2" s="954"/>
      <c r="AC2" s="954"/>
      <c r="AD2" s="955"/>
      <c r="AE2" s="941" t="s">
        <v>5958</v>
      </c>
      <c r="AF2" s="939"/>
      <c r="AG2" s="939"/>
      <c r="AH2" s="940"/>
      <c r="AI2" s="941" t="s">
        <v>5970</v>
      </c>
      <c r="AJ2" s="939"/>
      <c r="AK2" s="939"/>
      <c r="AL2" s="940"/>
      <c r="AM2" s="941" t="s">
        <v>5950</v>
      </c>
      <c r="AN2" s="939"/>
      <c r="AO2" s="939"/>
      <c r="AP2" s="940"/>
      <c r="AQ2" s="935"/>
      <c r="AR2" s="936"/>
      <c r="AS2" s="936"/>
      <c r="AT2" s="937"/>
    </row>
    <row r="3" spans="1:163" ht="96" customHeight="1" x14ac:dyDescent="0.25">
      <c r="A3" s="946"/>
      <c r="B3" s="948"/>
      <c r="C3" s="486" t="s">
        <v>5971</v>
      </c>
      <c r="D3" s="486" t="s">
        <v>5876</v>
      </c>
      <c r="E3" s="486" t="s">
        <v>5877</v>
      </c>
      <c r="F3" s="486" t="s">
        <v>5878</v>
      </c>
      <c r="G3" s="486" t="s">
        <v>5971</v>
      </c>
      <c r="H3" s="486" t="s">
        <v>5876</v>
      </c>
      <c r="I3" s="486" t="s">
        <v>5877</v>
      </c>
      <c r="J3" s="486" t="s">
        <v>5878</v>
      </c>
      <c r="K3" s="486" t="s">
        <v>5971</v>
      </c>
      <c r="L3" s="486" t="s">
        <v>5876</v>
      </c>
      <c r="M3" s="486" t="s">
        <v>5877</v>
      </c>
      <c r="N3" s="486" t="s">
        <v>5878</v>
      </c>
      <c r="O3" s="486" t="s">
        <v>5971</v>
      </c>
      <c r="P3" s="486" t="s">
        <v>5876</v>
      </c>
      <c r="Q3" s="486" t="s">
        <v>5877</v>
      </c>
      <c r="R3" s="486" t="s">
        <v>5878</v>
      </c>
      <c r="S3" s="486" t="s">
        <v>5971</v>
      </c>
      <c r="T3" s="486" t="s">
        <v>5876</v>
      </c>
      <c r="U3" s="486" t="s">
        <v>5877</v>
      </c>
      <c r="V3" s="486" t="s">
        <v>5878</v>
      </c>
      <c r="W3" s="486" t="s">
        <v>5971</v>
      </c>
      <c r="X3" s="486" t="s">
        <v>5876</v>
      </c>
      <c r="Y3" s="486" t="s">
        <v>5877</v>
      </c>
      <c r="Z3" s="486" t="s">
        <v>5878</v>
      </c>
      <c r="AA3" s="486" t="s">
        <v>5971</v>
      </c>
      <c r="AB3" s="486" t="s">
        <v>5876</v>
      </c>
      <c r="AC3" s="486" t="s">
        <v>5877</v>
      </c>
      <c r="AD3" s="486" t="s">
        <v>5878</v>
      </c>
      <c r="AE3" s="486" t="s">
        <v>5971</v>
      </c>
      <c r="AF3" s="486" t="s">
        <v>5876</v>
      </c>
      <c r="AG3" s="486" t="s">
        <v>5877</v>
      </c>
      <c r="AH3" s="486" t="s">
        <v>5878</v>
      </c>
      <c r="AI3" s="486" t="s">
        <v>5971</v>
      </c>
      <c r="AJ3" s="486" t="s">
        <v>5876</v>
      </c>
      <c r="AK3" s="486" t="s">
        <v>5877</v>
      </c>
      <c r="AL3" s="486" t="s">
        <v>5878</v>
      </c>
      <c r="AM3" s="486" t="s">
        <v>5971</v>
      </c>
      <c r="AN3" s="486" t="s">
        <v>5876</v>
      </c>
      <c r="AO3" s="486" t="s">
        <v>5877</v>
      </c>
      <c r="AP3" s="486" t="s">
        <v>5878</v>
      </c>
      <c r="AQ3" s="486" t="s">
        <v>5971</v>
      </c>
      <c r="AR3" s="486" t="s">
        <v>5876</v>
      </c>
      <c r="AS3" s="486" t="s">
        <v>5877</v>
      </c>
      <c r="AT3" s="486" t="s">
        <v>5878</v>
      </c>
      <c r="AU3" s="487"/>
      <c r="AV3" s="487"/>
      <c r="AW3" s="487"/>
      <c r="AX3" s="487"/>
      <c r="AY3" s="487"/>
      <c r="AZ3" s="487"/>
      <c r="BA3" s="487"/>
      <c r="BB3" s="487"/>
      <c r="BC3" s="487"/>
      <c r="BD3" s="487"/>
      <c r="BE3" s="487"/>
      <c r="BF3" s="487"/>
      <c r="BG3" s="487"/>
      <c r="BH3" s="487"/>
      <c r="BI3" s="487"/>
      <c r="BJ3" s="487"/>
      <c r="BK3" s="487"/>
      <c r="BL3" s="487"/>
      <c r="BM3" s="487"/>
      <c r="BN3" s="487"/>
      <c r="BO3" s="487"/>
      <c r="BP3" s="487"/>
      <c r="BQ3" s="487"/>
      <c r="BR3" s="487"/>
      <c r="BS3" s="487"/>
      <c r="BT3" s="487"/>
      <c r="BU3" s="487"/>
      <c r="BV3" s="487"/>
      <c r="BW3" s="487"/>
      <c r="BX3" s="487"/>
      <c r="BY3" s="487"/>
      <c r="BZ3" s="487"/>
      <c r="CA3" s="487"/>
      <c r="CB3" s="487"/>
      <c r="CC3" s="487"/>
      <c r="CD3" s="487"/>
      <c r="CE3" s="487"/>
      <c r="CF3" s="487"/>
      <c r="CG3" s="487"/>
      <c r="CH3" s="487"/>
      <c r="CI3" s="487"/>
      <c r="CJ3" s="487"/>
      <c r="CK3" s="487"/>
      <c r="CL3" s="487"/>
      <c r="CM3" s="487"/>
      <c r="CN3" s="487"/>
      <c r="CO3" s="487"/>
      <c r="CP3" s="487"/>
      <c r="CQ3" s="487"/>
      <c r="CR3" s="487"/>
      <c r="CS3" s="487"/>
      <c r="CT3" s="487"/>
      <c r="CU3" s="487"/>
      <c r="CV3" s="487"/>
      <c r="CW3" s="487"/>
      <c r="CX3" s="487"/>
      <c r="CY3" s="487"/>
      <c r="CZ3" s="487"/>
      <c r="DA3" s="487"/>
      <c r="DB3" s="487"/>
      <c r="DC3" s="487"/>
      <c r="DD3" s="487"/>
      <c r="DE3" s="487"/>
      <c r="DF3" s="487"/>
      <c r="DG3" s="487"/>
      <c r="DH3" s="487"/>
      <c r="DI3" s="487"/>
      <c r="DJ3" s="487"/>
      <c r="DK3" s="487"/>
      <c r="DL3" s="487"/>
      <c r="DM3" s="487"/>
      <c r="DN3" s="487"/>
      <c r="DO3" s="487"/>
      <c r="DP3" s="487"/>
      <c r="DQ3" s="487"/>
      <c r="DR3" s="487"/>
      <c r="DS3" s="487"/>
      <c r="DT3" s="487"/>
      <c r="DU3" s="487"/>
      <c r="DV3" s="487"/>
      <c r="DW3" s="487"/>
      <c r="DX3" s="487"/>
      <c r="DY3" s="487"/>
      <c r="DZ3" s="487"/>
      <c r="EA3" s="487"/>
      <c r="EB3" s="487"/>
      <c r="EC3" s="487"/>
      <c r="ED3" s="487"/>
      <c r="EE3" s="487"/>
      <c r="EF3" s="487"/>
      <c r="EG3" s="487"/>
      <c r="EH3" s="487"/>
      <c r="EI3" s="487"/>
      <c r="EJ3" s="487"/>
      <c r="EK3" s="487"/>
      <c r="EL3" s="487"/>
      <c r="EM3" s="487"/>
      <c r="EN3" s="487"/>
      <c r="EO3" s="487"/>
      <c r="EP3" s="487"/>
      <c r="EQ3" s="487"/>
      <c r="ER3" s="487"/>
      <c r="ES3" s="487"/>
      <c r="ET3" s="487"/>
      <c r="EU3" s="487"/>
      <c r="EV3" s="487"/>
      <c r="EW3" s="487"/>
      <c r="EX3" s="487"/>
      <c r="EY3" s="487"/>
      <c r="EZ3" s="487"/>
      <c r="FA3" s="487"/>
      <c r="FB3" s="487"/>
      <c r="FC3" s="487"/>
      <c r="FD3" s="487"/>
      <c r="FE3" s="487"/>
      <c r="FF3" s="487"/>
      <c r="FG3" s="487"/>
    </row>
    <row r="4" spans="1:163" ht="31.5" x14ac:dyDescent="0.25">
      <c r="A4" s="488" t="s">
        <v>2138</v>
      </c>
      <c r="B4" s="489" t="s">
        <v>1</v>
      </c>
      <c r="C4" s="490">
        <v>452011</v>
      </c>
      <c r="D4" s="490">
        <v>482085</v>
      </c>
      <c r="E4" s="490">
        <v>475175</v>
      </c>
      <c r="F4" s="490">
        <v>473138</v>
      </c>
      <c r="G4" s="490"/>
      <c r="H4" s="489"/>
      <c r="I4" s="489"/>
      <c r="J4" s="489"/>
      <c r="K4" s="490">
        <v>19509</v>
      </c>
      <c r="L4" s="490">
        <v>18332</v>
      </c>
      <c r="M4" s="490">
        <v>18569</v>
      </c>
      <c r="N4" s="490">
        <v>20770</v>
      </c>
      <c r="O4" s="490"/>
      <c r="P4" s="490"/>
      <c r="Q4" s="490"/>
      <c r="R4" s="490"/>
      <c r="S4" s="490"/>
      <c r="T4" s="490"/>
      <c r="U4" s="490">
        <v>3458</v>
      </c>
      <c r="V4" s="490">
        <v>3458</v>
      </c>
      <c r="W4" s="490"/>
      <c r="X4" s="490"/>
      <c r="Y4" s="490"/>
      <c r="Z4" s="490"/>
      <c r="AA4" s="490"/>
      <c r="AB4" s="490"/>
      <c r="AC4" s="490"/>
      <c r="AD4" s="490"/>
      <c r="AE4" s="490">
        <v>58759</v>
      </c>
      <c r="AF4" s="490">
        <v>27112</v>
      </c>
      <c r="AG4" s="490">
        <v>27112</v>
      </c>
      <c r="AH4" s="490">
        <v>27112</v>
      </c>
      <c r="AI4" s="490"/>
      <c r="AJ4" s="490"/>
      <c r="AK4" s="490">
        <v>817</v>
      </c>
      <c r="AL4" s="490">
        <v>817</v>
      </c>
      <c r="AM4" s="490"/>
      <c r="AN4" s="490"/>
      <c r="AO4" s="490"/>
      <c r="AP4" s="490"/>
      <c r="AQ4" s="491">
        <f t="shared" ref="AQ4:AT19" si="0">SUM(AM4+AI4+AE4+AA4+W4+K4+C4+S4+O4+G4)</f>
        <v>530279</v>
      </c>
      <c r="AR4" s="491">
        <f t="shared" si="0"/>
        <v>527529</v>
      </c>
      <c r="AS4" s="492">
        <f t="shared" si="0"/>
        <v>525131</v>
      </c>
      <c r="AT4" s="491">
        <f t="shared" si="0"/>
        <v>525295</v>
      </c>
    </row>
    <row r="5" spans="1:163" s="498" customFormat="1" ht="20.100000000000001" customHeight="1" x14ac:dyDescent="0.25">
      <c r="A5" s="493"/>
      <c r="B5" s="494" t="s">
        <v>5972</v>
      </c>
      <c r="C5" s="495">
        <f>SUM(C4)</f>
        <v>452011</v>
      </c>
      <c r="D5" s="495">
        <f>SUM(D4)</f>
        <v>482085</v>
      </c>
      <c r="E5" s="495">
        <f>E4</f>
        <v>475175</v>
      </c>
      <c r="F5" s="495">
        <f>F4</f>
        <v>473138</v>
      </c>
      <c r="G5" s="495">
        <f t="shared" ref="G5:L5" si="1">SUM(G4)</f>
        <v>0</v>
      </c>
      <c r="H5" s="495">
        <f t="shared" si="1"/>
        <v>0</v>
      </c>
      <c r="I5" s="495">
        <f t="shared" si="1"/>
        <v>0</v>
      </c>
      <c r="J5" s="495">
        <f t="shared" si="1"/>
        <v>0</v>
      </c>
      <c r="K5" s="495">
        <f t="shared" si="1"/>
        <v>19509</v>
      </c>
      <c r="L5" s="495">
        <f t="shared" si="1"/>
        <v>18332</v>
      </c>
      <c r="M5" s="495">
        <f>M4</f>
        <v>18569</v>
      </c>
      <c r="N5" s="495">
        <f>N4</f>
        <v>20770</v>
      </c>
      <c r="O5" s="495"/>
      <c r="P5" s="495"/>
      <c r="Q5" s="495"/>
      <c r="R5" s="495"/>
      <c r="S5" s="495">
        <f>S4</f>
        <v>0</v>
      </c>
      <c r="T5" s="495">
        <f>T4</f>
        <v>0</v>
      </c>
      <c r="U5" s="495">
        <f>U4</f>
        <v>3458</v>
      </c>
      <c r="V5" s="495">
        <f>V4</f>
        <v>3458</v>
      </c>
      <c r="W5" s="495"/>
      <c r="X5" s="495"/>
      <c r="Y5" s="495"/>
      <c r="Z5" s="495"/>
      <c r="AA5" s="495"/>
      <c r="AB5" s="495"/>
      <c r="AC5" s="495"/>
      <c r="AD5" s="495"/>
      <c r="AE5" s="495">
        <f t="shared" ref="AE5:AL5" si="2">SUM(AE4)</f>
        <v>58759</v>
      </c>
      <c r="AF5" s="495">
        <f t="shared" si="2"/>
        <v>27112</v>
      </c>
      <c r="AG5" s="495">
        <f t="shared" si="2"/>
        <v>27112</v>
      </c>
      <c r="AH5" s="495">
        <f t="shared" si="2"/>
        <v>27112</v>
      </c>
      <c r="AI5" s="495">
        <f t="shared" si="2"/>
        <v>0</v>
      </c>
      <c r="AJ5" s="495">
        <f t="shared" si="2"/>
        <v>0</v>
      </c>
      <c r="AK5" s="495">
        <f t="shared" si="2"/>
        <v>817</v>
      </c>
      <c r="AL5" s="495">
        <f t="shared" si="2"/>
        <v>817</v>
      </c>
      <c r="AM5" s="495"/>
      <c r="AN5" s="495"/>
      <c r="AO5" s="495"/>
      <c r="AP5" s="495"/>
      <c r="AQ5" s="495">
        <f t="shared" si="0"/>
        <v>530279</v>
      </c>
      <c r="AR5" s="495">
        <f t="shared" si="0"/>
        <v>527529</v>
      </c>
      <c r="AS5" s="495">
        <f t="shared" si="0"/>
        <v>525131</v>
      </c>
      <c r="AT5" s="495">
        <f t="shared" si="0"/>
        <v>525295</v>
      </c>
      <c r="AU5" s="496"/>
      <c r="AV5" s="497"/>
      <c r="AW5" s="497"/>
      <c r="AX5" s="497"/>
      <c r="AY5" s="497"/>
      <c r="AZ5" s="497"/>
      <c r="BA5" s="497"/>
      <c r="BB5" s="497"/>
      <c r="BC5" s="497"/>
    </row>
    <row r="6" spans="1:163" ht="50.1" customHeight="1" x14ac:dyDescent="0.25">
      <c r="A6" s="488" t="s">
        <v>2139</v>
      </c>
      <c r="B6" s="491" t="s">
        <v>5973</v>
      </c>
      <c r="C6" s="490"/>
      <c r="D6" s="490"/>
      <c r="E6" s="490"/>
      <c r="F6" s="490"/>
      <c r="G6" s="490"/>
      <c r="H6" s="491"/>
      <c r="I6" s="491"/>
      <c r="J6" s="491"/>
      <c r="K6" s="490">
        <v>76096</v>
      </c>
      <c r="L6" s="490">
        <v>98105</v>
      </c>
      <c r="M6" s="490">
        <v>100233</v>
      </c>
      <c r="N6" s="490">
        <v>101183</v>
      </c>
      <c r="O6" s="490"/>
      <c r="P6" s="490"/>
      <c r="Q6" s="490"/>
      <c r="R6" s="490"/>
      <c r="S6" s="490"/>
      <c r="T6" s="490"/>
      <c r="U6" s="490"/>
      <c r="V6" s="490"/>
      <c r="W6" s="490"/>
      <c r="X6" s="490"/>
      <c r="Y6" s="490"/>
      <c r="Z6" s="490"/>
      <c r="AA6" s="490"/>
      <c r="AB6" s="490"/>
      <c r="AC6" s="490"/>
      <c r="AD6" s="490"/>
      <c r="AE6" s="490">
        <v>2088</v>
      </c>
      <c r="AF6" s="490">
        <v>891</v>
      </c>
      <c r="AG6" s="490">
        <v>882</v>
      </c>
      <c r="AH6" s="490">
        <v>882</v>
      </c>
      <c r="AI6" s="490">
        <v>143329</v>
      </c>
      <c r="AJ6" s="490">
        <v>187050</v>
      </c>
      <c r="AK6" s="490">
        <v>177122</v>
      </c>
      <c r="AL6" s="490">
        <v>177122</v>
      </c>
      <c r="AM6" s="490"/>
      <c r="AN6" s="490"/>
      <c r="AO6" s="490"/>
      <c r="AP6" s="490"/>
      <c r="AQ6" s="491">
        <f t="shared" si="0"/>
        <v>221513</v>
      </c>
      <c r="AR6" s="491">
        <f t="shared" si="0"/>
        <v>286046</v>
      </c>
      <c r="AS6" s="491">
        <f t="shared" si="0"/>
        <v>278237</v>
      </c>
      <c r="AT6" s="491">
        <f t="shared" si="0"/>
        <v>279187</v>
      </c>
    </row>
    <row r="7" spans="1:163" ht="20.100000000000001" customHeight="1" x14ac:dyDescent="0.25">
      <c r="A7" s="493"/>
      <c r="B7" s="494" t="s">
        <v>5972</v>
      </c>
      <c r="C7" s="495">
        <f>SUM(C6)</f>
        <v>0</v>
      </c>
      <c r="D7" s="495">
        <f t="shared" ref="D7:L7" si="3">SUM(D6)</f>
        <v>0</v>
      </c>
      <c r="E7" s="495">
        <f t="shared" si="3"/>
        <v>0</v>
      </c>
      <c r="F7" s="495">
        <f t="shared" si="3"/>
        <v>0</v>
      </c>
      <c r="G7" s="495">
        <f t="shared" si="3"/>
        <v>0</v>
      </c>
      <c r="H7" s="495">
        <f t="shared" si="3"/>
        <v>0</v>
      </c>
      <c r="I7" s="495">
        <f t="shared" si="3"/>
        <v>0</v>
      </c>
      <c r="J7" s="495">
        <f t="shared" si="3"/>
        <v>0</v>
      </c>
      <c r="K7" s="495">
        <f t="shared" si="3"/>
        <v>76096</v>
      </c>
      <c r="L7" s="495">
        <f t="shared" si="3"/>
        <v>98105</v>
      </c>
      <c r="M7" s="495">
        <f>M6</f>
        <v>100233</v>
      </c>
      <c r="N7" s="495">
        <f>N6</f>
        <v>101183</v>
      </c>
      <c r="O7" s="495"/>
      <c r="P7" s="495"/>
      <c r="Q7" s="495"/>
      <c r="R7" s="495"/>
      <c r="S7" s="495"/>
      <c r="T7" s="495"/>
      <c r="U7" s="495"/>
      <c r="V7" s="495"/>
      <c r="W7" s="495"/>
      <c r="X7" s="495"/>
      <c r="Y7" s="495"/>
      <c r="Z7" s="495"/>
      <c r="AA7" s="495"/>
      <c r="AB7" s="495"/>
      <c r="AC7" s="495"/>
      <c r="AD7" s="495"/>
      <c r="AE7" s="495">
        <f t="shared" ref="AE7:AL7" si="4">SUM(AE6)</f>
        <v>2088</v>
      </c>
      <c r="AF7" s="495">
        <f t="shared" si="4"/>
        <v>891</v>
      </c>
      <c r="AG7" s="495">
        <f t="shared" si="4"/>
        <v>882</v>
      </c>
      <c r="AH7" s="495">
        <f t="shared" si="4"/>
        <v>882</v>
      </c>
      <c r="AI7" s="495">
        <f t="shared" si="4"/>
        <v>143329</v>
      </c>
      <c r="AJ7" s="495">
        <f t="shared" si="4"/>
        <v>187050</v>
      </c>
      <c r="AK7" s="495">
        <f t="shared" si="4"/>
        <v>177122</v>
      </c>
      <c r="AL7" s="495">
        <f t="shared" si="4"/>
        <v>177122</v>
      </c>
      <c r="AM7" s="495"/>
      <c r="AN7" s="495"/>
      <c r="AO7" s="495"/>
      <c r="AP7" s="495"/>
      <c r="AQ7" s="495">
        <f t="shared" si="0"/>
        <v>221513</v>
      </c>
      <c r="AR7" s="495">
        <f t="shared" si="0"/>
        <v>286046</v>
      </c>
      <c r="AS7" s="495">
        <f t="shared" si="0"/>
        <v>278237</v>
      </c>
      <c r="AT7" s="495">
        <f t="shared" si="0"/>
        <v>279187</v>
      </c>
    </row>
    <row r="8" spans="1:163" ht="50.1" customHeight="1" x14ac:dyDescent="0.25">
      <c r="A8" s="488" t="s">
        <v>2140</v>
      </c>
      <c r="B8" s="499" t="s">
        <v>3229</v>
      </c>
      <c r="C8" s="490"/>
      <c r="D8" s="490"/>
      <c r="E8" s="490"/>
      <c r="F8" s="490"/>
      <c r="G8" s="490"/>
      <c r="H8" s="499"/>
      <c r="I8" s="499"/>
      <c r="J8" s="499"/>
      <c r="K8" s="490">
        <v>81</v>
      </c>
      <c r="L8" s="490">
        <v>300</v>
      </c>
      <c r="M8" s="490">
        <v>300</v>
      </c>
      <c r="N8" s="490">
        <v>290</v>
      </c>
      <c r="O8" s="490"/>
      <c r="P8" s="490"/>
      <c r="Q8" s="490"/>
      <c r="R8" s="490"/>
      <c r="S8" s="490"/>
      <c r="T8" s="490"/>
      <c r="U8" s="490"/>
      <c r="V8" s="490"/>
      <c r="W8" s="490"/>
      <c r="X8" s="490"/>
      <c r="Y8" s="490"/>
      <c r="Z8" s="490"/>
      <c r="AA8" s="490"/>
      <c r="AB8" s="490"/>
      <c r="AC8" s="490"/>
      <c r="AD8" s="490"/>
      <c r="AE8" s="490">
        <v>1422</v>
      </c>
      <c r="AF8" s="490">
        <v>1458</v>
      </c>
      <c r="AG8" s="490">
        <v>1478</v>
      </c>
      <c r="AH8" s="490">
        <v>1478</v>
      </c>
      <c r="AI8" s="490">
        <v>193828</v>
      </c>
      <c r="AJ8" s="490">
        <v>220185</v>
      </c>
      <c r="AK8" s="490">
        <v>222785</v>
      </c>
      <c r="AL8" s="490">
        <v>222785</v>
      </c>
      <c r="AM8" s="490"/>
      <c r="AN8" s="490"/>
      <c r="AO8" s="490"/>
      <c r="AP8" s="490"/>
      <c r="AQ8" s="491">
        <f t="shared" si="0"/>
        <v>195331</v>
      </c>
      <c r="AR8" s="491">
        <f t="shared" si="0"/>
        <v>221943</v>
      </c>
      <c r="AS8" s="491">
        <f t="shared" si="0"/>
        <v>224563</v>
      </c>
      <c r="AT8" s="491">
        <f t="shared" si="0"/>
        <v>224553</v>
      </c>
    </row>
    <row r="9" spans="1:163" ht="20.100000000000001" customHeight="1" x14ac:dyDescent="0.25">
      <c r="A9" s="493"/>
      <c r="B9" s="494" t="s">
        <v>5972</v>
      </c>
      <c r="C9" s="495">
        <f>SUM(C8)</f>
        <v>0</v>
      </c>
      <c r="D9" s="495">
        <f t="shared" ref="D9:L9" si="5">SUM(D8)</f>
        <v>0</v>
      </c>
      <c r="E9" s="495">
        <f t="shared" si="5"/>
        <v>0</v>
      </c>
      <c r="F9" s="495">
        <f t="shared" si="5"/>
        <v>0</v>
      </c>
      <c r="G9" s="495">
        <f t="shared" si="5"/>
        <v>0</v>
      </c>
      <c r="H9" s="495">
        <f t="shared" si="5"/>
        <v>0</v>
      </c>
      <c r="I9" s="495">
        <f t="shared" si="5"/>
        <v>0</v>
      </c>
      <c r="J9" s="495">
        <f t="shared" si="5"/>
        <v>0</v>
      </c>
      <c r="K9" s="495">
        <f t="shared" si="5"/>
        <v>81</v>
      </c>
      <c r="L9" s="495">
        <f t="shared" si="5"/>
        <v>300</v>
      </c>
      <c r="M9" s="495">
        <f>M8</f>
        <v>300</v>
      </c>
      <c r="N9" s="495">
        <f>N8</f>
        <v>290</v>
      </c>
      <c r="O9" s="495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5"/>
      <c r="AB9" s="495"/>
      <c r="AC9" s="495"/>
      <c r="AD9" s="495"/>
      <c r="AE9" s="495">
        <f t="shared" ref="AE9:AL9" si="6">SUM(AE8)</f>
        <v>1422</v>
      </c>
      <c r="AF9" s="495">
        <f t="shared" si="6"/>
        <v>1458</v>
      </c>
      <c r="AG9" s="495">
        <f t="shared" si="6"/>
        <v>1478</v>
      </c>
      <c r="AH9" s="495">
        <f t="shared" si="6"/>
        <v>1478</v>
      </c>
      <c r="AI9" s="495">
        <f t="shared" si="6"/>
        <v>193828</v>
      </c>
      <c r="AJ9" s="495">
        <f t="shared" si="6"/>
        <v>220185</v>
      </c>
      <c r="AK9" s="495">
        <f t="shared" si="6"/>
        <v>222785</v>
      </c>
      <c r="AL9" s="495">
        <f t="shared" si="6"/>
        <v>222785</v>
      </c>
      <c r="AM9" s="495"/>
      <c r="AN9" s="495"/>
      <c r="AO9" s="495"/>
      <c r="AP9" s="495"/>
      <c r="AQ9" s="495">
        <f t="shared" si="0"/>
        <v>195331</v>
      </c>
      <c r="AR9" s="495">
        <f t="shared" si="0"/>
        <v>221943</v>
      </c>
      <c r="AS9" s="495">
        <f t="shared" si="0"/>
        <v>224563</v>
      </c>
      <c r="AT9" s="495">
        <f t="shared" si="0"/>
        <v>224553</v>
      </c>
    </row>
    <row r="10" spans="1:163" ht="50.1" customHeight="1" x14ac:dyDescent="0.25">
      <c r="A10" s="488" t="s">
        <v>4027</v>
      </c>
      <c r="B10" s="490" t="s">
        <v>2</v>
      </c>
      <c r="C10" s="490"/>
      <c r="D10" s="490"/>
      <c r="E10" s="490"/>
      <c r="F10" s="490"/>
      <c r="G10" s="490"/>
      <c r="H10" s="490"/>
      <c r="I10" s="490"/>
      <c r="J10" s="490"/>
      <c r="K10" s="490">
        <v>16863</v>
      </c>
      <c r="L10" s="490">
        <v>24156</v>
      </c>
      <c r="M10" s="490">
        <v>24163</v>
      </c>
      <c r="N10" s="490">
        <v>18176</v>
      </c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0"/>
      <c r="AB10" s="490"/>
      <c r="AC10" s="490"/>
      <c r="AD10" s="490"/>
      <c r="AE10" s="490">
        <v>827</v>
      </c>
      <c r="AF10" s="490">
        <v>4321</v>
      </c>
      <c r="AG10" s="490">
        <v>4314</v>
      </c>
      <c r="AH10" s="490">
        <v>4314</v>
      </c>
      <c r="AI10" s="490">
        <v>122836</v>
      </c>
      <c r="AJ10" s="490">
        <v>134172</v>
      </c>
      <c r="AK10" s="490">
        <v>134172</v>
      </c>
      <c r="AL10" s="490">
        <v>134172</v>
      </c>
      <c r="AM10" s="490"/>
      <c r="AN10" s="490"/>
      <c r="AO10" s="490"/>
      <c r="AP10" s="490"/>
      <c r="AQ10" s="491">
        <f t="shared" si="0"/>
        <v>140526</v>
      </c>
      <c r="AR10" s="491">
        <f t="shared" si="0"/>
        <v>162649</v>
      </c>
      <c r="AS10" s="491">
        <f t="shared" si="0"/>
        <v>162649</v>
      </c>
      <c r="AT10" s="491">
        <f t="shared" si="0"/>
        <v>156662</v>
      </c>
    </row>
    <row r="11" spans="1:163" ht="20.100000000000001" customHeight="1" x14ac:dyDescent="0.25">
      <c r="A11" s="493"/>
      <c r="B11" s="494" t="s">
        <v>5972</v>
      </c>
      <c r="C11" s="495">
        <f t="shared" ref="C11:L11" si="7">SUM(C10)</f>
        <v>0</v>
      </c>
      <c r="D11" s="495">
        <f t="shared" si="7"/>
        <v>0</v>
      </c>
      <c r="E11" s="495">
        <f t="shared" si="7"/>
        <v>0</v>
      </c>
      <c r="F11" s="495">
        <f t="shared" si="7"/>
        <v>0</v>
      </c>
      <c r="G11" s="495">
        <f t="shared" si="7"/>
        <v>0</v>
      </c>
      <c r="H11" s="495">
        <f t="shared" si="7"/>
        <v>0</v>
      </c>
      <c r="I11" s="495">
        <f t="shared" si="7"/>
        <v>0</v>
      </c>
      <c r="J11" s="495">
        <f t="shared" si="7"/>
        <v>0</v>
      </c>
      <c r="K11" s="495">
        <f t="shared" si="7"/>
        <v>16863</v>
      </c>
      <c r="L11" s="495">
        <f t="shared" si="7"/>
        <v>24156</v>
      </c>
      <c r="M11" s="495">
        <f>M10</f>
        <v>24163</v>
      </c>
      <c r="N11" s="495">
        <f>N10</f>
        <v>18176</v>
      </c>
      <c r="O11" s="495"/>
      <c r="P11" s="495"/>
      <c r="Q11" s="495"/>
      <c r="R11" s="495"/>
      <c r="S11" s="495"/>
      <c r="T11" s="495"/>
      <c r="U11" s="495"/>
      <c r="V11" s="495"/>
      <c r="W11" s="495"/>
      <c r="X11" s="495"/>
      <c r="Y11" s="495"/>
      <c r="Z11" s="495"/>
      <c r="AA11" s="495"/>
      <c r="AB11" s="495"/>
      <c r="AC11" s="495"/>
      <c r="AD11" s="495"/>
      <c r="AE11" s="495">
        <f>SUM(AE10)</f>
        <v>827</v>
      </c>
      <c r="AF11" s="495">
        <f>SUM(AF10)</f>
        <v>4321</v>
      </c>
      <c r="AG11" s="495">
        <f>AG10</f>
        <v>4314</v>
      </c>
      <c r="AH11" s="495">
        <f>AH10</f>
        <v>4314</v>
      </c>
      <c r="AI11" s="495">
        <f>SUM(AI10)</f>
        <v>122836</v>
      </c>
      <c r="AJ11" s="495">
        <f>SUM(AJ10)</f>
        <v>134172</v>
      </c>
      <c r="AK11" s="495">
        <f>SUM(AK10)</f>
        <v>134172</v>
      </c>
      <c r="AL11" s="495">
        <f>SUM(AL10)</f>
        <v>134172</v>
      </c>
      <c r="AM11" s="495"/>
      <c r="AN11" s="495"/>
      <c r="AO11" s="495"/>
      <c r="AP11" s="495"/>
      <c r="AQ11" s="495">
        <f t="shared" si="0"/>
        <v>140526</v>
      </c>
      <c r="AR11" s="495">
        <f t="shared" si="0"/>
        <v>162649</v>
      </c>
      <c r="AS11" s="495">
        <f t="shared" si="0"/>
        <v>162649</v>
      </c>
      <c r="AT11" s="495">
        <f t="shared" si="0"/>
        <v>156662</v>
      </c>
    </row>
    <row r="12" spans="1:163" ht="50.1" customHeight="1" x14ac:dyDescent="0.25">
      <c r="A12" s="488" t="s">
        <v>2141</v>
      </c>
      <c r="B12" s="499" t="s">
        <v>3</v>
      </c>
      <c r="C12" s="490">
        <v>7304</v>
      </c>
      <c r="D12" s="490"/>
      <c r="E12" s="490"/>
      <c r="F12" s="490"/>
      <c r="G12" s="490"/>
      <c r="H12" s="499"/>
      <c r="I12" s="499"/>
      <c r="J12" s="499"/>
      <c r="K12" s="490">
        <v>6662</v>
      </c>
      <c r="L12" s="490">
        <v>11415</v>
      </c>
      <c r="M12" s="490">
        <v>7615</v>
      </c>
      <c r="N12" s="490">
        <v>7597</v>
      </c>
      <c r="O12" s="490"/>
      <c r="P12" s="490"/>
      <c r="Q12" s="490">
        <v>200</v>
      </c>
      <c r="R12" s="490">
        <v>200</v>
      </c>
      <c r="S12" s="490"/>
      <c r="T12" s="490"/>
      <c r="U12" s="490"/>
      <c r="V12" s="490"/>
      <c r="W12" s="490"/>
      <c r="X12" s="490"/>
      <c r="Y12" s="490"/>
      <c r="Z12" s="490"/>
      <c r="AA12" s="490"/>
      <c r="AB12" s="490"/>
      <c r="AC12" s="490"/>
      <c r="AD12" s="490"/>
      <c r="AE12" s="490">
        <v>15243</v>
      </c>
      <c r="AF12" s="490">
        <v>971</v>
      </c>
      <c r="AG12" s="490">
        <v>971</v>
      </c>
      <c r="AH12" s="490">
        <v>971</v>
      </c>
      <c r="AI12" s="490">
        <v>49331</v>
      </c>
      <c r="AJ12" s="490">
        <v>57801</v>
      </c>
      <c r="AK12" s="490">
        <v>69929</v>
      </c>
      <c r="AL12" s="490">
        <v>69929</v>
      </c>
      <c r="AM12" s="490"/>
      <c r="AN12" s="490"/>
      <c r="AO12" s="490"/>
      <c r="AP12" s="490"/>
      <c r="AQ12" s="491">
        <f t="shared" si="0"/>
        <v>78540</v>
      </c>
      <c r="AR12" s="491">
        <f t="shared" si="0"/>
        <v>70187</v>
      </c>
      <c r="AS12" s="491">
        <f t="shared" si="0"/>
        <v>78715</v>
      </c>
      <c r="AT12" s="491">
        <f t="shared" si="0"/>
        <v>78697</v>
      </c>
    </row>
    <row r="13" spans="1:163" ht="20.100000000000001" customHeight="1" x14ac:dyDescent="0.25">
      <c r="A13" s="493"/>
      <c r="B13" s="494" t="s">
        <v>5972</v>
      </c>
      <c r="C13" s="495">
        <f t="shared" ref="C13:L13" si="8">SUM(C12)</f>
        <v>7304</v>
      </c>
      <c r="D13" s="495">
        <f t="shared" si="8"/>
        <v>0</v>
      </c>
      <c r="E13" s="495">
        <f t="shared" si="8"/>
        <v>0</v>
      </c>
      <c r="F13" s="495">
        <f t="shared" si="8"/>
        <v>0</v>
      </c>
      <c r="G13" s="495">
        <f t="shared" si="8"/>
        <v>0</v>
      </c>
      <c r="H13" s="495">
        <f t="shared" si="8"/>
        <v>0</v>
      </c>
      <c r="I13" s="495">
        <f t="shared" si="8"/>
        <v>0</v>
      </c>
      <c r="J13" s="495">
        <f t="shared" si="8"/>
        <v>0</v>
      </c>
      <c r="K13" s="495">
        <f t="shared" si="8"/>
        <v>6662</v>
      </c>
      <c r="L13" s="495">
        <f t="shared" si="8"/>
        <v>11415</v>
      </c>
      <c r="M13" s="495">
        <f>M12</f>
        <v>7615</v>
      </c>
      <c r="N13" s="495">
        <f>N12</f>
        <v>7597</v>
      </c>
      <c r="O13" s="495"/>
      <c r="P13" s="495"/>
      <c r="Q13" s="495">
        <v>200</v>
      </c>
      <c r="R13" s="495">
        <f>SUM(R12)</f>
        <v>200</v>
      </c>
      <c r="S13" s="495"/>
      <c r="T13" s="495"/>
      <c r="U13" s="495"/>
      <c r="V13" s="495"/>
      <c r="W13" s="495"/>
      <c r="X13" s="495"/>
      <c r="Y13" s="495">
        <f>SUM(Y12)</f>
        <v>0</v>
      </c>
      <c r="Z13" s="495">
        <f>SUM(Z12)</f>
        <v>0</v>
      </c>
      <c r="AA13" s="495"/>
      <c r="AB13" s="495"/>
      <c r="AC13" s="495"/>
      <c r="AD13" s="495"/>
      <c r="AE13" s="495">
        <f>SUM(AE12)</f>
        <v>15243</v>
      </c>
      <c r="AF13" s="495">
        <f>SUM(AF12)</f>
        <v>971</v>
      </c>
      <c r="AG13" s="495">
        <f>AG12</f>
        <v>971</v>
      </c>
      <c r="AH13" s="495">
        <f>AH12</f>
        <v>971</v>
      </c>
      <c r="AI13" s="495">
        <f>SUM(AI12)</f>
        <v>49331</v>
      </c>
      <c r="AJ13" s="495">
        <f>SUM(AJ12)</f>
        <v>57801</v>
      </c>
      <c r="AK13" s="495">
        <f>SUM(AK12)</f>
        <v>69929</v>
      </c>
      <c r="AL13" s="495">
        <f>SUM(AL12)</f>
        <v>69929</v>
      </c>
      <c r="AM13" s="495"/>
      <c r="AN13" s="495"/>
      <c r="AO13" s="495"/>
      <c r="AP13" s="495"/>
      <c r="AQ13" s="495">
        <f t="shared" si="0"/>
        <v>78540</v>
      </c>
      <c r="AR13" s="495">
        <f t="shared" si="0"/>
        <v>70187</v>
      </c>
      <c r="AS13" s="495">
        <f t="shared" si="0"/>
        <v>78715</v>
      </c>
      <c r="AT13" s="495">
        <f t="shared" si="0"/>
        <v>78697</v>
      </c>
    </row>
    <row r="14" spans="1:163" ht="50.1" customHeight="1" x14ac:dyDescent="0.25">
      <c r="A14" s="488" t="s">
        <v>2142</v>
      </c>
      <c r="B14" s="499" t="s">
        <v>4</v>
      </c>
      <c r="C14" s="490">
        <v>5077</v>
      </c>
      <c r="D14" s="490"/>
      <c r="E14" s="490"/>
      <c r="F14" s="490"/>
      <c r="G14" s="490"/>
      <c r="H14" s="499"/>
      <c r="I14" s="499"/>
      <c r="J14" s="499"/>
      <c r="K14" s="490">
        <v>3418</v>
      </c>
      <c r="L14" s="490">
        <v>3160</v>
      </c>
      <c r="M14" s="490">
        <v>3651</v>
      </c>
      <c r="N14" s="490">
        <v>3832</v>
      </c>
      <c r="O14" s="490"/>
      <c r="P14" s="490"/>
      <c r="Q14" s="490">
        <v>250</v>
      </c>
      <c r="R14" s="490">
        <v>250</v>
      </c>
      <c r="S14" s="490"/>
      <c r="T14" s="490"/>
      <c r="U14" s="490"/>
      <c r="V14" s="490"/>
      <c r="W14" s="490"/>
      <c r="X14" s="490"/>
      <c r="Y14" s="490"/>
      <c r="Z14" s="490"/>
      <c r="AA14" s="490"/>
      <c r="AB14" s="490"/>
      <c r="AC14" s="490"/>
      <c r="AD14" s="490"/>
      <c r="AE14" s="490">
        <v>9387</v>
      </c>
      <c r="AF14" s="490">
        <v>5114</v>
      </c>
      <c r="AG14" s="490">
        <v>5114</v>
      </c>
      <c r="AH14" s="490">
        <v>5114</v>
      </c>
      <c r="AI14" s="490">
        <v>37801</v>
      </c>
      <c r="AJ14" s="490">
        <v>45899</v>
      </c>
      <c r="AK14" s="490">
        <v>44756</v>
      </c>
      <c r="AL14" s="490">
        <v>44756</v>
      </c>
      <c r="AM14" s="490"/>
      <c r="AN14" s="490"/>
      <c r="AO14" s="490"/>
      <c r="AP14" s="490"/>
      <c r="AQ14" s="491">
        <f t="shared" si="0"/>
        <v>55683</v>
      </c>
      <c r="AR14" s="491">
        <f t="shared" si="0"/>
        <v>54173</v>
      </c>
      <c r="AS14" s="491">
        <f t="shared" si="0"/>
        <v>53771</v>
      </c>
      <c r="AT14" s="491">
        <f t="shared" si="0"/>
        <v>53952</v>
      </c>
    </row>
    <row r="15" spans="1:163" ht="20.100000000000001" customHeight="1" x14ac:dyDescent="0.25">
      <c r="A15" s="493"/>
      <c r="B15" s="494" t="s">
        <v>5972</v>
      </c>
      <c r="C15" s="495">
        <f t="shared" ref="C15:L15" si="9">SUM(C14)</f>
        <v>5077</v>
      </c>
      <c r="D15" s="495">
        <f t="shared" si="9"/>
        <v>0</v>
      </c>
      <c r="E15" s="495">
        <f t="shared" si="9"/>
        <v>0</v>
      </c>
      <c r="F15" s="495">
        <f t="shared" si="9"/>
        <v>0</v>
      </c>
      <c r="G15" s="495">
        <f t="shared" si="9"/>
        <v>0</v>
      </c>
      <c r="H15" s="495">
        <f t="shared" si="9"/>
        <v>0</v>
      </c>
      <c r="I15" s="495">
        <f t="shared" si="9"/>
        <v>0</v>
      </c>
      <c r="J15" s="495">
        <f t="shared" si="9"/>
        <v>0</v>
      </c>
      <c r="K15" s="495">
        <f t="shared" si="9"/>
        <v>3418</v>
      </c>
      <c r="L15" s="495">
        <f t="shared" si="9"/>
        <v>3160</v>
      </c>
      <c r="M15" s="495">
        <f>M14</f>
        <v>3651</v>
      </c>
      <c r="N15" s="495">
        <f>N14</f>
        <v>3832</v>
      </c>
      <c r="O15" s="495"/>
      <c r="P15" s="495"/>
      <c r="Q15" s="495">
        <v>250</v>
      </c>
      <c r="R15" s="495">
        <v>250</v>
      </c>
      <c r="S15" s="495">
        <f t="shared" ref="S15:T15" si="10">S14</f>
        <v>0</v>
      </c>
      <c r="T15" s="495">
        <f t="shared" si="10"/>
        <v>0</v>
      </c>
      <c r="U15" s="495">
        <f>U14</f>
        <v>0</v>
      </c>
      <c r="V15" s="495">
        <f>V14</f>
        <v>0</v>
      </c>
      <c r="W15" s="495"/>
      <c r="X15" s="495"/>
      <c r="Y15" s="495"/>
      <c r="Z15" s="495"/>
      <c r="AA15" s="495"/>
      <c r="AB15" s="495"/>
      <c r="AC15" s="495"/>
      <c r="AD15" s="495"/>
      <c r="AE15" s="495">
        <f>SUM(AE14)</f>
        <v>9387</v>
      </c>
      <c r="AF15" s="495">
        <f>SUM(AF14)</f>
        <v>5114</v>
      </c>
      <c r="AG15" s="495">
        <f>AG14</f>
        <v>5114</v>
      </c>
      <c r="AH15" s="495">
        <f>AH14</f>
        <v>5114</v>
      </c>
      <c r="AI15" s="495">
        <f>SUM(AI14)</f>
        <v>37801</v>
      </c>
      <c r="AJ15" s="495">
        <f>SUM(AJ14)</f>
        <v>45899</v>
      </c>
      <c r="AK15" s="495">
        <f>SUM(AK14)</f>
        <v>44756</v>
      </c>
      <c r="AL15" s="495">
        <f>SUM(AL14)</f>
        <v>44756</v>
      </c>
      <c r="AM15" s="495"/>
      <c r="AN15" s="495"/>
      <c r="AO15" s="495"/>
      <c r="AP15" s="495"/>
      <c r="AQ15" s="495">
        <f t="shared" si="0"/>
        <v>55683</v>
      </c>
      <c r="AR15" s="495">
        <f t="shared" si="0"/>
        <v>54173</v>
      </c>
      <c r="AS15" s="495">
        <f t="shared" si="0"/>
        <v>53771</v>
      </c>
      <c r="AT15" s="495">
        <f t="shared" si="0"/>
        <v>53952</v>
      </c>
    </row>
    <row r="16" spans="1:163" ht="50.1" customHeight="1" x14ac:dyDescent="0.25">
      <c r="A16" s="488" t="s">
        <v>2143</v>
      </c>
      <c r="B16" s="499" t="s">
        <v>5</v>
      </c>
      <c r="C16" s="490">
        <v>13811</v>
      </c>
      <c r="D16" s="490">
        <v>2500</v>
      </c>
      <c r="E16" s="490">
        <v>2500</v>
      </c>
      <c r="F16" s="490">
        <v>2500</v>
      </c>
      <c r="G16" s="500">
        <v>30</v>
      </c>
      <c r="H16" s="500"/>
      <c r="I16" s="499"/>
      <c r="J16" s="500">
        <v>13</v>
      </c>
      <c r="K16" s="490">
        <v>1873</v>
      </c>
      <c r="L16" s="490">
        <v>1742</v>
      </c>
      <c r="M16" s="490">
        <v>1742</v>
      </c>
      <c r="N16" s="490">
        <v>2518</v>
      </c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0"/>
      <c r="AB16" s="490"/>
      <c r="AC16" s="490"/>
      <c r="AD16" s="490"/>
      <c r="AE16" s="501">
        <v>15144</v>
      </c>
      <c r="AF16" s="490">
        <v>10889</v>
      </c>
      <c r="AG16" s="490">
        <v>10889</v>
      </c>
      <c r="AH16" s="501">
        <v>10889</v>
      </c>
      <c r="AI16" s="490">
        <v>218118</v>
      </c>
      <c r="AJ16" s="490">
        <v>245938</v>
      </c>
      <c r="AK16" s="490">
        <v>247407</v>
      </c>
      <c r="AL16" s="490">
        <v>247407</v>
      </c>
      <c r="AM16" s="490"/>
      <c r="AN16" s="490"/>
      <c r="AO16" s="490"/>
      <c r="AP16" s="490"/>
      <c r="AQ16" s="491">
        <f t="shared" si="0"/>
        <v>248976</v>
      </c>
      <c r="AR16" s="491">
        <f t="shared" si="0"/>
        <v>261069</v>
      </c>
      <c r="AS16" s="491">
        <f t="shared" si="0"/>
        <v>262538</v>
      </c>
      <c r="AT16" s="491">
        <f t="shared" si="0"/>
        <v>263327</v>
      </c>
    </row>
    <row r="17" spans="1:46" ht="31.5" x14ac:dyDescent="0.25">
      <c r="A17" s="493"/>
      <c r="B17" s="502" t="s">
        <v>5974</v>
      </c>
      <c r="C17" s="495">
        <f>SUM(C16)</f>
        <v>13811</v>
      </c>
      <c r="D17" s="495">
        <f t="shared" ref="D17:E17" si="11">SUM(D16)</f>
        <v>2500</v>
      </c>
      <c r="E17" s="495">
        <f t="shared" si="11"/>
        <v>2500</v>
      </c>
      <c r="F17" s="495">
        <f>SUM(F16)</f>
        <v>2500</v>
      </c>
      <c r="G17" s="495">
        <f>SUM(G16)</f>
        <v>30</v>
      </c>
      <c r="H17" s="495">
        <f>SUM(H16)</f>
        <v>0</v>
      </c>
      <c r="I17" s="495">
        <f t="shared" ref="I17:J17" si="12">SUM(I16)</f>
        <v>0</v>
      </c>
      <c r="J17" s="495">
        <f t="shared" si="12"/>
        <v>13</v>
      </c>
      <c r="K17" s="495">
        <f>SUM(K16)</f>
        <v>1873</v>
      </c>
      <c r="L17" s="495">
        <f>SUM(L16)</f>
        <v>1742</v>
      </c>
      <c r="M17" s="495">
        <f>M16</f>
        <v>1742</v>
      </c>
      <c r="N17" s="495">
        <f>N16</f>
        <v>2518</v>
      </c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495"/>
      <c r="AE17" s="495">
        <f>SUM(AE16)</f>
        <v>15144</v>
      </c>
      <c r="AF17" s="495">
        <f>SUM(AF16)</f>
        <v>10889</v>
      </c>
      <c r="AG17" s="495">
        <f>AG16</f>
        <v>10889</v>
      </c>
      <c r="AH17" s="495">
        <f>AH16</f>
        <v>10889</v>
      </c>
      <c r="AI17" s="495">
        <f>SUM(AI16)</f>
        <v>218118</v>
      </c>
      <c r="AJ17" s="495">
        <f>SUM(AJ16)</f>
        <v>245938</v>
      </c>
      <c r="AK17" s="495">
        <f>SUM(AK16)</f>
        <v>247407</v>
      </c>
      <c r="AL17" s="495">
        <f>SUM(AL16)</f>
        <v>247407</v>
      </c>
      <c r="AM17" s="495"/>
      <c r="AN17" s="495"/>
      <c r="AO17" s="495"/>
      <c r="AP17" s="495"/>
      <c r="AQ17" s="495">
        <f>SUM(AM17+AI17+AE17+AA17+W17+K17+C17+S17+O17+G17)</f>
        <v>248976</v>
      </c>
      <c r="AR17" s="495">
        <f t="shared" si="0"/>
        <v>261069</v>
      </c>
      <c r="AS17" s="495">
        <f t="shared" si="0"/>
        <v>262538</v>
      </c>
      <c r="AT17" s="495">
        <f t="shared" si="0"/>
        <v>263327</v>
      </c>
    </row>
    <row r="18" spans="1:46" ht="47.25" x14ac:dyDescent="0.25">
      <c r="A18" s="503" t="s">
        <v>2144</v>
      </c>
      <c r="B18" s="504" t="s">
        <v>5975</v>
      </c>
      <c r="C18" s="505"/>
      <c r="D18" s="505"/>
      <c r="E18" s="505"/>
      <c r="F18" s="505"/>
      <c r="G18" s="505"/>
      <c r="H18" s="505"/>
      <c r="I18" s="505"/>
      <c r="J18" s="505"/>
      <c r="K18" s="505">
        <v>806</v>
      </c>
      <c r="L18" s="505">
        <v>165</v>
      </c>
      <c r="M18" s="505">
        <v>1165</v>
      </c>
      <c r="N18" s="505">
        <v>2057</v>
      </c>
      <c r="O18" s="505"/>
      <c r="P18" s="505"/>
      <c r="Q18" s="505"/>
      <c r="R18" s="505"/>
      <c r="S18" s="505"/>
      <c r="T18" s="505"/>
      <c r="U18" s="505"/>
      <c r="V18" s="505"/>
      <c r="W18" s="505"/>
      <c r="X18" s="505"/>
      <c r="Y18" s="505"/>
      <c r="Z18" s="505"/>
      <c r="AA18" s="505"/>
      <c r="AB18" s="505"/>
      <c r="AC18" s="505"/>
      <c r="AD18" s="505"/>
      <c r="AE18" s="505">
        <v>12925</v>
      </c>
      <c r="AF18" s="505">
        <v>3993</v>
      </c>
      <c r="AG18" s="505">
        <v>3993</v>
      </c>
      <c r="AH18" s="505">
        <v>3993</v>
      </c>
      <c r="AI18" s="505">
        <v>102001</v>
      </c>
      <c r="AJ18" s="505">
        <v>105099</v>
      </c>
      <c r="AK18" s="505">
        <v>113764</v>
      </c>
      <c r="AL18" s="505">
        <v>113764</v>
      </c>
      <c r="AM18" s="505"/>
      <c r="AN18" s="505"/>
      <c r="AO18" s="505"/>
      <c r="AP18" s="505"/>
      <c r="AQ18" s="505">
        <f>SUM(AM18+AI18+AE18+AA18+W18+K18+C18+S18+O18+G18)</f>
        <v>115732</v>
      </c>
      <c r="AR18" s="505">
        <f t="shared" si="0"/>
        <v>109257</v>
      </c>
      <c r="AS18" s="505">
        <f t="shared" si="0"/>
        <v>118922</v>
      </c>
      <c r="AT18" s="505">
        <f t="shared" si="0"/>
        <v>119814</v>
      </c>
    </row>
    <row r="19" spans="1:46" x14ac:dyDescent="0.25">
      <c r="A19" s="493"/>
      <c r="B19" s="494" t="s">
        <v>5972</v>
      </c>
      <c r="C19" s="495"/>
      <c r="D19" s="495">
        <f>SUM(D18)</f>
        <v>0</v>
      </c>
      <c r="E19" s="495">
        <f>E18</f>
        <v>0</v>
      </c>
      <c r="F19" s="495"/>
      <c r="G19" s="495"/>
      <c r="H19" s="495">
        <f>SUM(H18)</f>
        <v>0</v>
      </c>
      <c r="I19" s="495"/>
      <c r="J19" s="495">
        <f>SUM(J18)</f>
        <v>0</v>
      </c>
      <c r="K19" s="495">
        <f>SUM(K18)</f>
        <v>806</v>
      </c>
      <c r="L19" s="495">
        <f>SUM(L18)</f>
        <v>165</v>
      </c>
      <c r="M19" s="495">
        <f>M18</f>
        <v>1165</v>
      </c>
      <c r="N19" s="495">
        <f>N18</f>
        <v>2057</v>
      </c>
      <c r="O19" s="495"/>
      <c r="P19" s="495"/>
      <c r="Q19" s="495"/>
      <c r="R19" s="495"/>
      <c r="S19" s="495"/>
      <c r="T19" s="495">
        <f>T18</f>
        <v>0</v>
      </c>
      <c r="U19" s="495">
        <f>U18</f>
        <v>0</v>
      </c>
      <c r="V19" s="495">
        <f>V18</f>
        <v>0</v>
      </c>
      <c r="W19" s="495">
        <f t="shared" ref="W19:AC19" si="13">W18</f>
        <v>0</v>
      </c>
      <c r="X19" s="495">
        <f t="shared" si="13"/>
        <v>0</v>
      </c>
      <c r="Y19" s="495">
        <f t="shared" si="13"/>
        <v>0</v>
      </c>
      <c r="Z19" s="495">
        <f t="shared" si="13"/>
        <v>0</v>
      </c>
      <c r="AA19" s="495">
        <f t="shared" si="13"/>
        <v>0</v>
      </c>
      <c r="AB19" s="495">
        <f t="shared" si="13"/>
        <v>0</v>
      </c>
      <c r="AC19" s="495">
        <f t="shared" si="13"/>
        <v>0</v>
      </c>
      <c r="AD19" s="495"/>
      <c r="AE19" s="495">
        <f>SUM(AE18)</f>
        <v>12925</v>
      </c>
      <c r="AF19" s="495">
        <f>SUM(AF18)</f>
        <v>3993</v>
      </c>
      <c r="AG19" s="495">
        <f>AG18</f>
        <v>3993</v>
      </c>
      <c r="AH19" s="495">
        <f>AH18</f>
        <v>3993</v>
      </c>
      <c r="AI19" s="495">
        <f>SUM(AI18)</f>
        <v>102001</v>
      </c>
      <c r="AJ19" s="495">
        <f>SUM(AJ18)</f>
        <v>105099</v>
      </c>
      <c r="AK19" s="495">
        <f>SUM(AK18)</f>
        <v>113764</v>
      </c>
      <c r="AL19" s="495">
        <f>SUM(AL18)</f>
        <v>113764</v>
      </c>
      <c r="AM19" s="495"/>
      <c r="AN19" s="495"/>
      <c r="AO19" s="495"/>
      <c r="AP19" s="495"/>
      <c r="AQ19" s="495">
        <f>SUM(AM19+AI19+AE19+AA19+W19+K19+C19+S19+O19+G19)</f>
        <v>115732</v>
      </c>
      <c r="AR19" s="495">
        <f t="shared" si="0"/>
        <v>109257</v>
      </c>
      <c r="AS19" s="495">
        <f t="shared" si="0"/>
        <v>118922</v>
      </c>
      <c r="AT19" s="495">
        <f t="shared" si="0"/>
        <v>119814</v>
      </c>
    </row>
    <row r="20" spans="1:46" s="507" customFormat="1" ht="50.1" customHeight="1" x14ac:dyDescent="0.25">
      <c r="A20" s="488"/>
      <c r="B20" s="491" t="s">
        <v>6</v>
      </c>
      <c r="C20" s="506">
        <f>SUM(C4+C6+C8+C10+C12+C14+C16+C18)</f>
        <v>478203</v>
      </c>
      <c r="D20" s="506">
        <f t="shared" ref="D20:AP20" si="14">SUM(D4+D6+D8+D10+D12+D14+D16+D18)</f>
        <v>484585</v>
      </c>
      <c r="E20" s="506">
        <f t="shared" si="14"/>
        <v>477675</v>
      </c>
      <c r="F20" s="506">
        <f t="shared" si="14"/>
        <v>475638</v>
      </c>
      <c r="G20" s="506">
        <f t="shared" si="14"/>
        <v>30</v>
      </c>
      <c r="H20" s="506">
        <f t="shared" si="14"/>
        <v>0</v>
      </c>
      <c r="I20" s="506">
        <f t="shared" si="14"/>
        <v>0</v>
      </c>
      <c r="J20" s="506">
        <f t="shared" si="14"/>
        <v>13</v>
      </c>
      <c r="K20" s="506">
        <f t="shared" si="14"/>
        <v>125308</v>
      </c>
      <c r="L20" s="506">
        <f t="shared" si="14"/>
        <v>157375</v>
      </c>
      <c r="M20" s="506">
        <f t="shared" si="14"/>
        <v>157438</v>
      </c>
      <c r="N20" s="506">
        <f t="shared" si="14"/>
        <v>156423</v>
      </c>
      <c r="O20" s="506">
        <f t="shared" si="14"/>
        <v>0</v>
      </c>
      <c r="P20" s="506">
        <f t="shared" si="14"/>
        <v>0</v>
      </c>
      <c r="Q20" s="506">
        <f t="shared" si="14"/>
        <v>450</v>
      </c>
      <c r="R20" s="506">
        <f t="shared" si="14"/>
        <v>450</v>
      </c>
      <c r="S20" s="506">
        <f t="shared" si="14"/>
        <v>0</v>
      </c>
      <c r="T20" s="506">
        <f t="shared" si="14"/>
        <v>0</v>
      </c>
      <c r="U20" s="506">
        <f t="shared" si="14"/>
        <v>3458</v>
      </c>
      <c r="V20" s="506">
        <f t="shared" si="14"/>
        <v>3458</v>
      </c>
      <c r="W20" s="506"/>
      <c r="X20" s="506">
        <f t="shared" si="14"/>
        <v>0</v>
      </c>
      <c r="Y20" s="506">
        <f t="shared" si="14"/>
        <v>0</v>
      </c>
      <c r="Z20" s="506">
        <f t="shared" si="14"/>
        <v>0</v>
      </c>
      <c r="AA20" s="506">
        <f t="shared" si="14"/>
        <v>0</v>
      </c>
      <c r="AB20" s="506">
        <f t="shared" si="14"/>
        <v>0</v>
      </c>
      <c r="AC20" s="506"/>
      <c r="AD20" s="506">
        <f t="shared" si="14"/>
        <v>0</v>
      </c>
      <c r="AE20" s="506">
        <f t="shared" si="14"/>
        <v>115795</v>
      </c>
      <c r="AF20" s="506">
        <f t="shared" si="14"/>
        <v>54749</v>
      </c>
      <c r="AG20" s="506">
        <f t="shared" si="14"/>
        <v>54753</v>
      </c>
      <c r="AH20" s="506">
        <f t="shared" si="14"/>
        <v>54753</v>
      </c>
      <c r="AI20" s="506">
        <f t="shared" si="14"/>
        <v>867244</v>
      </c>
      <c r="AJ20" s="506">
        <f t="shared" si="14"/>
        <v>996144</v>
      </c>
      <c r="AK20" s="506">
        <f t="shared" si="14"/>
        <v>1010752</v>
      </c>
      <c r="AL20" s="506">
        <f t="shared" si="14"/>
        <v>1010752</v>
      </c>
      <c r="AM20" s="506">
        <f t="shared" si="14"/>
        <v>0</v>
      </c>
      <c r="AN20" s="506">
        <f t="shared" si="14"/>
        <v>0</v>
      </c>
      <c r="AO20" s="506">
        <f t="shared" si="14"/>
        <v>0</v>
      </c>
      <c r="AP20" s="506">
        <f t="shared" si="14"/>
        <v>0</v>
      </c>
      <c r="AQ20" s="491">
        <f>SUM(AQ4+AQ6+AQ8+AQ10+AQ12+AQ14+AQ16+AQ18)</f>
        <v>1586580</v>
      </c>
      <c r="AR20" s="491">
        <f t="shared" ref="AR20:AT20" si="15">SUM(AR4+AR6+AR8+AR10+AR12+AR14+AR16+AR18)</f>
        <v>1692853</v>
      </c>
      <c r="AS20" s="492">
        <f t="shared" si="15"/>
        <v>1704526</v>
      </c>
      <c r="AT20" s="491">
        <f t="shared" si="15"/>
        <v>1701487</v>
      </c>
    </row>
    <row r="21" spans="1:46" ht="20.100000000000001" customHeight="1" x14ac:dyDescent="0.25">
      <c r="A21" s="493"/>
      <c r="B21" s="494" t="s">
        <v>5972</v>
      </c>
      <c r="C21" s="495">
        <f t="shared" ref="C21" si="16">SUM(C5+C7+C9+C11+C13+C15+C19)</f>
        <v>464392</v>
      </c>
      <c r="D21" s="495">
        <f t="shared" ref="D21:AI21" si="17">SUM(D5+D7+D9+D11+D13+D15+D19)</f>
        <v>482085</v>
      </c>
      <c r="E21" s="495">
        <f t="shared" si="17"/>
        <v>475175</v>
      </c>
      <c r="F21" s="495">
        <f t="shared" si="17"/>
        <v>473138</v>
      </c>
      <c r="G21" s="495">
        <f t="shared" si="17"/>
        <v>0</v>
      </c>
      <c r="H21" s="495">
        <f t="shared" si="17"/>
        <v>0</v>
      </c>
      <c r="I21" s="495">
        <f t="shared" si="17"/>
        <v>0</v>
      </c>
      <c r="J21" s="495">
        <f t="shared" si="17"/>
        <v>0</v>
      </c>
      <c r="K21" s="495">
        <f t="shared" si="17"/>
        <v>123435</v>
      </c>
      <c r="L21" s="495">
        <f t="shared" si="17"/>
        <v>155633</v>
      </c>
      <c r="M21" s="495">
        <f t="shared" si="17"/>
        <v>155696</v>
      </c>
      <c r="N21" s="495">
        <f t="shared" si="17"/>
        <v>153905</v>
      </c>
      <c r="O21" s="495">
        <f t="shared" si="17"/>
        <v>0</v>
      </c>
      <c r="P21" s="495">
        <f t="shared" si="17"/>
        <v>0</v>
      </c>
      <c r="Q21" s="495">
        <f t="shared" si="17"/>
        <v>450</v>
      </c>
      <c r="R21" s="495">
        <f t="shared" si="17"/>
        <v>450</v>
      </c>
      <c r="S21" s="495">
        <f t="shared" si="17"/>
        <v>0</v>
      </c>
      <c r="T21" s="495">
        <f t="shared" si="17"/>
        <v>0</v>
      </c>
      <c r="U21" s="495">
        <f t="shared" si="17"/>
        <v>3458</v>
      </c>
      <c r="V21" s="495">
        <f t="shared" si="17"/>
        <v>3458</v>
      </c>
      <c r="W21" s="495">
        <f t="shared" si="17"/>
        <v>0</v>
      </c>
      <c r="X21" s="495">
        <f t="shared" si="17"/>
        <v>0</v>
      </c>
      <c r="Y21" s="495">
        <f t="shared" si="17"/>
        <v>0</v>
      </c>
      <c r="Z21" s="495">
        <f t="shared" si="17"/>
        <v>0</v>
      </c>
      <c r="AA21" s="495">
        <f t="shared" si="17"/>
        <v>0</v>
      </c>
      <c r="AB21" s="495">
        <f t="shared" si="17"/>
        <v>0</v>
      </c>
      <c r="AC21" s="495">
        <f t="shared" si="17"/>
        <v>0</v>
      </c>
      <c r="AD21" s="495">
        <f t="shared" si="17"/>
        <v>0</v>
      </c>
      <c r="AE21" s="495">
        <f t="shared" si="17"/>
        <v>100651</v>
      </c>
      <c r="AF21" s="495">
        <f t="shared" si="17"/>
        <v>43860</v>
      </c>
      <c r="AG21" s="495">
        <f t="shared" si="17"/>
        <v>43864</v>
      </c>
      <c r="AH21" s="495">
        <f t="shared" si="17"/>
        <v>43864</v>
      </c>
      <c r="AI21" s="495">
        <f t="shared" si="17"/>
        <v>649126</v>
      </c>
      <c r="AJ21" s="495">
        <f>SUM(AJ5+AJ7+AJ9+AJ11+AJ13+AJ15+AJ19)</f>
        <v>750206</v>
      </c>
      <c r="AK21" s="495">
        <f t="shared" ref="AK21:AP21" si="18">SUM(AK5+AK7+AK9+AK11+AK13+AK15+AK19)</f>
        <v>763345</v>
      </c>
      <c r="AL21" s="495">
        <f t="shared" si="18"/>
        <v>763345</v>
      </c>
      <c r="AM21" s="495">
        <f t="shared" si="18"/>
        <v>0</v>
      </c>
      <c r="AN21" s="495">
        <f t="shared" si="18"/>
        <v>0</v>
      </c>
      <c r="AO21" s="495">
        <f t="shared" si="18"/>
        <v>0</v>
      </c>
      <c r="AP21" s="495">
        <f t="shared" si="18"/>
        <v>0</v>
      </c>
      <c r="AQ21" s="495">
        <f>SUM(AQ5+AQ7+AQ9+AQ11+AQ13+AQ15+AQ19)</f>
        <v>1337604</v>
      </c>
      <c r="AR21" s="495">
        <f t="shared" ref="AR21:AT21" si="19">SUM(AR5+AR7+AR9+AR11+AR13+AR15+AR19)</f>
        <v>1431784</v>
      </c>
      <c r="AS21" s="495">
        <f t="shared" si="19"/>
        <v>1441988</v>
      </c>
      <c r="AT21" s="495">
        <f t="shared" si="19"/>
        <v>1438160</v>
      </c>
    </row>
    <row r="22" spans="1:46" ht="31.5" x14ac:dyDescent="0.25">
      <c r="A22" s="493"/>
      <c r="B22" s="502" t="s">
        <v>5974</v>
      </c>
      <c r="C22" s="495">
        <f>SUM(C17)</f>
        <v>13811</v>
      </c>
      <c r="D22" s="495">
        <f>SUM(D17)</f>
        <v>2500</v>
      </c>
      <c r="E22" s="495">
        <f>SUM(E17)</f>
        <v>2500</v>
      </c>
      <c r="F22" s="495">
        <f>SUM(F17)</f>
        <v>2500</v>
      </c>
      <c r="G22" s="495">
        <f>SUM(G17)</f>
        <v>30</v>
      </c>
      <c r="H22" s="495">
        <f>SUM(H21)</f>
        <v>0</v>
      </c>
      <c r="I22" s="495"/>
      <c r="J22" s="495">
        <f>SUM(J21)</f>
        <v>0</v>
      </c>
      <c r="K22" s="508">
        <f>SUM(K17)</f>
        <v>1873</v>
      </c>
      <c r="L22" s="495">
        <f>SUM(L17)</f>
        <v>1742</v>
      </c>
      <c r="M22" s="495">
        <f>SUM(M17)</f>
        <v>1742</v>
      </c>
      <c r="N22" s="495">
        <f>SUM(N17)</f>
        <v>2518</v>
      </c>
      <c r="O22" s="495"/>
      <c r="P22" s="495">
        <f t="shared" ref="P22:AT22" si="20">SUM(P17)</f>
        <v>0</v>
      </c>
      <c r="Q22" s="495">
        <f t="shared" si="20"/>
        <v>0</v>
      </c>
      <c r="R22" s="495">
        <f t="shared" si="20"/>
        <v>0</v>
      </c>
      <c r="S22" s="495">
        <f t="shared" si="20"/>
        <v>0</v>
      </c>
      <c r="T22" s="495">
        <f t="shared" si="20"/>
        <v>0</v>
      </c>
      <c r="U22" s="495">
        <v>0</v>
      </c>
      <c r="V22" s="495">
        <f t="shared" si="20"/>
        <v>0</v>
      </c>
      <c r="W22" s="495"/>
      <c r="X22" s="495">
        <f t="shared" si="20"/>
        <v>0</v>
      </c>
      <c r="Y22" s="495">
        <f t="shared" si="20"/>
        <v>0</v>
      </c>
      <c r="Z22" s="495">
        <f t="shared" si="20"/>
        <v>0</v>
      </c>
      <c r="AA22" s="495"/>
      <c r="AB22" s="495">
        <f t="shared" si="20"/>
        <v>0</v>
      </c>
      <c r="AC22" s="495">
        <f t="shared" si="20"/>
        <v>0</v>
      </c>
      <c r="AD22" s="495">
        <f t="shared" si="20"/>
        <v>0</v>
      </c>
      <c r="AE22" s="495">
        <f t="shared" si="20"/>
        <v>15144</v>
      </c>
      <c r="AF22" s="495">
        <f t="shared" si="20"/>
        <v>10889</v>
      </c>
      <c r="AG22" s="495">
        <f t="shared" si="20"/>
        <v>10889</v>
      </c>
      <c r="AH22" s="495">
        <f t="shared" si="20"/>
        <v>10889</v>
      </c>
      <c r="AI22" s="495">
        <f t="shared" si="20"/>
        <v>218118</v>
      </c>
      <c r="AJ22" s="495">
        <f t="shared" si="20"/>
        <v>245938</v>
      </c>
      <c r="AK22" s="495">
        <f t="shared" si="20"/>
        <v>247407</v>
      </c>
      <c r="AL22" s="495">
        <f t="shared" si="20"/>
        <v>247407</v>
      </c>
      <c r="AM22" s="495"/>
      <c r="AN22" s="495">
        <f t="shared" si="20"/>
        <v>0</v>
      </c>
      <c r="AO22" s="495">
        <f t="shared" si="20"/>
        <v>0</v>
      </c>
      <c r="AP22" s="495">
        <f t="shared" si="20"/>
        <v>0</v>
      </c>
      <c r="AQ22" s="495">
        <f>SUM(AQ17)</f>
        <v>248976</v>
      </c>
      <c r="AR22" s="495">
        <f t="shared" si="20"/>
        <v>261069</v>
      </c>
      <c r="AS22" s="495">
        <f t="shared" si="20"/>
        <v>262538</v>
      </c>
      <c r="AT22" s="495">
        <f t="shared" si="20"/>
        <v>263327</v>
      </c>
    </row>
    <row r="23" spans="1:46" s="514" customFormat="1" ht="50.1" customHeight="1" x14ac:dyDescent="0.25">
      <c r="A23" s="509" t="s">
        <v>2144</v>
      </c>
      <c r="B23" s="510" t="s">
        <v>7</v>
      </c>
      <c r="C23" s="511">
        <v>1018934</v>
      </c>
      <c r="D23" s="511">
        <v>873998</v>
      </c>
      <c r="E23" s="511">
        <v>972933</v>
      </c>
      <c r="F23" s="512">
        <v>962287</v>
      </c>
      <c r="G23" s="513">
        <v>672522</v>
      </c>
      <c r="H23" s="513">
        <v>750870</v>
      </c>
      <c r="I23" s="513">
        <v>750870</v>
      </c>
      <c r="J23" s="513">
        <v>761382</v>
      </c>
      <c r="K23" s="512">
        <v>184043</v>
      </c>
      <c r="L23" s="512">
        <v>287616</v>
      </c>
      <c r="M23" s="512">
        <v>265162</v>
      </c>
      <c r="N23" s="511">
        <v>187393</v>
      </c>
      <c r="O23" s="511">
        <v>354</v>
      </c>
      <c r="P23" s="511">
        <v>18745</v>
      </c>
      <c r="Q23" s="511">
        <v>11200</v>
      </c>
      <c r="R23" s="511">
        <v>8200</v>
      </c>
      <c r="S23" s="511">
        <v>570049</v>
      </c>
      <c r="T23" s="511">
        <v>149424</v>
      </c>
      <c r="U23" s="511">
        <v>721265</v>
      </c>
      <c r="V23" s="511">
        <v>543734</v>
      </c>
      <c r="W23" s="511">
        <v>70275</v>
      </c>
      <c r="X23" s="511">
        <v>22297</v>
      </c>
      <c r="Y23" s="511">
        <v>22297</v>
      </c>
      <c r="Z23" s="511">
        <v>12891</v>
      </c>
      <c r="AA23" s="511">
        <v>140</v>
      </c>
      <c r="AB23" s="511">
        <v>140</v>
      </c>
      <c r="AC23" s="511">
        <v>140</v>
      </c>
      <c r="AD23" s="511">
        <v>130</v>
      </c>
      <c r="AE23" s="511">
        <v>1965554</v>
      </c>
      <c r="AF23" s="511">
        <v>2108503</v>
      </c>
      <c r="AG23" s="511">
        <v>2108503</v>
      </c>
      <c r="AH23" s="511">
        <v>2108503</v>
      </c>
      <c r="AI23" s="511"/>
      <c r="AJ23" s="511"/>
      <c r="AK23" s="511"/>
      <c r="AL23" s="511"/>
      <c r="AM23" s="511">
        <v>344131</v>
      </c>
      <c r="AN23" s="511">
        <v>406810</v>
      </c>
      <c r="AO23" s="511">
        <v>407131</v>
      </c>
      <c r="AP23" s="511">
        <v>232359</v>
      </c>
      <c r="AQ23" s="511">
        <f>SUM(AM23+AI23+AE23+AA23+W23+K23+C23+G23+S23+O23)</f>
        <v>4826002</v>
      </c>
      <c r="AR23" s="511">
        <f>SUM(AN23+AJ23+AF23+AB23+X23+L23+D23+H23+T23+P23)</f>
        <v>4618403</v>
      </c>
      <c r="AS23" s="512">
        <f>SUM(I23+AO23+AK23+AG23+AC23+Y23+M23+Q23+U23+E23)</f>
        <v>5259501</v>
      </c>
      <c r="AT23" s="511">
        <f>SUM(AP23+AL23+AH23+AD23+Z23+N23+F23+J23+V23+R23)</f>
        <v>4816879</v>
      </c>
    </row>
    <row r="24" spans="1:46" ht="20.100000000000001" customHeight="1" x14ac:dyDescent="0.25">
      <c r="A24" s="493"/>
      <c r="B24" s="494" t="s">
        <v>5972</v>
      </c>
      <c r="C24" s="495">
        <f>SUM(C23-C25)</f>
        <v>1018934</v>
      </c>
      <c r="D24" s="495">
        <f>SUM(D23-D25)</f>
        <v>873998</v>
      </c>
      <c r="E24" s="495">
        <f>SUM(E23-E25)</f>
        <v>972933</v>
      </c>
      <c r="F24" s="495">
        <f>SUM(F23-F25)</f>
        <v>962287</v>
      </c>
      <c r="G24" s="495">
        <f t="shared" ref="G24:AD24" si="21">SUM(G23-G25)</f>
        <v>672522</v>
      </c>
      <c r="H24" s="495">
        <f t="shared" si="21"/>
        <v>750870</v>
      </c>
      <c r="I24" s="495">
        <f t="shared" si="21"/>
        <v>750870</v>
      </c>
      <c r="J24" s="495">
        <f t="shared" si="21"/>
        <v>5197</v>
      </c>
      <c r="K24" s="495">
        <v>157205</v>
      </c>
      <c r="L24" s="495">
        <f t="shared" si="21"/>
        <v>188002</v>
      </c>
      <c r="M24" s="495">
        <f t="shared" si="21"/>
        <v>197654</v>
      </c>
      <c r="N24" s="495">
        <f t="shared" si="21"/>
        <v>135681</v>
      </c>
      <c r="O24" s="495">
        <f t="shared" si="21"/>
        <v>354</v>
      </c>
      <c r="P24" s="495">
        <f t="shared" si="21"/>
        <v>18745</v>
      </c>
      <c r="Q24" s="495">
        <f t="shared" si="21"/>
        <v>11200</v>
      </c>
      <c r="R24" s="495">
        <f t="shared" si="21"/>
        <v>8200</v>
      </c>
      <c r="S24" s="495">
        <f t="shared" si="21"/>
        <v>570049</v>
      </c>
      <c r="T24" s="495">
        <f t="shared" si="21"/>
        <v>149424</v>
      </c>
      <c r="U24" s="495">
        <f t="shared" si="21"/>
        <v>721265</v>
      </c>
      <c r="V24" s="495">
        <f t="shared" si="21"/>
        <v>543734</v>
      </c>
      <c r="W24" s="495">
        <f t="shared" si="21"/>
        <v>70275</v>
      </c>
      <c r="X24" s="495">
        <f t="shared" si="21"/>
        <v>22297</v>
      </c>
      <c r="Y24" s="495">
        <f t="shared" si="21"/>
        <v>22297</v>
      </c>
      <c r="Z24" s="495">
        <f t="shared" si="21"/>
        <v>12891</v>
      </c>
      <c r="AA24" s="495">
        <f>SUM(AA23-AA25)</f>
        <v>140</v>
      </c>
      <c r="AB24" s="495">
        <f t="shared" si="21"/>
        <v>140</v>
      </c>
      <c r="AC24" s="495">
        <f t="shared" si="21"/>
        <v>140</v>
      </c>
      <c r="AD24" s="495">
        <f t="shared" si="21"/>
        <v>130</v>
      </c>
      <c r="AE24" s="495">
        <f>SUM(AE23-AE25)</f>
        <v>1965554</v>
      </c>
      <c r="AF24" s="495">
        <f>SUM(AF23-AF25)</f>
        <v>2108503</v>
      </c>
      <c r="AG24" s="495">
        <f>SUM(AG23-AG25)</f>
        <v>2108503</v>
      </c>
      <c r="AH24" s="495">
        <f>SUM(AH23-AH25)</f>
        <v>2108503</v>
      </c>
      <c r="AI24" s="495">
        <f t="shared" ref="AI24:AL25" si="22">SUM(AI23)</f>
        <v>0</v>
      </c>
      <c r="AJ24" s="495">
        <f t="shared" si="22"/>
        <v>0</v>
      </c>
      <c r="AK24" s="495">
        <f t="shared" si="22"/>
        <v>0</v>
      </c>
      <c r="AL24" s="495">
        <f t="shared" si="22"/>
        <v>0</v>
      </c>
      <c r="AM24" s="495">
        <f t="shared" ref="AM24:AP24" si="23">SUM(AM23-AM25)</f>
        <v>344131</v>
      </c>
      <c r="AN24" s="495">
        <f t="shared" si="23"/>
        <v>406810</v>
      </c>
      <c r="AO24" s="495">
        <f t="shared" si="23"/>
        <v>407131</v>
      </c>
      <c r="AP24" s="495">
        <f t="shared" si="23"/>
        <v>232359</v>
      </c>
      <c r="AQ24" s="495">
        <f>SUM(AM24+AI24+AE24+AA24+W24+K24+C24+G24+O24+S24)</f>
        <v>4799164</v>
      </c>
      <c r="AR24" s="495">
        <f>SUM(AN24+AJ24+AF24+AB24+X24+L24+D24+H24+P24+T24)</f>
        <v>4518789</v>
      </c>
      <c r="AS24" s="495">
        <f>SUM(AO24+AK24+AG24+AC24+Y24+M24+E24+I24+Q24+U24)</f>
        <v>5191993</v>
      </c>
      <c r="AT24" s="495">
        <f>SUM(AP24+AL24+AH24+AD24+Z24+N24+F24+J24+R24+V24)</f>
        <v>4008982</v>
      </c>
    </row>
    <row r="25" spans="1:46" x14ac:dyDescent="0.25">
      <c r="A25" s="493"/>
      <c r="B25" s="494" t="s">
        <v>5976</v>
      </c>
      <c r="C25" s="495"/>
      <c r="D25" s="495">
        <v>0</v>
      </c>
      <c r="E25" s="495">
        <v>0</v>
      </c>
      <c r="F25" s="495"/>
      <c r="G25" s="495"/>
      <c r="H25" s="495"/>
      <c r="I25" s="495"/>
      <c r="J25" s="495">
        <v>756185</v>
      </c>
      <c r="K25" s="495">
        <v>26838</v>
      </c>
      <c r="L25" s="495">
        <v>99614</v>
      </c>
      <c r="M25" s="495">
        <v>67508</v>
      </c>
      <c r="N25" s="495">
        <v>51712</v>
      </c>
      <c r="O25" s="495"/>
      <c r="P25" s="495">
        <v>0</v>
      </c>
      <c r="Q25" s="495">
        <v>0</v>
      </c>
      <c r="R25" s="495">
        <v>0</v>
      </c>
      <c r="S25" s="495"/>
      <c r="T25" s="495"/>
      <c r="U25" s="495"/>
      <c r="V25" s="495"/>
      <c r="W25" s="495">
        <v>0</v>
      </c>
      <c r="X25" s="495">
        <v>0</v>
      </c>
      <c r="Y25" s="495">
        <v>0</v>
      </c>
      <c r="Z25" s="495">
        <v>0</v>
      </c>
      <c r="AA25" s="495">
        <v>0</v>
      </c>
      <c r="AB25" s="495">
        <v>0</v>
      </c>
      <c r="AC25" s="495">
        <v>0</v>
      </c>
      <c r="AD25" s="495"/>
      <c r="AE25" s="495">
        <v>0</v>
      </c>
      <c r="AF25" s="495">
        <v>0</v>
      </c>
      <c r="AG25" s="495">
        <v>0</v>
      </c>
      <c r="AH25" s="495">
        <v>0</v>
      </c>
      <c r="AI25" s="495">
        <f t="shared" si="22"/>
        <v>0</v>
      </c>
      <c r="AJ25" s="495">
        <f t="shared" si="22"/>
        <v>0</v>
      </c>
      <c r="AK25" s="495">
        <f t="shared" si="22"/>
        <v>0</v>
      </c>
      <c r="AL25" s="495">
        <f t="shared" si="22"/>
        <v>0</v>
      </c>
      <c r="AM25" s="495"/>
      <c r="AN25" s="495"/>
      <c r="AO25" s="495"/>
      <c r="AP25" s="495"/>
      <c r="AQ25" s="495">
        <f>SUM(AM25+AI25+AE25+AA25+W25+K25+C25+G25+S25+O25)</f>
        <v>26838</v>
      </c>
      <c r="AR25" s="495">
        <f>SUM(AN25+AJ25+AF25+AB25+X25+L25+D25+H25+T25+P25)</f>
        <v>99614</v>
      </c>
      <c r="AS25" s="495">
        <f t="shared" ref="AS25:AT25" si="24">SUM(AO25+AK25+AG25+AC25+Y25+M25+E25+I25+U25+Q25)</f>
        <v>67508</v>
      </c>
      <c r="AT25" s="495">
        <f t="shared" si="24"/>
        <v>807897</v>
      </c>
    </row>
    <row r="26" spans="1:46" s="507" customFormat="1" ht="50.1" customHeight="1" x14ac:dyDescent="0.25">
      <c r="A26" s="515"/>
      <c r="B26" s="516" t="s">
        <v>8</v>
      </c>
      <c r="C26" s="506">
        <f t="shared" ref="C26:AP27" si="25">SUM(C20+C23)</f>
        <v>1497137</v>
      </c>
      <c r="D26" s="506">
        <f t="shared" si="25"/>
        <v>1358583</v>
      </c>
      <c r="E26" s="491">
        <f t="shared" si="25"/>
        <v>1450608</v>
      </c>
      <c r="F26" s="491">
        <f t="shared" si="25"/>
        <v>1437925</v>
      </c>
      <c r="G26" s="491">
        <f t="shared" si="25"/>
        <v>672552</v>
      </c>
      <c r="H26" s="491">
        <f t="shared" si="25"/>
        <v>750870</v>
      </c>
      <c r="I26" s="491">
        <f t="shared" si="25"/>
        <v>750870</v>
      </c>
      <c r="J26" s="491">
        <f t="shared" si="25"/>
        <v>761395</v>
      </c>
      <c r="K26" s="506">
        <f t="shared" si="25"/>
        <v>309351</v>
      </c>
      <c r="L26" s="491">
        <f t="shared" si="25"/>
        <v>444991</v>
      </c>
      <c r="M26" s="491">
        <f t="shared" si="25"/>
        <v>422600</v>
      </c>
      <c r="N26" s="491">
        <f t="shared" si="25"/>
        <v>343816</v>
      </c>
      <c r="O26" s="491">
        <f t="shared" si="25"/>
        <v>354</v>
      </c>
      <c r="P26" s="491">
        <f t="shared" si="25"/>
        <v>18745</v>
      </c>
      <c r="Q26" s="491">
        <f t="shared" si="25"/>
        <v>11650</v>
      </c>
      <c r="R26" s="491">
        <f t="shared" si="25"/>
        <v>8650</v>
      </c>
      <c r="S26" s="491">
        <f t="shared" si="25"/>
        <v>570049</v>
      </c>
      <c r="T26" s="491">
        <f t="shared" si="25"/>
        <v>149424</v>
      </c>
      <c r="U26" s="491">
        <f t="shared" si="25"/>
        <v>724723</v>
      </c>
      <c r="V26" s="491">
        <f t="shared" si="25"/>
        <v>547192</v>
      </c>
      <c r="W26" s="491">
        <f t="shared" si="25"/>
        <v>70275</v>
      </c>
      <c r="X26" s="491">
        <f t="shared" si="25"/>
        <v>22297</v>
      </c>
      <c r="Y26" s="491">
        <f t="shared" si="25"/>
        <v>22297</v>
      </c>
      <c r="Z26" s="491">
        <f t="shared" si="25"/>
        <v>12891</v>
      </c>
      <c r="AA26" s="491">
        <f>SUM(AA20+AA23)</f>
        <v>140</v>
      </c>
      <c r="AB26" s="491">
        <f>SUM(AB20+AB23)</f>
        <v>140</v>
      </c>
      <c r="AC26" s="491">
        <f t="shared" si="25"/>
        <v>140</v>
      </c>
      <c r="AD26" s="491">
        <f>SUM(AD20+AD23)</f>
        <v>130</v>
      </c>
      <c r="AE26" s="491">
        <f t="shared" si="25"/>
        <v>2081349</v>
      </c>
      <c r="AF26" s="491">
        <f t="shared" si="25"/>
        <v>2163252</v>
      </c>
      <c r="AG26" s="491">
        <f t="shared" si="25"/>
        <v>2163256</v>
      </c>
      <c r="AH26" s="491">
        <f t="shared" si="25"/>
        <v>2163256</v>
      </c>
      <c r="AI26" s="491">
        <f t="shared" si="25"/>
        <v>867244</v>
      </c>
      <c r="AJ26" s="491">
        <f t="shared" si="25"/>
        <v>996144</v>
      </c>
      <c r="AK26" s="491">
        <f t="shared" si="25"/>
        <v>1010752</v>
      </c>
      <c r="AL26" s="491">
        <f t="shared" si="25"/>
        <v>1010752</v>
      </c>
      <c r="AM26" s="491">
        <f t="shared" si="25"/>
        <v>344131</v>
      </c>
      <c r="AN26" s="491">
        <f t="shared" si="25"/>
        <v>406810</v>
      </c>
      <c r="AO26" s="491">
        <f t="shared" si="25"/>
        <v>407131</v>
      </c>
      <c r="AP26" s="491">
        <f t="shared" si="25"/>
        <v>232359</v>
      </c>
      <c r="AQ26" s="491">
        <f>SUM(AQ20+AQ23)-AI20</f>
        <v>5545338</v>
      </c>
      <c r="AR26" s="491">
        <f>SUM(AR20+AR23)-AJ20</f>
        <v>5315112</v>
      </c>
      <c r="AS26" s="491">
        <f>SUM(AS20+AS23)-AK20</f>
        <v>5953275</v>
      </c>
      <c r="AT26" s="491">
        <f>SUM(AT20+AT23)-AL20</f>
        <v>5507614</v>
      </c>
    </row>
    <row r="27" spans="1:46" ht="20.100000000000001" customHeight="1" x14ac:dyDescent="0.25">
      <c r="A27" s="493"/>
      <c r="B27" s="494" t="s">
        <v>5972</v>
      </c>
      <c r="C27" s="508">
        <f t="shared" si="25"/>
        <v>1483326</v>
      </c>
      <c r="D27" s="508">
        <f t="shared" si="25"/>
        <v>1356083</v>
      </c>
      <c r="E27" s="495">
        <f t="shared" si="25"/>
        <v>1448108</v>
      </c>
      <c r="F27" s="495">
        <f t="shared" si="25"/>
        <v>1435425</v>
      </c>
      <c r="G27" s="495">
        <f>SUM(G21+G24)</f>
        <v>672522</v>
      </c>
      <c r="H27" s="495">
        <f>SUM(H21+H24)</f>
        <v>750870</v>
      </c>
      <c r="I27" s="495">
        <f>SUM(I21+I24)</f>
        <v>750870</v>
      </c>
      <c r="J27" s="495">
        <f>SUM(J21+J24)</f>
        <v>5197</v>
      </c>
      <c r="K27" s="508">
        <f t="shared" ref="K27:R27" si="26">SUM(K21+K24)</f>
        <v>280640</v>
      </c>
      <c r="L27" s="495">
        <f t="shared" si="26"/>
        <v>343635</v>
      </c>
      <c r="M27" s="495">
        <f t="shared" si="26"/>
        <v>353350</v>
      </c>
      <c r="N27" s="495">
        <f t="shared" si="26"/>
        <v>289586</v>
      </c>
      <c r="O27" s="495">
        <f t="shared" si="26"/>
        <v>354</v>
      </c>
      <c r="P27" s="495">
        <f t="shared" si="26"/>
        <v>18745</v>
      </c>
      <c r="Q27" s="495">
        <f t="shared" si="26"/>
        <v>11650</v>
      </c>
      <c r="R27" s="495">
        <f t="shared" si="26"/>
        <v>8650</v>
      </c>
      <c r="S27" s="495">
        <f>SUM(S21+S24)</f>
        <v>570049</v>
      </c>
      <c r="T27" s="495">
        <f>SUM(T21+T24)</f>
        <v>149424</v>
      </c>
      <c r="U27" s="495">
        <f>SUM(U21+U24)</f>
        <v>724723</v>
      </c>
      <c r="V27" s="495">
        <f t="shared" si="25"/>
        <v>547192</v>
      </c>
      <c r="W27" s="495">
        <f t="shared" si="25"/>
        <v>70275</v>
      </c>
      <c r="X27" s="495">
        <f t="shared" si="25"/>
        <v>22297</v>
      </c>
      <c r="Y27" s="495">
        <f t="shared" si="25"/>
        <v>22297</v>
      </c>
      <c r="Z27" s="495">
        <f t="shared" si="25"/>
        <v>12891</v>
      </c>
      <c r="AA27" s="495">
        <f t="shared" si="25"/>
        <v>140</v>
      </c>
      <c r="AB27" s="495">
        <f t="shared" si="25"/>
        <v>140</v>
      </c>
      <c r="AC27" s="495">
        <f t="shared" si="25"/>
        <v>140</v>
      </c>
      <c r="AD27" s="495">
        <f t="shared" si="25"/>
        <v>130</v>
      </c>
      <c r="AE27" s="495">
        <f t="shared" si="25"/>
        <v>2066205</v>
      </c>
      <c r="AF27" s="495">
        <f t="shared" si="25"/>
        <v>2152363</v>
      </c>
      <c r="AG27" s="495">
        <f t="shared" si="25"/>
        <v>2152367</v>
      </c>
      <c r="AH27" s="495">
        <f t="shared" si="25"/>
        <v>2152367</v>
      </c>
      <c r="AI27" s="495">
        <f t="shared" si="25"/>
        <v>649126</v>
      </c>
      <c r="AJ27" s="495">
        <f t="shared" si="25"/>
        <v>750206</v>
      </c>
      <c r="AK27" s="495">
        <f t="shared" si="25"/>
        <v>763345</v>
      </c>
      <c r="AL27" s="495">
        <f t="shared" si="25"/>
        <v>763345</v>
      </c>
      <c r="AM27" s="495">
        <f t="shared" si="25"/>
        <v>344131</v>
      </c>
      <c r="AN27" s="495">
        <f t="shared" si="25"/>
        <v>406810</v>
      </c>
      <c r="AO27" s="495">
        <f t="shared" si="25"/>
        <v>407131</v>
      </c>
      <c r="AP27" s="495">
        <f t="shared" si="25"/>
        <v>232359</v>
      </c>
      <c r="AQ27" s="495">
        <f>SUM(AQ21+AQ24)-AI20</f>
        <v>5269524</v>
      </c>
      <c r="AR27" s="495">
        <f>SUM(AR21+AR24)-AJ20</f>
        <v>4954429</v>
      </c>
      <c r="AS27" s="495">
        <f>SUM(AS21+AS24)-AK20</f>
        <v>5623229</v>
      </c>
      <c r="AT27" s="495">
        <f>SUM(AT21+AT24)-AL20</f>
        <v>4436390</v>
      </c>
    </row>
    <row r="28" spans="1:46" ht="31.5" x14ac:dyDescent="0.25">
      <c r="A28" s="493"/>
      <c r="B28" s="502" t="s">
        <v>5974</v>
      </c>
      <c r="C28" s="508">
        <f t="shared" ref="C28:AP28" si="27">SUM(C22)</f>
        <v>13811</v>
      </c>
      <c r="D28" s="508">
        <f t="shared" si="27"/>
        <v>2500</v>
      </c>
      <c r="E28" s="495">
        <f t="shared" si="27"/>
        <v>2500</v>
      </c>
      <c r="F28" s="495">
        <f t="shared" si="27"/>
        <v>2500</v>
      </c>
      <c r="G28" s="495">
        <f t="shared" si="27"/>
        <v>30</v>
      </c>
      <c r="H28" s="495">
        <f t="shared" si="27"/>
        <v>0</v>
      </c>
      <c r="I28" s="495">
        <f t="shared" si="27"/>
        <v>0</v>
      </c>
      <c r="J28" s="495">
        <f t="shared" si="27"/>
        <v>0</v>
      </c>
      <c r="K28" s="508">
        <f t="shared" si="27"/>
        <v>1873</v>
      </c>
      <c r="L28" s="495">
        <f t="shared" si="27"/>
        <v>1742</v>
      </c>
      <c r="M28" s="495">
        <f t="shared" si="27"/>
        <v>1742</v>
      </c>
      <c r="N28" s="495">
        <f t="shared" si="27"/>
        <v>2518</v>
      </c>
      <c r="O28" s="495">
        <f t="shared" si="27"/>
        <v>0</v>
      </c>
      <c r="P28" s="495">
        <f t="shared" si="27"/>
        <v>0</v>
      </c>
      <c r="Q28" s="495">
        <f t="shared" si="27"/>
        <v>0</v>
      </c>
      <c r="R28" s="495">
        <f t="shared" si="27"/>
        <v>0</v>
      </c>
      <c r="S28" s="495">
        <f t="shared" si="27"/>
        <v>0</v>
      </c>
      <c r="T28" s="495">
        <f t="shared" si="27"/>
        <v>0</v>
      </c>
      <c r="U28" s="495">
        <f t="shared" si="27"/>
        <v>0</v>
      </c>
      <c r="V28" s="495">
        <f t="shared" si="27"/>
        <v>0</v>
      </c>
      <c r="W28" s="495">
        <f t="shared" si="27"/>
        <v>0</v>
      </c>
      <c r="X28" s="495">
        <f t="shared" si="27"/>
        <v>0</v>
      </c>
      <c r="Y28" s="495">
        <f t="shared" si="27"/>
        <v>0</v>
      </c>
      <c r="Z28" s="495">
        <f t="shared" si="27"/>
        <v>0</v>
      </c>
      <c r="AA28" s="495">
        <f t="shared" si="27"/>
        <v>0</v>
      </c>
      <c r="AB28" s="495">
        <f t="shared" si="27"/>
        <v>0</v>
      </c>
      <c r="AC28" s="495">
        <f t="shared" si="27"/>
        <v>0</v>
      </c>
      <c r="AD28" s="495">
        <f t="shared" si="27"/>
        <v>0</v>
      </c>
      <c r="AE28" s="495">
        <f t="shared" si="27"/>
        <v>15144</v>
      </c>
      <c r="AF28" s="495">
        <f t="shared" si="27"/>
        <v>10889</v>
      </c>
      <c r="AG28" s="495">
        <f t="shared" si="27"/>
        <v>10889</v>
      </c>
      <c r="AH28" s="495">
        <f t="shared" si="27"/>
        <v>10889</v>
      </c>
      <c r="AI28" s="495">
        <f t="shared" si="27"/>
        <v>218118</v>
      </c>
      <c r="AJ28" s="495">
        <f t="shared" si="27"/>
        <v>245938</v>
      </c>
      <c r="AK28" s="495">
        <f t="shared" si="27"/>
        <v>247407</v>
      </c>
      <c r="AL28" s="495">
        <f t="shared" si="27"/>
        <v>247407</v>
      </c>
      <c r="AM28" s="495">
        <f t="shared" si="27"/>
        <v>0</v>
      </c>
      <c r="AN28" s="495">
        <f t="shared" si="27"/>
        <v>0</v>
      </c>
      <c r="AO28" s="495">
        <f t="shared" si="27"/>
        <v>0</v>
      </c>
      <c r="AP28" s="495">
        <f t="shared" si="27"/>
        <v>0</v>
      </c>
      <c r="AQ28" s="495">
        <f>SUM(AQ22)</f>
        <v>248976</v>
      </c>
      <c r="AR28" s="495">
        <f>SUM(AR22)</f>
        <v>261069</v>
      </c>
      <c r="AS28" s="495">
        <f>SUM(AS22)</f>
        <v>262538</v>
      </c>
      <c r="AT28" s="495">
        <f>SUM(AT22)</f>
        <v>263327</v>
      </c>
    </row>
    <row r="29" spans="1:46" ht="16.5" thickBot="1" x14ac:dyDescent="0.3">
      <c r="A29" s="517"/>
      <c r="B29" s="518" t="s">
        <v>5976</v>
      </c>
      <c r="C29" s="508">
        <f t="shared" ref="C29:AP29" si="28">SUM(C25)</f>
        <v>0</v>
      </c>
      <c r="D29" s="495">
        <f t="shared" si="28"/>
        <v>0</v>
      </c>
      <c r="E29" s="495">
        <f t="shared" si="28"/>
        <v>0</v>
      </c>
      <c r="F29" s="495">
        <f t="shared" si="28"/>
        <v>0</v>
      </c>
      <c r="G29" s="495">
        <f t="shared" si="28"/>
        <v>0</v>
      </c>
      <c r="H29" s="495">
        <f t="shared" si="28"/>
        <v>0</v>
      </c>
      <c r="I29" s="495">
        <f t="shared" si="28"/>
        <v>0</v>
      </c>
      <c r="J29" s="495">
        <f t="shared" si="28"/>
        <v>756185</v>
      </c>
      <c r="K29" s="508">
        <f t="shared" si="28"/>
        <v>26838</v>
      </c>
      <c r="L29" s="495">
        <f t="shared" si="28"/>
        <v>99614</v>
      </c>
      <c r="M29" s="495">
        <f t="shared" si="28"/>
        <v>67508</v>
      </c>
      <c r="N29" s="495">
        <f t="shared" si="28"/>
        <v>51712</v>
      </c>
      <c r="O29" s="495">
        <f t="shared" si="28"/>
        <v>0</v>
      </c>
      <c r="P29" s="495">
        <f t="shared" si="28"/>
        <v>0</v>
      </c>
      <c r="Q29" s="495">
        <f t="shared" si="28"/>
        <v>0</v>
      </c>
      <c r="R29" s="495">
        <f t="shared" si="28"/>
        <v>0</v>
      </c>
      <c r="S29" s="495">
        <f t="shared" si="28"/>
        <v>0</v>
      </c>
      <c r="T29" s="495">
        <f t="shared" si="28"/>
        <v>0</v>
      </c>
      <c r="U29" s="495">
        <f t="shared" si="28"/>
        <v>0</v>
      </c>
      <c r="V29" s="495">
        <f t="shared" si="28"/>
        <v>0</v>
      </c>
      <c r="W29" s="495">
        <f t="shared" si="28"/>
        <v>0</v>
      </c>
      <c r="X29" s="495">
        <f t="shared" si="28"/>
        <v>0</v>
      </c>
      <c r="Y29" s="495">
        <f t="shared" si="28"/>
        <v>0</v>
      </c>
      <c r="Z29" s="495">
        <f t="shared" si="28"/>
        <v>0</v>
      </c>
      <c r="AA29" s="495">
        <f t="shared" si="28"/>
        <v>0</v>
      </c>
      <c r="AB29" s="495">
        <f t="shared" si="28"/>
        <v>0</v>
      </c>
      <c r="AC29" s="495">
        <f t="shared" si="28"/>
        <v>0</v>
      </c>
      <c r="AD29" s="495">
        <f t="shared" si="28"/>
        <v>0</v>
      </c>
      <c r="AE29" s="495">
        <f t="shared" si="28"/>
        <v>0</v>
      </c>
      <c r="AF29" s="495">
        <f t="shared" si="28"/>
        <v>0</v>
      </c>
      <c r="AG29" s="495">
        <f t="shared" si="28"/>
        <v>0</v>
      </c>
      <c r="AH29" s="495">
        <f t="shared" si="28"/>
        <v>0</v>
      </c>
      <c r="AI29" s="495">
        <f t="shared" si="28"/>
        <v>0</v>
      </c>
      <c r="AJ29" s="495">
        <f t="shared" si="28"/>
        <v>0</v>
      </c>
      <c r="AK29" s="495">
        <f t="shared" si="28"/>
        <v>0</v>
      </c>
      <c r="AL29" s="495">
        <f t="shared" si="28"/>
        <v>0</v>
      </c>
      <c r="AM29" s="495">
        <f t="shared" si="28"/>
        <v>0</v>
      </c>
      <c r="AN29" s="495">
        <f t="shared" si="28"/>
        <v>0</v>
      </c>
      <c r="AO29" s="495">
        <f t="shared" si="28"/>
        <v>0</v>
      </c>
      <c r="AP29" s="495">
        <f t="shared" si="28"/>
        <v>0</v>
      </c>
      <c r="AQ29" s="495">
        <f>SUM(AQ25)</f>
        <v>26838</v>
      </c>
      <c r="AR29" s="495">
        <f>SUM(AR25)</f>
        <v>99614</v>
      </c>
      <c r="AS29" s="495">
        <f>SUM(AS25)</f>
        <v>67508</v>
      </c>
      <c r="AT29" s="495">
        <f>SUM(AT25)</f>
        <v>807897</v>
      </c>
    </row>
  </sheetData>
  <mergeCells count="16">
    <mergeCell ref="A1:A3"/>
    <mergeCell ref="B1:B3"/>
    <mergeCell ref="C1:R1"/>
    <mergeCell ref="S1:AD1"/>
    <mergeCell ref="AE1:AP1"/>
    <mergeCell ref="S2:V2"/>
    <mergeCell ref="W2:Z2"/>
    <mergeCell ref="AA2:AD2"/>
    <mergeCell ref="AE2:AH2"/>
    <mergeCell ref="AI2:AL2"/>
    <mergeCell ref="AQ1:AT2"/>
    <mergeCell ref="C2:F2"/>
    <mergeCell ref="G2:J2"/>
    <mergeCell ref="K2:N2"/>
    <mergeCell ref="O2:R2"/>
    <mergeCell ref="AM2:AP2"/>
  </mergeCells>
  <printOptions horizontalCentered="1" verticalCentered="1" gridLines="1" gridLinesSet="0"/>
  <pageMargins left="0" right="0.15748031496062992" top="0.59055118110236227" bottom="0.27559055118110237" header="0.15748031496062992" footer="0.19685039370078741"/>
  <pageSetup paperSize="9" scale="43" orientation="landscape" r:id="rId1"/>
  <headerFooter alignWithMargins="0">
    <oddHeader>&amp;C&amp;"Times New Roman CE,Félkövér"&amp;20Kiemelt bevételi előirányzatok
intézményenként 2023. évben
&amp;16
&amp;R&amp;"Times New Roman CE,Félkövér" 2. melléklet a 8/2024. (V.23.)  önkormányzati rendelethez    &amp;"Times New Roman CE,Normál"&amp;12
adatok ezer forintban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05"/>
  <sheetViews>
    <sheetView topLeftCell="A2880" zoomScaleNormal="100" workbookViewId="0">
      <selection activeCell="J2903" sqref="J2903"/>
    </sheetView>
  </sheetViews>
  <sheetFormatPr defaultColWidth="9.140625" defaultRowHeight="15.75" x14ac:dyDescent="0.25"/>
  <cols>
    <col min="1" max="1" width="62.5703125" style="29" bestFit="1" customWidth="1"/>
    <col min="2" max="2" width="17.85546875" style="29" bestFit="1" customWidth="1"/>
    <col min="3" max="3" width="19.140625" style="29" bestFit="1" customWidth="1"/>
    <col min="4" max="4" width="17.85546875" style="29" bestFit="1" customWidth="1"/>
    <col min="5" max="16384" width="9.140625" style="29"/>
  </cols>
  <sheetData>
    <row r="1" spans="1:4" ht="22.5" customHeight="1" x14ac:dyDescent="0.25">
      <c r="A1" s="86"/>
      <c r="B1" s="87" t="s">
        <v>147</v>
      </c>
      <c r="C1" s="87" t="s">
        <v>110</v>
      </c>
      <c r="D1" s="87" t="s">
        <v>111</v>
      </c>
    </row>
    <row r="2" spans="1:4" x14ac:dyDescent="0.25">
      <c r="A2" s="82" t="s">
        <v>3859</v>
      </c>
      <c r="B2" s="88"/>
      <c r="C2" s="88"/>
      <c r="D2" s="88"/>
    </row>
    <row r="3" spans="1:4" x14ac:dyDescent="0.25">
      <c r="A3" s="74" t="s">
        <v>7</v>
      </c>
      <c r="B3" s="76"/>
      <c r="C3" s="76"/>
      <c r="D3" s="76"/>
    </row>
    <row r="4" spans="1:4" x14ac:dyDescent="0.25">
      <c r="A4" s="367" t="s">
        <v>148</v>
      </c>
      <c r="B4" s="368"/>
      <c r="C4" s="369"/>
      <c r="D4" s="368"/>
    </row>
    <row r="5" spans="1:4" x14ac:dyDescent="0.25">
      <c r="A5" s="370" t="s">
        <v>150</v>
      </c>
      <c r="B5" s="368"/>
      <c r="C5" s="369"/>
      <c r="D5" s="368"/>
    </row>
    <row r="6" spans="1:4" x14ac:dyDescent="0.25">
      <c r="A6" s="371" t="s">
        <v>5655</v>
      </c>
      <c r="B6" s="372">
        <v>36210</v>
      </c>
      <c r="C6" s="372">
        <v>0</v>
      </c>
      <c r="D6" s="373">
        <f>B6-C6</f>
        <v>36210</v>
      </c>
    </row>
    <row r="7" spans="1:4" x14ac:dyDescent="0.25">
      <c r="A7" s="371" t="s">
        <v>5656</v>
      </c>
      <c r="B7" s="372">
        <v>3100000</v>
      </c>
      <c r="C7" s="372">
        <v>0</v>
      </c>
      <c r="D7" s="373">
        <f t="shared" ref="D7:D20" si="0">B7-C7</f>
        <v>3100000</v>
      </c>
    </row>
    <row r="8" spans="1:4" x14ac:dyDescent="0.25">
      <c r="A8" s="371" t="s">
        <v>5657</v>
      </c>
      <c r="B8" s="372">
        <v>1200000</v>
      </c>
      <c r="C8" s="372">
        <v>0</v>
      </c>
      <c r="D8" s="373">
        <f t="shared" si="0"/>
        <v>1200000</v>
      </c>
    </row>
    <row r="9" spans="1:4" x14ac:dyDescent="0.25">
      <c r="A9" s="371" t="s">
        <v>5658</v>
      </c>
      <c r="B9" s="372">
        <v>2340000</v>
      </c>
      <c r="C9" s="372">
        <v>0</v>
      </c>
      <c r="D9" s="373">
        <f t="shared" si="0"/>
        <v>2340000</v>
      </c>
    </row>
    <row r="10" spans="1:4" x14ac:dyDescent="0.25">
      <c r="A10" s="371" t="s">
        <v>5659</v>
      </c>
      <c r="B10" s="372">
        <v>3160000</v>
      </c>
      <c r="C10" s="372">
        <v>0</v>
      </c>
      <c r="D10" s="373">
        <f t="shared" si="0"/>
        <v>3160000</v>
      </c>
    </row>
    <row r="11" spans="1:4" x14ac:dyDescent="0.25">
      <c r="A11" s="371" t="s">
        <v>5660</v>
      </c>
      <c r="B11" s="372">
        <v>36112794</v>
      </c>
      <c r="C11" s="372">
        <v>0</v>
      </c>
      <c r="D11" s="373">
        <f t="shared" si="0"/>
        <v>36112794</v>
      </c>
    </row>
    <row r="12" spans="1:4" x14ac:dyDescent="0.25">
      <c r="A12" s="371" t="s">
        <v>5661</v>
      </c>
      <c r="B12" s="372">
        <v>7184710</v>
      </c>
      <c r="C12" s="372">
        <v>0</v>
      </c>
      <c r="D12" s="373">
        <f t="shared" si="0"/>
        <v>7184710</v>
      </c>
    </row>
    <row r="13" spans="1:4" x14ac:dyDescent="0.25">
      <c r="A13" s="371" t="s">
        <v>5662</v>
      </c>
      <c r="B13" s="372">
        <v>54423352</v>
      </c>
      <c r="C13" s="372">
        <v>0</v>
      </c>
      <c r="D13" s="373">
        <f t="shared" si="0"/>
        <v>54423352</v>
      </c>
    </row>
    <row r="14" spans="1:4" x14ac:dyDescent="0.25">
      <c r="A14" s="371" t="s">
        <v>5663</v>
      </c>
      <c r="B14" s="372">
        <v>25000</v>
      </c>
      <c r="C14" s="372">
        <v>0</v>
      </c>
      <c r="D14" s="373">
        <f t="shared" si="0"/>
        <v>25000</v>
      </c>
    </row>
    <row r="15" spans="1:4" x14ac:dyDescent="0.25">
      <c r="A15" s="371" t="s">
        <v>5664</v>
      </c>
      <c r="B15" s="372">
        <v>1130000</v>
      </c>
      <c r="C15" s="372">
        <v>0</v>
      </c>
      <c r="D15" s="373">
        <f t="shared" si="0"/>
        <v>1130000</v>
      </c>
    </row>
    <row r="16" spans="1:4" x14ac:dyDescent="0.25">
      <c r="A16" s="371" t="s">
        <v>5665</v>
      </c>
      <c r="B16" s="372">
        <v>1130000</v>
      </c>
      <c r="C16" s="372">
        <v>0</v>
      </c>
      <c r="D16" s="373">
        <f t="shared" si="0"/>
        <v>1130000</v>
      </c>
    </row>
    <row r="17" spans="1:4" x14ac:dyDescent="0.25">
      <c r="A17" s="371" t="s">
        <v>5666</v>
      </c>
      <c r="B17" s="372">
        <v>1100000</v>
      </c>
      <c r="C17" s="372">
        <v>0</v>
      </c>
      <c r="D17" s="373">
        <f t="shared" si="0"/>
        <v>1100000</v>
      </c>
    </row>
    <row r="18" spans="1:4" x14ac:dyDescent="0.25">
      <c r="A18" s="371" t="s">
        <v>5667</v>
      </c>
      <c r="B18" s="372">
        <v>2900000</v>
      </c>
      <c r="C18" s="372">
        <v>0</v>
      </c>
      <c r="D18" s="373">
        <f t="shared" si="0"/>
        <v>2900000</v>
      </c>
    </row>
    <row r="19" spans="1:4" x14ac:dyDescent="0.25">
      <c r="A19" s="371" t="s">
        <v>5668</v>
      </c>
      <c r="B19" s="372">
        <v>2080000</v>
      </c>
      <c r="C19" s="372">
        <v>0</v>
      </c>
      <c r="D19" s="373">
        <f t="shared" si="0"/>
        <v>2080000</v>
      </c>
    </row>
    <row r="20" spans="1:4" x14ac:dyDescent="0.25">
      <c r="A20" s="371" t="s">
        <v>5669</v>
      </c>
      <c r="B20" s="372">
        <v>1310000</v>
      </c>
      <c r="C20" s="372">
        <v>0</v>
      </c>
      <c r="D20" s="373">
        <f t="shared" si="0"/>
        <v>1310000</v>
      </c>
    </row>
    <row r="21" spans="1:4" x14ac:dyDescent="0.25">
      <c r="A21" s="371" t="s">
        <v>4431</v>
      </c>
      <c r="B21" s="372">
        <v>202000</v>
      </c>
      <c r="C21" s="372">
        <v>0</v>
      </c>
      <c r="D21" s="372">
        <v>202000</v>
      </c>
    </row>
    <row r="22" spans="1:4" x14ac:dyDescent="0.25">
      <c r="A22" s="371" t="s">
        <v>4432</v>
      </c>
      <c r="B22" s="372">
        <v>24000</v>
      </c>
      <c r="C22" s="372">
        <v>0</v>
      </c>
      <c r="D22" s="372">
        <v>24000</v>
      </c>
    </row>
    <row r="23" spans="1:4" x14ac:dyDescent="0.25">
      <c r="A23" s="371" t="s">
        <v>4433</v>
      </c>
      <c r="B23" s="372">
        <v>15000</v>
      </c>
      <c r="C23" s="372">
        <v>0</v>
      </c>
      <c r="D23" s="372">
        <v>15000</v>
      </c>
    </row>
    <row r="24" spans="1:4" x14ac:dyDescent="0.25">
      <c r="A24" s="371" t="s">
        <v>4434</v>
      </c>
      <c r="B24" s="372">
        <v>9000</v>
      </c>
      <c r="C24" s="372">
        <v>0</v>
      </c>
      <c r="D24" s="372">
        <v>9000</v>
      </c>
    </row>
    <row r="25" spans="1:4" x14ac:dyDescent="0.25">
      <c r="A25" s="371" t="s">
        <v>4435</v>
      </c>
      <c r="B25" s="372">
        <v>51000</v>
      </c>
      <c r="C25" s="372">
        <v>0</v>
      </c>
      <c r="D25" s="372">
        <v>51000</v>
      </c>
    </row>
    <row r="26" spans="1:4" x14ac:dyDescent="0.25">
      <c r="A26" s="371" t="s">
        <v>4436</v>
      </c>
      <c r="B26" s="372">
        <v>500000</v>
      </c>
      <c r="C26" s="372">
        <v>0</v>
      </c>
      <c r="D26" s="372">
        <v>500000</v>
      </c>
    </row>
    <row r="27" spans="1:4" x14ac:dyDescent="0.25">
      <c r="A27" s="371" t="s">
        <v>4437</v>
      </c>
      <c r="B27" s="372">
        <v>1380000</v>
      </c>
      <c r="C27" s="372">
        <v>0</v>
      </c>
      <c r="D27" s="372">
        <v>1380000</v>
      </c>
    </row>
    <row r="28" spans="1:4" x14ac:dyDescent="0.25">
      <c r="A28" s="371" t="s">
        <v>4438</v>
      </c>
      <c r="B28" s="372">
        <v>1210000</v>
      </c>
      <c r="C28" s="372">
        <v>0</v>
      </c>
      <c r="D28" s="372">
        <v>1210000</v>
      </c>
    </row>
    <row r="29" spans="1:4" x14ac:dyDescent="0.25">
      <c r="A29" s="371" t="s">
        <v>4439</v>
      </c>
      <c r="B29" s="372">
        <v>550000</v>
      </c>
      <c r="C29" s="372">
        <v>0</v>
      </c>
      <c r="D29" s="372">
        <v>550000</v>
      </c>
    </row>
    <row r="30" spans="1:4" x14ac:dyDescent="0.25">
      <c r="A30" s="371" t="s">
        <v>4440</v>
      </c>
      <c r="B30" s="372">
        <v>1210000</v>
      </c>
      <c r="C30" s="372">
        <v>0</v>
      </c>
      <c r="D30" s="372">
        <v>1210000</v>
      </c>
    </row>
    <row r="31" spans="1:4" x14ac:dyDescent="0.25">
      <c r="A31" s="371" t="s">
        <v>4441</v>
      </c>
      <c r="B31" s="372">
        <v>3328795</v>
      </c>
      <c r="C31" s="372">
        <v>0</v>
      </c>
      <c r="D31" s="372">
        <v>3328795</v>
      </c>
    </row>
    <row r="32" spans="1:4" x14ac:dyDescent="0.25">
      <c r="A32" s="371" t="s">
        <v>5670</v>
      </c>
      <c r="B32" s="372">
        <v>28116919</v>
      </c>
      <c r="C32" s="372">
        <v>0</v>
      </c>
      <c r="D32" s="372">
        <v>28116919</v>
      </c>
    </row>
    <row r="33" spans="1:4" x14ac:dyDescent="0.25">
      <c r="A33" s="371" t="s">
        <v>4442</v>
      </c>
      <c r="B33" s="372">
        <v>32022881</v>
      </c>
      <c r="C33" s="372">
        <v>0</v>
      </c>
      <c r="D33" s="373">
        <f t="shared" ref="D33:D96" si="1">B33-C33</f>
        <v>32022881</v>
      </c>
    </row>
    <row r="34" spans="1:4" x14ac:dyDescent="0.25">
      <c r="A34" s="371" t="s">
        <v>3274</v>
      </c>
      <c r="B34" s="372">
        <v>900</v>
      </c>
      <c r="C34" s="372">
        <v>0</v>
      </c>
      <c r="D34" s="373">
        <f t="shared" si="1"/>
        <v>900</v>
      </c>
    </row>
    <row r="35" spans="1:4" x14ac:dyDescent="0.25">
      <c r="A35" s="371" t="s">
        <v>3275</v>
      </c>
      <c r="B35" s="372">
        <v>2500</v>
      </c>
      <c r="C35" s="372">
        <v>0</v>
      </c>
      <c r="D35" s="373">
        <f t="shared" si="1"/>
        <v>2500</v>
      </c>
    </row>
    <row r="36" spans="1:4" x14ac:dyDescent="0.25">
      <c r="A36" s="371" t="s">
        <v>3276</v>
      </c>
      <c r="B36" s="372">
        <v>10800</v>
      </c>
      <c r="C36" s="372">
        <v>0</v>
      </c>
      <c r="D36" s="373">
        <f t="shared" si="1"/>
        <v>10800</v>
      </c>
    </row>
    <row r="37" spans="1:4" x14ac:dyDescent="0.25">
      <c r="A37" s="367" t="s">
        <v>2172</v>
      </c>
      <c r="B37" s="373">
        <v>763000</v>
      </c>
      <c r="C37" s="374">
        <v>0</v>
      </c>
      <c r="D37" s="373">
        <f t="shared" si="1"/>
        <v>763000</v>
      </c>
    </row>
    <row r="38" spans="1:4" x14ac:dyDescent="0.25">
      <c r="A38" s="367" t="s">
        <v>151</v>
      </c>
      <c r="B38" s="373">
        <v>108000</v>
      </c>
      <c r="C38" s="374">
        <v>0</v>
      </c>
      <c r="D38" s="373">
        <f t="shared" si="1"/>
        <v>108000</v>
      </c>
    </row>
    <row r="39" spans="1:4" x14ac:dyDescent="0.25">
      <c r="A39" s="367" t="s">
        <v>152</v>
      </c>
      <c r="B39" s="373">
        <v>247000</v>
      </c>
      <c r="C39" s="374">
        <v>0</v>
      </c>
      <c r="D39" s="373">
        <f t="shared" si="1"/>
        <v>247000</v>
      </c>
    </row>
    <row r="40" spans="1:4" x14ac:dyDescent="0.25">
      <c r="A40" s="367" t="s">
        <v>153</v>
      </c>
      <c r="B40" s="373">
        <v>261000</v>
      </c>
      <c r="C40" s="374">
        <v>0</v>
      </c>
      <c r="D40" s="373">
        <f t="shared" si="1"/>
        <v>261000</v>
      </c>
    </row>
    <row r="41" spans="1:4" x14ac:dyDescent="0.25">
      <c r="A41" s="367" t="s">
        <v>154</v>
      </c>
      <c r="B41" s="373">
        <v>579579</v>
      </c>
      <c r="C41" s="374">
        <v>0</v>
      </c>
      <c r="D41" s="373">
        <f t="shared" si="1"/>
        <v>579579</v>
      </c>
    </row>
    <row r="42" spans="1:4" x14ac:dyDescent="0.25">
      <c r="A42" s="367" t="s">
        <v>155</v>
      </c>
      <c r="B42" s="373">
        <v>50000</v>
      </c>
      <c r="C42" s="374">
        <v>0</v>
      </c>
      <c r="D42" s="373">
        <f t="shared" si="1"/>
        <v>50000</v>
      </c>
    </row>
    <row r="43" spans="1:4" x14ac:dyDescent="0.25">
      <c r="A43" s="367" t="s">
        <v>156</v>
      </c>
      <c r="B43" s="373">
        <v>8000</v>
      </c>
      <c r="C43" s="374">
        <v>0</v>
      </c>
      <c r="D43" s="373">
        <f t="shared" si="1"/>
        <v>8000</v>
      </c>
    </row>
    <row r="44" spans="1:4" x14ac:dyDescent="0.25">
      <c r="A44" s="367" t="s">
        <v>157</v>
      </c>
      <c r="B44" s="373">
        <v>20000</v>
      </c>
      <c r="C44" s="374">
        <v>0</v>
      </c>
      <c r="D44" s="373">
        <f t="shared" si="1"/>
        <v>20000</v>
      </c>
    </row>
    <row r="45" spans="1:4" x14ac:dyDescent="0.25">
      <c r="A45" s="367" t="s">
        <v>158</v>
      </c>
      <c r="B45" s="373">
        <v>20000</v>
      </c>
      <c r="C45" s="374">
        <v>0</v>
      </c>
      <c r="D45" s="373">
        <f t="shared" si="1"/>
        <v>20000</v>
      </c>
    </row>
    <row r="46" spans="1:4" x14ac:dyDescent="0.25">
      <c r="A46" s="367" t="s">
        <v>159</v>
      </c>
      <c r="B46" s="373">
        <v>50000</v>
      </c>
      <c r="C46" s="374">
        <v>0</v>
      </c>
      <c r="D46" s="373">
        <f t="shared" si="1"/>
        <v>50000</v>
      </c>
    </row>
    <row r="47" spans="1:4" x14ac:dyDescent="0.25">
      <c r="A47" s="367" t="s">
        <v>160</v>
      </c>
      <c r="B47" s="373">
        <v>11000</v>
      </c>
      <c r="C47" s="374">
        <v>0</v>
      </c>
      <c r="D47" s="373">
        <f t="shared" si="1"/>
        <v>11000</v>
      </c>
    </row>
    <row r="48" spans="1:4" x14ac:dyDescent="0.25">
      <c r="A48" s="367" t="s">
        <v>161</v>
      </c>
      <c r="B48" s="373">
        <v>172000</v>
      </c>
      <c r="C48" s="374">
        <v>0</v>
      </c>
      <c r="D48" s="373">
        <f t="shared" si="1"/>
        <v>172000</v>
      </c>
    </row>
    <row r="49" spans="1:4" x14ac:dyDescent="0.25">
      <c r="A49" s="367" t="s">
        <v>162</v>
      </c>
      <c r="B49" s="373">
        <v>77000</v>
      </c>
      <c r="C49" s="374">
        <v>0</v>
      </c>
      <c r="D49" s="373">
        <f t="shared" si="1"/>
        <v>77000</v>
      </c>
    </row>
    <row r="50" spans="1:4" x14ac:dyDescent="0.25">
      <c r="A50" s="367" t="s">
        <v>163</v>
      </c>
      <c r="B50" s="373">
        <v>50000</v>
      </c>
      <c r="C50" s="374">
        <v>0</v>
      </c>
      <c r="D50" s="373">
        <f t="shared" si="1"/>
        <v>50000</v>
      </c>
    </row>
    <row r="51" spans="1:4" x14ac:dyDescent="0.25">
      <c r="A51" s="367" t="s">
        <v>164</v>
      </c>
      <c r="B51" s="373">
        <v>8000</v>
      </c>
      <c r="C51" s="374">
        <v>0</v>
      </c>
      <c r="D51" s="373">
        <f t="shared" si="1"/>
        <v>8000</v>
      </c>
    </row>
    <row r="52" spans="1:4" x14ac:dyDescent="0.25">
      <c r="A52" s="367" t="s">
        <v>165</v>
      </c>
      <c r="B52" s="373">
        <v>53000</v>
      </c>
      <c r="C52" s="374">
        <v>0</v>
      </c>
      <c r="D52" s="373">
        <f t="shared" si="1"/>
        <v>53000</v>
      </c>
    </row>
    <row r="53" spans="1:4" x14ac:dyDescent="0.25">
      <c r="A53" s="367" t="s">
        <v>166</v>
      </c>
      <c r="B53" s="373">
        <v>27000</v>
      </c>
      <c r="C53" s="374">
        <v>0</v>
      </c>
      <c r="D53" s="373">
        <f t="shared" si="1"/>
        <v>27000</v>
      </c>
    </row>
    <row r="54" spans="1:4" x14ac:dyDescent="0.25">
      <c r="A54" s="367" t="s">
        <v>167</v>
      </c>
      <c r="B54" s="373">
        <v>29000</v>
      </c>
      <c r="C54" s="374">
        <v>0</v>
      </c>
      <c r="D54" s="373">
        <f t="shared" si="1"/>
        <v>29000</v>
      </c>
    </row>
    <row r="55" spans="1:4" x14ac:dyDescent="0.25">
      <c r="A55" s="367" t="s">
        <v>168</v>
      </c>
      <c r="B55" s="373">
        <v>16000</v>
      </c>
      <c r="C55" s="374">
        <v>0</v>
      </c>
      <c r="D55" s="373">
        <f t="shared" si="1"/>
        <v>16000</v>
      </c>
    </row>
    <row r="56" spans="1:4" x14ac:dyDescent="0.25">
      <c r="A56" s="367" t="s">
        <v>169</v>
      </c>
      <c r="B56" s="373">
        <v>21000</v>
      </c>
      <c r="C56" s="374">
        <v>0</v>
      </c>
      <c r="D56" s="373">
        <f t="shared" si="1"/>
        <v>21000</v>
      </c>
    </row>
    <row r="57" spans="1:4" x14ac:dyDescent="0.25">
      <c r="A57" s="367" t="s">
        <v>170</v>
      </c>
      <c r="B57" s="373">
        <v>20000</v>
      </c>
      <c r="C57" s="374">
        <v>0</v>
      </c>
      <c r="D57" s="373">
        <f t="shared" si="1"/>
        <v>20000</v>
      </c>
    </row>
    <row r="58" spans="1:4" x14ac:dyDescent="0.25">
      <c r="A58" s="367" t="s">
        <v>171</v>
      </c>
      <c r="B58" s="373">
        <v>16000</v>
      </c>
      <c r="C58" s="374">
        <v>0</v>
      </c>
      <c r="D58" s="373">
        <f t="shared" si="1"/>
        <v>16000</v>
      </c>
    </row>
    <row r="59" spans="1:4" x14ac:dyDescent="0.25">
      <c r="A59" s="367" t="s">
        <v>172</v>
      </c>
      <c r="B59" s="373">
        <v>44000</v>
      </c>
      <c r="C59" s="374">
        <v>0</v>
      </c>
      <c r="D59" s="373">
        <f t="shared" si="1"/>
        <v>44000</v>
      </c>
    </row>
    <row r="60" spans="1:4" x14ac:dyDescent="0.25">
      <c r="A60" s="367" t="s">
        <v>173</v>
      </c>
      <c r="B60" s="373">
        <v>6000</v>
      </c>
      <c r="C60" s="374">
        <v>0</v>
      </c>
      <c r="D60" s="373">
        <f t="shared" si="1"/>
        <v>6000</v>
      </c>
    </row>
    <row r="61" spans="1:4" x14ac:dyDescent="0.25">
      <c r="A61" s="367" t="s">
        <v>174</v>
      </c>
      <c r="B61" s="373">
        <v>17000</v>
      </c>
      <c r="C61" s="374">
        <v>0</v>
      </c>
      <c r="D61" s="373">
        <f t="shared" si="1"/>
        <v>17000</v>
      </c>
    </row>
    <row r="62" spans="1:4" x14ac:dyDescent="0.25">
      <c r="A62" s="367" t="s">
        <v>175</v>
      </c>
      <c r="B62" s="373">
        <v>19000</v>
      </c>
      <c r="C62" s="374">
        <v>0</v>
      </c>
      <c r="D62" s="373">
        <f t="shared" si="1"/>
        <v>19000</v>
      </c>
    </row>
    <row r="63" spans="1:4" x14ac:dyDescent="0.25">
      <c r="A63" s="367" t="s">
        <v>176</v>
      </c>
      <c r="B63" s="373">
        <v>122000</v>
      </c>
      <c r="C63" s="374">
        <v>0</v>
      </c>
      <c r="D63" s="373">
        <f t="shared" si="1"/>
        <v>122000</v>
      </c>
    </row>
    <row r="64" spans="1:4" x14ac:dyDescent="0.25">
      <c r="A64" s="367" t="s">
        <v>177</v>
      </c>
      <c r="B64" s="373">
        <v>118000</v>
      </c>
      <c r="C64" s="374">
        <v>0</v>
      </c>
      <c r="D64" s="373">
        <f t="shared" si="1"/>
        <v>118000</v>
      </c>
    </row>
    <row r="65" spans="1:4" x14ac:dyDescent="0.25">
      <c r="A65" s="367" t="s">
        <v>178</v>
      </c>
      <c r="B65" s="373">
        <v>114000</v>
      </c>
      <c r="C65" s="374">
        <v>0</v>
      </c>
      <c r="D65" s="373">
        <f t="shared" si="1"/>
        <v>114000</v>
      </c>
    </row>
    <row r="66" spans="1:4" x14ac:dyDescent="0.25">
      <c r="A66" s="367" t="s">
        <v>179</v>
      </c>
      <c r="B66" s="373">
        <v>109000</v>
      </c>
      <c r="C66" s="374">
        <v>0</v>
      </c>
      <c r="D66" s="373">
        <f t="shared" si="1"/>
        <v>109000</v>
      </c>
    </row>
    <row r="67" spans="1:4" x14ac:dyDescent="0.25">
      <c r="A67" s="367" t="s">
        <v>180</v>
      </c>
      <c r="B67" s="373">
        <v>33000</v>
      </c>
      <c r="C67" s="374">
        <v>0</v>
      </c>
      <c r="D67" s="373">
        <f t="shared" si="1"/>
        <v>33000</v>
      </c>
    </row>
    <row r="68" spans="1:4" x14ac:dyDescent="0.25">
      <c r="A68" s="367" t="s">
        <v>181</v>
      </c>
      <c r="B68" s="373">
        <v>425000</v>
      </c>
      <c r="C68" s="374">
        <v>0</v>
      </c>
      <c r="D68" s="373">
        <f t="shared" si="1"/>
        <v>425000</v>
      </c>
    </row>
    <row r="69" spans="1:4" x14ac:dyDescent="0.25">
      <c r="A69" s="367" t="s">
        <v>182</v>
      </c>
      <c r="B69" s="373">
        <v>143000</v>
      </c>
      <c r="C69" s="374">
        <v>0</v>
      </c>
      <c r="D69" s="373">
        <f t="shared" si="1"/>
        <v>143000</v>
      </c>
    </row>
    <row r="70" spans="1:4" x14ac:dyDescent="0.25">
      <c r="A70" s="367" t="s">
        <v>183</v>
      </c>
      <c r="B70" s="373">
        <v>67000</v>
      </c>
      <c r="C70" s="374">
        <v>0</v>
      </c>
      <c r="D70" s="373">
        <f t="shared" si="1"/>
        <v>67000</v>
      </c>
    </row>
    <row r="71" spans="1:4" x14ac:dyDescent="0.25">
      <c r="A71" s="367" t="s">
        <v>184</v>
      </c>
      <c r="B71" s="373">
        <v>322000</v>
      </c>
      <c r="C71" s="374">
        <v>0</v>
      </c>
      <c r="D71" s="373">
        <f t="shared" si="1"/>
        <v>322000</v>
      </c>
    </row>
    <row r="72" spans="1:4" x14ac:dyDescent="0.25">
      <c r="A72" s="367" t="s">
        <v>185</v>
      </c>
      <c r="B72" s="373">
        <v>31000</v>
      </c>
      <c r="C72" s="374">
        <v>0</v>
      </c>
      <c r="D72" s="373">
        <f t="shared" si="1"/>
        <v>31000</v>
      </c>
    </row>
    <row r="73" spans="1:4" x14ac:dyDescent="0.25">
      <c r="A73" s="367" t="s">
        <v>186</v>
      </c>
      <c r="B73" s="373">
        <v>13000</v>
      </c>
      <c r="C73" s="374">
        <v>0</v>
      </c>
      <c r="D73" s="373">
        <f t="shared" si="1"/>
        <v>13000</v>
      </c>
    </row>
    <row r="74" spans="1:4" x14ac:dyDescent="0.25">
      <c r="A74" s="367" t="s">
        <v>187</v>
      </c>
      <c r="B74" s="373">
        <v>12000</v>
      </c>
      <c r="C74" s="374">
        <v>0</v>
      </c>
      <c r="D74" s="373">
        <f t="shared" si="1"/>
        <v>12000</v>
      </c>
    </row>
    <row r="75" spans="1:4" x14ac:dyDescent="0.25">
      <c r="A75" s="367" t="s">
        <v>188</v>
      </c>
      <c r="B75" s="373">
        <v>6000</v>
      </c>
      <c r="C75" s="374">
        <v>0</v>
      </c>
      <c r="D75" s="373">
        <f t="shared" si="1"/>
        <v>6000</v>
      </c>
    </row>
    <row r="76" spans="1:4" x14ac:dyDescent="0.25">
      <c r="A76" s="367" t="s">
        <v>189</v>
      </c>
      <c r="B76" s="373">
        <v>10000</v>
      </c>
      <c r="C76" s="374">
        <v>0</v>
      </c>
      <c r="D76" s="373">
        <f t="shared" si="1"/>
        <v>10000</v>
      </c>
    </row>
    <row r="77" spans="1:4" x14ac:dyDescent="0.25">
      <c r="A77" s="367" t="s">
        <v>190</v>
      </c>
      <c r="B77" s="373">
        <v>13000</v>
      </c>
      <c r="C77" s="374">
        <v>0</v>
      </c>
      <c r="D77" s="373">
        <f t="shared" si="1"/>
        <v>13000</v>
      </c>
    </row>
    <row r="78" spans="1:4" x14ac:dyDescent="0.25">
      <c r="A78" s="367" t="s">
        <v>191</v>
      </c>
      <c r="B78" s="373">
        <v>24000</v>
      </c>
      <c r="C78" s="374">
        <v>0</v>
      </c>
      <c r="D78" s="373">
        <f t="shared" si="1"/>
        <v>24000</v>
      </c>
    </row>
    <row r="79" spans="1:4" x14ac:dyDescent="0.25">
      <c r="A79" s="367" t="s">
        <v>192</v>
      </c>
      <c r="B79" s="373">
        <v>34000</v>
      </c>
      <c r="C79" s="374">
        <v>0</v>
      </c>
      <c r="D79" s="373">
        <f t="shared" si="1"/>
        <v>34000</v>
      </c>
    </row>
    <row r="80" spans="1:4" x14ac:dyDescent="0.25">
      <c r="A80" s="367" t="s">
        <v>193</v>
      </c>
      <c r="B80" s="373">
        <v>82000</v>
      </c>
      <c r="C80" s="374">
        <v>0</v>
      </c>
      <c r="D80" s="373">
        <f t="shared" si="1"/>
        <v>82000</v>
      </c>
    </row>
    <row r="81" spans="1:4" x14ac:dyDescent="0.25">
      <c r="A81" s="367" t="s">
        <v>194</v>
      </c>
      <c r="B81" s="373">
        <v>113000</v>
      </c>
      <c r="C81" s="374">
        <v>0</v>
      </c>
      <c r="D81" s="373">
        <f t="shared" si="1"/>
        <v>113000</v>
      </c>
    </row>
    <row r="82" spans="1:4" x14ac:dyDescent="0.25">
      <c r="A82" s="367" t="s">
        <v>195</v>
      </c>
      <c r="B82" s="373">
        <v>29000</v>
      </c>
      <c r="C82" s="374">
        <v>0</v>
      </c>
      <c r="D82" s="373">
        <f t="shared" si="1"/>
        <v>29000</v>
      </c>
    </row>
    <row r="83" spans="1:4" x14ac:dyDescent="0.25">
      <c r="A83" s="367" t="s">
        <v>196</v>
      </c>
      <c r="B83" s="373">
        <v>38000</v>
      </c>
      <c r="C83" s="374">
        <v>0</v>
      </c>
      <c r="D83" s="373">
        <f t="shared" si="1"/>
        <v>38000</v>
      </c>
    </row>
    <row r="84" spans="1:4" x14ac:dyDescent="0.25">
      <c r="A84" s="367" t="s">
        <v>197</v>
      </c>
      <c r="B84" s="373">
        <v>26000</v>
      </c>
      <c r="C84" s="374">
        <v>0</v>
      </c>
      <c r="D84" s="373">
        <f t="shared" si="1"/>
        <v>26000</v>
      </c>
    </row>
    <row r="85" spans="1:4" x14ac:dyDescent="0.25">
      <c r="A85" s="367" t="s">
        <v>198</v>
      </c>
      <c r="B85" s="373">
        <v>5000</v>
      </c>
      <c r="C85" s="374">
        <v>0</v>
      </c>
      <c r="D85" s="373">
        <f t="shared" si="1"/>
        <v>5000</v>
      </c>
    </row>
    <row r="86" spans="1:4" x14ac:dyDescent="0.25">
      <c r="A86" s="367" t="s">
        <v>199</v>
      </c>
      <c r="B86" s="373">
        <v>25000</v>
      </c>
      <c r="C86" s="374">
        <v>0</v>
      </c>
      <c r="D86" s="373">
        <f t="shared" si="1"/>
        <v>25000</v>
      </c>
    </row>
    <row r="87" spans="1:4" x14ac:dyDescent="0.25">
      <c r="A87" s="367" t="s">
        <v>200</v>
      </c>
      <c r="B87" s="373">
        <v>5000</v>
      </c>
      <c r="C87" s="374">
        <v>0</v>
      </c>
      <c r="D87" s="373">
        <f t="shared" si="1"/>
        <v>5000</v>
      </c>
    </row>
    <row r="88" spans="1:4" x14ac:dyDescent="0.25">
      <c r="A88" s="367" t="s">
        <v>201</v>
      </c>
      <c r="B88" s="373">
        <v>45000</v>
      </c>
      <c r="C88" s="374">
        <v>0</v>
      </c>
      <c r="D88" s="373">
        <f t="shared" si="1"/>
        <v>45000</v>
      </c>
    </row>
    <row r="89" spans="1:4" x14ac:dyDescent="0.25">
      <c r="A89" s="367" t="s">
        <v>202</v>
      </c>
      <c r="B89" s="373">
        <v>9000</v>
      </c>
      <c r="C89" s="374">
        <v>0</v>
      </c>
      <c r="D89" s="373">
        <f t="shared" si="1"/>
        <v>9000</v>
      </c>
    </row>
    <row r="90" spans="1:4" x14ac:dyDescent="0.25">
      <c r="A90" s="367" t="s">
        <v>203</v>
      </c>
      <c r="B90" s="373">
        <v>11000</v>
      </c>
      <c r="C90" s="374">
        <v>0</v>
      </c>
      <c r="D90" s="373">
        <f t="shared" si="1"/>
        <v>11000</v>
      </c>
    </row>
    <row r="91" spans="1:4" x14ac:dyDescent="0.25">
      <c r="A91" s="367" t="s">
        <v>204</v>
      </c>
      <c r="B91" s="373">
        <v>13000</v>
      </c>
      <c r="C91" s="374">
        <v>0</v>
      </c>
      <c r="D91" s="373">
        <f t="shared" si="1"/>
        <v>13000</v>
      </c>
    </row>
    <row r="92" spans="1:4" x14ac:dyDescent="0.25">
      <c r="A92" s="367" t="s">
        <v>205</v>
      </c>
      <c r="B92" s="373">
        <v>12000</v>
      </c>
      <c r="C92" s="374">
        <v>0</v>
      </c>
      <c r="D92" s="373">
        <f t="shared" si="1"/>
        <v>12000</v>
      </c>
    </row>
    <row r="93" spans="1:4" x14ac:dyDescent="0.25">
      <c r="A93" s="367" t="s">
        <v>206</v>
      </c>
      <c r="B93" s="373">
        <v>14000</v>
      </c>
      <c r="C93" s="374">
        <v>0</v>
      </c>
      <c r="D93" s="373">
        <f t="shared" si="1"/>
        <v>14000</v>
      </c>
    </row>
    <row r="94" spans="1:4" x14ac:dyDescent="0.25">
      <c r="A94" s="367" t="s">
        <v>207</v>
      </c>
      <c r="B94" s="373">
        <v>23000</v>
      </c>
      <c r="C94" s="374">
        <v>0</v>
      </c>
      <c r="D94" s="373">
        <f t="shared" si="1"/>
        <v>23000</v>
      </c>
    </row>
    <row r="95" spans="1:4" x14ac:dyDescent="0.25">
      <c r="A95" s="367" t="s">
        <v>208</v>
      </c>
      <c r="B95" s="373">
        <v>23000</v>
      </c>
      <c r="C95" s="374">
        <v>0</v>
      </c>
      <c r="D95" s="373">
        <f t="shared" si="1"/>
        <v>23000</v>
      </c>
    </row>
    <row r="96" spans="1:4" x14ac:dyDescent="0.25">
      <c r="A96" s="367" t="s">
        <v>209</v>
      </c>
      <c r="B96" s="373">
        <v>22000</v>
      </c>
      <c r="C96" s="374">
        <v>0</v>
      </c>
      <c r="D96" s="373">
        <f t="shared" si="1"/>
        <v>22000</v>
      </c>
    </row>
    <row r="97" spans="1:4" x14ac:dyDescent="0.25">
      <c r="A97" s="367" t="s">
        <v>210</v>
      </c>
      <c r="B97" s="373">
        <v>5000</v>
      </c>
      <c r="C97" s="374">
        <v>0</v>
      </c>
      <c r="D97" s="373">
        <f t="shared" ref="D97:D117" si="2">B97-C97</f>
        <v>5000</v>
      </c>
    </row>
    <row r="98" spans="1:4" x14ac:dyDescent="0.25">
      <c r="A98" s="367" t="s">
        <v>211</v>
      </c>
      <c r="B98" s="373">
        <v>8000</v>
      </c>
      <c r="C98" s="374">
        <v>0</v>
      </c>
      <c r="D98" s="373">
        <f t="shared" si="2"/>
        <v>8000</v>
      </c>
    </row>
    <row r="99" spans="1:4" x14ac:dyDescent="0.25">
      <c r="A99" s="367" t="s">
        <v>212</v>
      </c>
      <c r="B99" s="373">
        <v>3000</v>
      </c>
      <c r="C99" s="374">
        <v>0</v>
      </c>
      <c r="D99" s="373">
        <f t="shared" si="2"/>
        <v>3000</v>
      </c>
    </row>
    <row r="100" spans="1:4" x14ac:dyDescent="0.25">
      <c r="A100" s="367" t="s">
        <v>213</v>
      </c>
      <c r="B100" s="373">
        <v>12000</v>
      </c>
      <c r="C100" s="374">
        <v>0</v>
      </c>
      <c r="D100" s="373">
        <f t="shared" si="2"/>
        <v>12000</v>
      </c>
    </row>
    <row r="101" spans="1:4" x14ac:dyDescent="0.25">
      <c r="A101" s="367" t="s">
        <v>214</v>
      </c>
      <c r="B101" s="373">
        <v>532000</v>
      </c>
      <c r="C101" s="374">
        <v>0</v>
      </c>
      <c r="D101" s="373">
        <f t="shared" si="2"/>
        <v>532000</v>
      </c>
    </row>
    <row r="102" spans="1:4" x14ac:dyDescent="0.25">
      <c r="A102" s="367" t="s">
        <v>215</v>
      </c>
      <c r="B102" s="373">
        <v>746000</v>
      </c>
      <c r="C102" s="374">
        <v>0</v>
      </c>
      <c r="D102" s="373">
        <f t="shared" si="2"/>
        <v>746000</v>
      </c>
    </row>
    <row r="103" spans="1:4" x14ac:dyDescent="0.25">
      <c r="A103" s="367" t="s">
        <v>216</v>
      </c>
      <c r="B103" s="373">
        <v>145000</v>
      </c>
      <c r="C103" s="374">
        <v>0</v>
      </c>
      <c r="D103" s="373">
        <f t="shared" si="2"/>
        <v>145000</v>
      </c>
    </row>
    <row r="104" spans="1:4" x14ac:dyDescent="0.25">
      <c r="A104" s="367" t="s">
        <v>217</v>
      </c>
      <c r="B104" s="373">
        <v>48000</v>
      </c>
      <c r="C104" s="374">
        <v>0</v>
      </c>
      <c r="D104" s="373">
        <f t="shared" si="2"/>
        <v>48000</v>
      </c>
    </row>
    <row r="105" spans="1:4" x14ac:dyDescent="0.25">
      <c r="A105" s="367" t="s">
        <v>218</v>
      </c>
      <c r="B105" s="373">
        <v>48000</v>
      </c>
      <c r="C105" s="374">
        <v>0</v>
      </c>
      <c r="D105" s="373">
        <f t="shared" si="2"/>
        <v>48000</v>
      </c>
    </row>
    <row r="106" spans="1:4" x14ac:dyDescent="0.25">
      <c r="A106" s="367" t="s">
        <v>219</v>
      </c>
      <c r="B106" s="373">
        <v>48000</v>
      </c>
      <c r="C106" s="374">
        <v>0</v>
      </c>
      <c r="D106" s="373">
        <f t="shared" si="2"/>
        <v>48000</v>
      </c>
    </row>
    <row r="107" spans="1:4" x14ac:dyDescent="0.25">
      <c r="A107" s="367" t="s">
        <v>220</v>
      </c>
      <c r="B107" s="373">
        <v>48000</v>
      </c>
      <c r="C107" s="374">
        <v>0</v>
      </c>
      <c r="D107" s="373">
        <f t="shared" si="2"/>
        <v>48000</v>
      </c>
    </row>
    <row r="108" spans="1:4" x14ac:dyDescent="0.25">
      <c r="A108" s="367" t="s">
        <v>221</v>
      </c>
      <c r="B108" s="373">
        <v>48000</v>
      </c>
      <c r="C108" s="374">
        <v>0</v>
      </c>
      <c r="D108" s="373">
        <f t="shared" si="2"/>
        <v>48000</v>
      </c>
    </row>
    <row r="109" spans="1:4" x14ac:dyDescent="0.25">
      <c r="A109" s="367" t="s">
        <v>222</v>
      </c>
      <c r="B109" s="373">
        <v>48000</v>
      </c>
      <c r="C109" s="374">
        <v>0</v>
      </c>
      <c r="D109" s="373">
        <f t="shared" si="2"/>
        <v>48000</v>
      </c>
    </row>
    <row r="110" spans="1:4" x14ac:dyDescent="0.25">
      <c r="A110" s="367" t="s">
        <v>223</v>
      </c>
      <c r="B110" s="373">
        <v>48000</v>
      </c>
      <c r="C110" s="374">
        <v>0</v>
      </c>
      <c r="D110" s="373">
        <f t="shared" si="2"/>
        <v>48000</v>
      </c>
    </row>
    <row r="111" spans="1:4" x14ac:dyDescent="0.25">
      <c r="A111" s="367" t="s">
        <v>224</v>
      </c>
      <c r="B111" s="373">
        <v>37000</v>
      </c>
      <c r="C111" s="374">
        <v>0</v>
      </c>
      <c r="D111" s="373">
        <f t="shared" si="2"/>
        <v>37000</v>
      </c>
    </row>
    <row r="112" spans="1:4" x14ac:dyDescent="0.25">
      <c r="A112" s="367" t="s">
        <v>225</v>
      </c>
      <c r="B112" s="373">
        <v>133000</v>
      </c>
      <c r="C112" s="374">
        <v>0</v>
      </c>
      <c r="D112" s="373">
        <f t="shared" si="2"/>
        <v>133000</v>
      </c>
    </row>
    <row r="113" spans="1:4" x14ac:dyDescent="0.25">
      <c r="A113" s="367" t="s">
        <v>226</v>
      </c>
      <c r="B113" s="373">
        <v>134000</v>
      </c>
      <c r="C113" s="374">
        <v>0</v>
      </c>
      <c r="D113" s="373">
        <f t="shared" si="2"/>
        <v>134000</v>
      </c>
    </row>
    <row r="114" spans="1:4" x14ac:dyDescent="0.25">
      <c r="A114" s="367" t="s">
        <v>227</v>
      </c>
      <c r="B114" s="373">
        <v>892000</v>
      </c>
      <c r="C114" s="374">
        <v>0</v>
      </c>
      <c r="D114" s="373">
        <f t="shared" si="2"/>
        <v>892000</v>
      </c>
    </row>
    <row r="115" spans="1:4" x14ac:dyDescent="0.25">
      <c r="A115" s="367" t="s">
        <v>228</v>
      </c>
      <c r="B115" s="373">
        <v>296000</v>
      </c>
      <c r="C115" s="374">
        <v>0</v>
      </c>
      <c r="D115" s="373">
        <f t="shared" si="2"/>
        <v>296000</v>
      </c>
    </row>
    <row r="116" spans="1:4" x14ac:dyDescent="0.25">
      <c r="A116" s="367" t="s">
        <v>5671</v>
      </c>
      <c r="B116" s="373">
        <v>2472288</v>
      </c>
      <c r="C116" s="374">
        <v>0</v>
      </c>
      <c r="D116" s="373">
        <f t="shared" si="2"/>
        <v>2472288</v>
      </c>
    </row>
    <row r="117" spans="1:4" x14ac:dyDescent="0.25">
      <c r="A117" s="367" t="s">
        <v>229</v>
      </c>
      <c r="B117" s="373">
        <v>551000</v>
      </c>
      <c r="C117" s="374">
        <v>0</v>
      </c>
      <c r="D117" s="373">
        <f t="shared" si="2"/>
        <v>551000</v>
      </c>
    </row>
    <row r="118" spans="1:4" x14ac:dyDescent="0.25">
      <c r="A118" s="367" t="s">
        <v>5672</v>
      </c>
      <c r="B118" s="373">
        <v>23767856</v>
      </c>
      <c r="C118" s="374">
        <v>0</v>
      </c>
      <c r="D118" s="373">
        <f>B118-C118</f>
        <v>23767856</v>
      </c>
    </row>
    <row r="119" spans="1:4" x14ac:dyDescent="0.25">
      <c r="A119" s="367" t="s">
        <v>230</v>
      </c>
      <c r="B119" s="373">
        <v>900000</v>
      </c>
      <c r="C119" s="374">
        <v>0</v>
      </c>
      <c r="D119" s="373">
        <v>900000</v>
      </c>
    </row>
    <row r="120" spans="1:4" x14ac:dyDescent="0.25">
      <c r="A120" s="367" t="s">
        <v>231</v>
      </c>
      <c r="B120" s="373">
        <v>1890000</v>
      </c>
      <c r="C120" s="374">
        <v>0</v>
      </c>
      <c r="D120" s="373">
        <v>1890000</v>
      </c>
    </row>
    <row r="121" spans="1:4" x14ac:dyDescent="0.25">
      <c r="A121" s="367" t="s">
        <v>232</v>
      </c>
      <c r="B121" s="373">
        <v>680000</v>
      </c>
      <c r="C121" s="374">
        <v>0</v>
      </c>
      <c r="D121" s="373">
        <v>680000</v>
      </c>
    </row>
    <row r="122" spans="1:4" x14ac:dyDescent="0.25">
      <c r="A122" s="367" t="s">
        <v>233</v>
      </c>
      <c r="B122" s="373">
        <v>567000</v>
      </c>
      <c r="C122" s="374">
        <v>0</v>
      </c>
      <c r="D122" s="373">
        <v>567000</v>
      </c>
    </row>
    <row r="123" spans="1:4" x14ac:dyDescent="0.25">
      <c r="A123" s="367" t="s">
        <v>234</v>
      </c>
      <c r="B123" s="373">
        <v>761000</v>
      </c>
      <c r="C123" s="374">
        <v>0</v>
      </c>
      <c r="D123" s="373">
        <v>761000</v>
      </c>
    </row>
    <row r="124" spans="1:4" x14ac:dyDescent="0.25">
      <c r="A124" s="367" t="s">
        <v>235</v>
      </c>
      <c r="B124" s="373">
        <v>702000</v>
      </c>
      <c r="C124" s="374">
        <v>0</v>
      </c>
      <c r="D124" s="373">
        <v>702000</v>
      </c>
    </row>
    <row r="125" spans="1:4" x14ac:dyDescent="0.25">
      <c r="A125" s="367" t="s">
        <v>236</v>
      </c>
      <c r="B125" s="373">
        <v>345000</v>
      </c>
      <c r="C125" s="374">
        <v>0</v>
      </c>
      <c r="D125" s="373">
        <v>345000</v>
      </c>
    </row>
    <row r="126" spans="1:4" x14ac:dyDescent="0.25">
      <c r="A126" s="367" t="s">
        <v>237</v>
      </c>
      <c r="B126" s="373">
        <v>419000</v>
      </c>
      <c r="C126" s="374">
        <v>0</v>
      </c>
      <c r="D126" s="373">
        <v>419000</v>
      </c>
    </row>
    <row r="127" spans="1:4" x14ac:dyDescent="0.25">
      <c r="A127" s="367" t="s">
        <v>238</v>
      </c>
      <c r="B127" s="373">
        <v>556000</v>
      </c>
      <c r="C127" s="374">
        <v>0</v>
      </c>
      <c r="D127" s="373">
        <v>556000</v>
      </c>
    </row>
    <row r="128" spans="1:4" x14ac:dyDescent="0.25">
      <c r="A128" s="367" t="s">
        <v>239</v>
      </c>
      <c r="B128" s="373">
        <v>1712000</v>
      </c>
      <c r="C128" s="374">
        <v>0</v>
      </c>
      <c r="D128" s="373">
        <v>1712000</v>
      </c>
    </row>
    <row r="129" spans="1:4" x14ac:dyDescent="0.25">
      <c r="A129" s="367" t="s">
        <v>240</v>
      </c>
      <c r="B129" s="373">
        <v>577000</v>
      </c>
      <c r="C129" s="374">
        <v>0</v>
      </c>
      <c r="D129" s="373">
        <v>577000</v>
      </c>
    </row>
    <row r="130" spans="1:4" x14ac:dyDescent="0.25">
      <c r="A130" s="367" t="s">
        <v>241</v>
      </c>
      <c r="B130" s="373">
        <v>1164000</v>
      </c>
      <c r="C130" s="374">
        <v>0</v>
      </c>
      <c r="D130" s="373">
        <v>1164000</v>
      </c>
    </row>
    <row r="131" spans="1:4" x14ac:dyDescent="0.25">
      <c r="A131" s="367" t="s">
        <v>242</v>
      </c>
      <c r="B131" s="373">
        <v>68000</v>
      </c>
      <c r="C131" s="374">
        <v>0</v>
      </c>
      <c r="D131" s="373">
        <v>68000</v>
      </c>
    </row>
    <row r="132" spans="1:4" x14ac:dyDescent="0.25">
      <c r="A132" s="367" t="s">
        <v>243</v>
      </c>
      <c r="B132" s="373">
        <v>1607000</v>
      </c>
      <c r="C132" s="374">
        <v>0</v>
      </c>
      <c r="D132" s="373">
        <v>1607000</v>
      </c>
    </row>
    <row r="133" spans="1:4" x14ac:dyDescent="0.25">
      <c r="A133" s="367" t="s">
        <v>244</v>
      </c>
      <c r="B133" s="373">
        <v>2903000</v>
      </c>
      <c r="C133" s="374">
        <v>0</v>
      </c>
      <c r="D133" s="373">
        <v>2903000</v>
      </c>
    </row>
    <row r="134" spans="1:4" x14ac:dyDescent="0.25">
      <c r="A134" s="367" t="s">
        <v>245</v>
      </c>
      <c r="B134" s="373">
        <v>2961000</v>
      </c>
      <c r="C134" s="374">
        <v>0</v>
      </c>
      <c r="D134" s="373">
        <v>2961000</v>
      </c>
    </row>
    <row r="135" spans="1:4" x14ac:dyDescent="0.25">
      <c r="A135" s="367" t="s">
        <v>246</v>
      </c>
      <c r="B135" s="373">
        <v>1710000</v>
      </c>
      <c r="C135" s="374">
        <v>0</v>
      </c>
      <c r="D135" s="373">
        <v>1710000</v>
      </c>
    </row>
    <row r="136" spans="1:4" x14ac:dyDescent="0.25">
      <c r="A136" s="367" t="s">
        <v>247</v>
      </c>
      <c r="B136" s="373">
        <v>1686000</v>
      </c>
      <c r="C136" s="374">
        <v>0</v>
      </c>
      <c r="D136" s="373">
        <v>1686000</v>
      </c>
    </row>
    <row r="137" spans="1:4" x14ac:dyDescent="0.25">
      <c r="A137" s="367" t="s">
        <v>248</v>
      </c>
      <c r="B137" s="373">
        <v>2391000</v>
      </c>
      <c r="C137" s="374">
        <v>0</v>
      </c>
      <c r="D137" s="373">
        <v>2391000</v>
      </c>
    </row>
    <row r="138" spans="1:4" x14ac:dyDescent="0.25">
      <c r="A138" s="367" t="s">
        <v>249</v>
      </c>
      <c r="B138" s="373">
        <v>2389000</v>
      </c>
      <c r="C138" s="374">
        <v>0</v>
      </c>
      <c r="D138" s="373">
        <v>2389000</v>
      </c>
    </row>
    <row r="139" spans="1:4" x14ac:dyDescent="0.25">
      <c r="A139" s="367" t="s">
        <v>250</v>
      </c>
      <c r="B139" s="373">
        <v>9897000</v>
      </c>
      <c r="C139" s="374">
        <v>0</v>
      </c>
      <c r="D139" s="373">
        <v>9897000</v>
      </c>
    </row>
    <row r="140" spans="1:4" x14ac:dyDescent="0.25">
      <c r="A140" s="367" t="s">
        <v>251</v>
      </c>
      <c r="B140" s="373">
        <v>3008000</v>
      </c>
      <c r="C140" s="374">
        <v>0</v>
      </c>
      <c r="D140" s="373">
        <v>3008000</v>
      </c>
    </row>
    <row r="141" spans="1:4" x14ac:dyDescent="0.25">
      <c r="A141" s="367" t="s">
        <v>252</v>
      </c>
      <c r="B141" s="373">
        <v>2673000</v>
      </c>
      <c r="C141" s="374">
        <v>0</v>
      </c>
      <c r="D141" s="373">
        <v>2673000</v>
      </c>
    </row>
    <row r="142" spans="1:4" x14ac:dyDescent="0.25">
      <c r="A142" s="367" t="s">
        <v>253</v>
      </c>
      <c r="B142" s="373">
        <v>2660000</v>
      </c>
      <c r="C142" s="374">
        <v>0</v>
      </c>
      <c r="D142" s="373">
        <v>2660000</v>
      </c>
    </row>
    <row r="143" spans="1:4" x14ac:dyDescent="0.25">
      <c r="A143" s="367" t="s">
        <v>254</v>
      </c>
      <c r="B143" s="373">
        <v>2664000</v>
      </c>
      <c r="C143" s="374">
        <v>0</v>
      </c>
      <c r="D143" s="373">
        <v>2664000</v>
      </c>
    </row>
    <row r="144" spans="1:4" x14ac:dyDescent="0.25">
      <c r="A144" s="367" t="s">
        <v>255</v>
      </c>
      <c r="B144" s="373">
        <v>2657000</v>
      </c>
      <c r="C144" s="374">
        <v>0</v>
      </c>
      <c r="D144" s="373">
        <v>2657000</v>
      </c>
    </row>
    <row r="145" spans="1:4" x14ac:dyDescent="0.25">
      <c r="A145" s="367" t="s">
        <v>256</v>
      </c>
      <c r="B145" s="373">
        <v>6798000</v>
      </c>
      <c r="C145" s="374">
        <v>0</v>
      </c>
      <c r="D145" s="373">
        <v>6798000</v>
      </c>
    </row>
    <row r="146" spans="1:4" x14ac:dyDescent="0.25">
      <c r="A146" s="367" t="s">
        <v>257</v>
      </c>
      <c r="B146" s="373">
        <v>41000</v>
      </c>
      <c r="C146" s="374">
        <v>0</v>
      </c>
      <c r="D146" s="373">
        <v>41000</v>
      </c>
    </row>
    <row r="147" spans="1:4" x14ac:dyDescent="0.25">
      <c r="A147" s="367" t="s">
        <v>258</v>
      </c>
      <c r="B147" s="373">
        <v>76000</v>
      </c>
      <c r="C147" s="374">
        <v>0</v>
      </c>
      <c r="D147" s="373">
        <v>76000</v>
      </c>
    </row>
    <row r="148" spans="1:4" x14ac:dyDescent="0.25">
      <c r="A148" s="367" t="s">
        <v>259</v>
      </c>
      <c r="B148" s="373">
        <v>158000</v>
      </c>
      <c r="C148" s="374">
        <v>0</v>
      </c>
      <c r="D148" s="373">
        <v>158000</v>
      </c>
    </row>
    <row r="149" spans="1:4" x14ac:dyDescent="0.25">
      <c r="A149" s="367" t="s">
        <v>260</v>
      </c>
      <c r="B149" s="373">
        <v>145000</v>
      </c>
      <c r="C149" s="374">
        <v>0</v>
      </c>
      <c r="D149" s="373">
        <v>145000</v>
      </c>
    </row>
    <row r="150" spans="1:4" x14ac:dyDescent="0.25">
      <c r="A150" s="367" t="s">
        <v>261</v>
      </c>
      <c r="B150" s="373">
        <v>274000</v>
      </c>
      <c r="C150" s="374">
        <v>0</v>
      </c>
      <c r="D150" s="373">
        <v>274000</v>
      </c>
    </row>
    <row r="151" spans="1:4" x14ac:dyDescent="0.25">
      <c r="A151" s="367" t="s">
        <v>262</v>
      </c>
      <c r="B151" s="373">
        <v>178000</v>
      </c>
      <c r="C151" s="374">
        <v>0</v>
      </c>
      <c r="D151" s="373">
        <v>178000</v>
      </c>
    </row>
    <row r="152" spans="1:4" x14ac:dyDescent="0.25">
      <c r="A152" s="367" t="s">
        <v>346</v>
      </c>
      <c r="B152" s="373">
        <v>512000</v>
      </c>
      <c r="C152" s="374">
        <v>0</v>
      </c>
      <c r="D152" s="373">
        <v>512000</v>
      </c>
    </row>
    <row r="153" spans="1:4" x14ac:dyDescent="0.25">
      <c r="A153" s="367" t="s">
        <v>347</v>
      </c>
      <c r="B153" s="373">
        <v>300000</v>
      </c>
      <c r="C153" s="374">
        <v>0</v>
      </c>
      <c r="D153" s="373">
        <v>300000</v>
      </c>
    </row>
    <row r="154" spans="1:4" x14ac:dyDescent="0.25">
      <c r="A154" s="367" t="s">
        <v>348</v>
      </c>
      <c r="B154" s="373">
        <v>144000</v>
      </c>
      <c r="C154" s="374">
        <v>0</v>
      </c>
      <c r="D154" s="373">
        <v>144000</v>
      </c>
    </row>
    <row r="155" spans="1:4" x14ac:dyDescent="0.25">
      <c r="A155" s="367" t="s">
        <v>349</v>
      </c>
      <c r="B155" s="373">
        <v>84000</v>
      </c>
      <c r="C155" s="374">
        <v>0</v>
      </c>
      <c r="D155" s="373">
        <v>84000</v>
      </c>
    </row>
    <row r="156" spans="1:4" x14ac:dyDescent="0.25">
      <c r="A156" s="367" t="s">
        <v>350</v>
      </c>
      <c r="B156" s="373">
        <v>107000</v>
      </c>
      <c r="C156" s="374">
        <v>0</v>
      </c>
      <c r="D156" s="373">
        <v>107000</v>
      </c>
    </row>
    <row r="157" spans="1:4" x14ac:dyDescent="0.25">
      <c r="A157" s="367" t="s">
        <v>351</v>
      </c>
      <c r="B157" s="373">
        <v>3679000</v>
      </c>
      <c r="C157" s="374">
        <v>0</v>
      </c>
      <c r="D157" s="373">
        <v>3679000</v>
      </c>
    </row>
    <row r="158" spans="1:4" x14ac:dyDescent="0.25">
      <c r="A158" s="367" t="s">
        <v>352</v>
      </c>
      <c r="B158" s="373">
        <v>136000</v>
      </c>
      <c r="C158" s="374">
        <v>0</v>
      </c>
      <c r="D158" s="373">
        <v>136000</v>
      </c>
    </row>
    <row r="159" spans="1:4" x14ac:dyDescent="0.25">
      <c r="A159" s="367" t="s">
        <v>355</v>
      </c>
      <c r="B159" s="373">
        <v>188000</v>
      </c>
      <c r="C159" s="374">
        <v>0</v>
      </c>
      <c r="D159" s="373">
        <v>188000</v>
      </c>
    </row>
    <row r="160" spans="1:4" x14ac:dyDescent="0.25">
      <c r="A160" s="367" t="s">
        <v>356</v>
      </c>
      <c r="B160" s="373">
        <v>402000</v>
      </c>
      <c r="C160" s="374">
        <v>0</v>
      </c>
      <c r="D160" s="373">
        <v>402000</v>
      </c>
    </row>
    <row r="161" spans="1:4" x14ac:dyDescent="0.25">
      <c r="A161" s="367" t="s">
        <v>357</v>
      </c>
      <c r="B161" s="373">
        <v>12302000</v>
      </c>
      <c r="C161" s="374">
        <v>0</v>
      </c>
      <c r="D161" s="373">
        <v>12302000</v>
      </c>
    </row>
    <row r="162" spans="1:4" x14ac:dyDescent="0.25">
      <c r="A162" s="367" t="s">
        <v>358</v>
      </c>
      <c r="B162" s="373">
        <v>1801000</v>
      </c>
      <c r="C162" s="374">
        <v>0</v>
      </c>
      <c r="D162" s="373">
        <v>1801000</v>
      </c>
    </row>
    <row r="163" spans="1:4" x14ac:dyDescent="0.25">
      <c r="A163" s="367" t="s">
        <v>359</v>
      </c>
      <c r="B163" s="373">
        <v>41000</v>
      </c>
      <c r="C163" s="374">
        <v>0</v>
      </c>
      <c r="D163" s="373">
        <v>41000</v>
      </c>
    </row>
    <row r="164" spans="1:4" x14ac:dyDescent="0.25">
      <c r="A164" s="367" t="s">
        <v>361</v>
      </c>
      <c r="B164" s="373">
        <v>12000</v>
      </c>
      <c r="C164" s="374">
        <v>0</v>
      </c>
      <c r="D164" s="373">
        <v>12000</v>
      </c>
    </row>
    <row r="165" spans="1:4" x14ac:dyDescent="0.25">
      <c r="A165" s="367" t="s">
        <v>362</v>
      </c>
      <c r="B165" s="373">
        <v>16079000</v>
      </c>
      <c r="C165" s="374">
        <v>0</v>
      </c>
      <c r="D165" s="373">
        <v>16079000</v>
      </c>
    </row>
    <row r="166" spans="1:4" x14ac:dyDescent="0.25">
      <c r="A166" s="367" t="s">
        <v>363</v>
      </c>
      <c r="B166" s="373">
        <v>925000</v>
      </c>
      <c r="C166" s="374">
        <v>0</v>
      </c>
      <c r="D166" s="373">
        <v>925000</v>
      </c>
    </row>
    <row r="167" spans="1:4" x14ac:dyDescent="0.25">
      <c r="A167" s="367" t="s">
        <v>364</v>
      </c>
      <c r="B167" s="373">
        <v>15906000</v>
      </c>
      <c r="C167" s="374">
        <v>0</v>
      </c>
      <c r="D167" s="373">
        <v>15906000</v>
      </c>
    </row>
    <row r="168" spans="1:4" x14ac:dyDescent="0.25">
      <c r="A168" s="367" t="s">
        <v>2297</v>
      </c>
      <c r="B168" s="373">
        <v>533000</v>
      </c>
      <c r="C168" s="374">
        <v>0</v>
      </c>
      <c r="D168" s="373">
        <v>533000</v>
      </c>
    </row>
    <row r="169" spans="1:4" x14ac:dyDescent="0.25">
      <c r="A169" s="367" t="s">
        <v>366</v>
      </c>
      <c r="B169" s="373">
        <v>224100</v>
      </c>
      <c r="C169" s="374">
        <v>0</v>
      </c>
      <c r="D169" s="373">
        <v>224100</v>
      </c>
    </row>
    <row r="170" spans="1:4" x14ac:dyDescent="0.25">
      <c r="A170" s="367" t="s">
        <v>366</v>
      </c>
      <c r="B170" s="373">
        <v>1286650</v>
      </c>
      <c r="C170" s="374">
        <v>0</v>
      </c>
      <c r="D170" s="373">
        <v>1286650</v>
      </c>
    </row>
    <row r="171" spans="1:4" x14ac:dyDescent="0.25">
      <c r="A171" s="367" t="s">
        <v>367</v>
      </c>
      <c r="B171" s="373">
        <v>128800</v>
      </c>
      <c r="C171" s="374">
        <v>0</v>
      </c>
      <c r="D171" s="373">
        <v>128800</v>
      </c>
    </row>
    <row r="172" spans="1:4" x14ac:dyDescent="0.25">
      <c r="A172" s="367" t="s">
        <v>366</v>
      </c>
      <c r="B172" s="373">
        <v>1000000</v>
      </c>
      <c r="C172" s="374">
        <v>0</v>
      </c>
      <c r="D172" s="373">
        <v>1000000</v>
      </c>
    </row>
    <row r="173" spans="1:4" x14ac:dyDescent="0.25">
      <c r="A173" s="367" t="s">
        <v>368</v>
      </c>
      <c r="B173" s="373">
        <v>25200</v>
      </c>
      <c r="C173" s="374">
        <v>0</v>
      </c>
      <c r="D173" s="373">
        <v>25200</v>
      </c>
    </row>
    <row r="174" spans="1:4" x14ac:dyDescent="0.25">
      <c r="A174" s="367" t="s">
        <v>369</v>
      </c>
      <c r="B174" s="373">
        <v>36400</v>
      </c>
      <c r="C174" s="374">
        <v>0</v>
      </c>
      <c r="D174" s="373">
        <v>36400</v>
      </c>
    </row>
    <row r="175" spans="1:4" x14ac:dyDescent="0.25">
      <c r="A175" s="367" t="s">
        <v>371</v>
      </c>
      <c r="B175" s="373">
        <v>1000000</v>
      </c>
      <c r="C175" s="374">
        <v>0</v>
      </c>
      <c r="D175" s="373">
        <v>1000000</v>
      </c>
    </row>
    <row r="176" spans="1:4" x14ac:dyDescent="0.25">
      <c r="A176" s="367" t="s">
        <v>372</v>
      </c>
      <c r="B176" s="373">
        <v>100000</v>
      </c>
      <c r="C176" s="374">
        <v>0</v>
      </c>
      <c r="D176" s="373">
        <v>100000</v>
      </c>
    </row>
    <row r="177" spans="1:4" x14ac:dyDescent="0.25">
      <c r="A177" s="367" t="s">
        <v>2298</v>
      </c>
      <c r="B177" s="373">
        <v>92100</v>
      </c>
      <c r="C177" s="374">
        <v>0</v>
      </c>
      <c r="D177" s="373">
        <v>92100</v>
      </c>
    </row>
    <row r="178" spans="1:4" x14ac:dyDescent="0.25">
      <c r="A178" s="367" t="s">
        <v>1903</v>
      </c>
      <c r="B178" s="373">
        <v>334400</v>
      </c>
      <c r="C178" s="374">
        <v>0</v>
      </c>
      <c r="D178" s="373">
        <v>334400</v>
      </c>
    </row>
    <row r="179" spans="1:4" x14ac:dyDescent="0.25">
      <c r="A179" s="367" t="s">
        <v>1904</v>
      </c>
      <c r="B179" s="373">
        <v>535000</v>
      </c>
      <c r="C179" s="374">
        <v>0</v>
      </c>
      <c r="D179" s="373">
        <v>535000</v>
      </c>
    </row>
    <row r="180" spans="1:4" x14ac:dyDescent="0.25">
      <c r="A180" s="367" t="s">
        <v>2299</v>
      </c>
      <c r="B180" s="375">
        <v>101760</v>
      </c>
      <c r="C180" s="374">
        <v>0</v>
      </c>
      <c r="D180" s="375">
        <v>101760</v>
      </c>
    </row>
    <row r="181" spans="1:4" x14ac:dyDescent="0.25">
      <c r="A181" s="376" t="s">
        <v>2300</v>
      </c>
      <c r="B181" s="375">
        <v>43440</v>
      </c>
      <c r="C181" s="374">
        <v>0</v>
      </c>
      <c r="D181" s="375">
        <v>43440</v>
      </c>
    </row>
    <row r="182" spans="1:4" x14ac:dyDescent="0.25">
      <c r="A182" s="376" t="s">
        <v>2301</v>
      </c>
      <c r="B182" s="375">
        <v>36960</v>
      </c>
      <c r="C182" s="374">
        <v>0</v>
      </c>
      <c r="D182" s="375">
        <v>36960</v>
      </c>
    </row>
    <row r="183" spans="1:4" x14ac:dyDescent="0.25">
      <c r="A183" s="376" t="s">
        <v>2302</v>
      </c>
      <c r="B183" s="375">
        <v>3830</v>
      </c>
      <c r="C183" s="374">
        <v>0</v>
      </c>
      <c r="D183" s="375">
        <v>3830</v>
      </c>
    </row>
    <row r="184" spans="1:4" x14ac:dyDescent="0.25">
      <c r="A184" s="376" t="s">
        <v>2303</v>
      </c>
      <c r="B184" s="375">
        <v>12240</v>
      </c>
      <c r="C184" s="374">
        <v>0</v>
      </c>
      <c r="D184" s="375">
        <v>12240</v>
      </c>
    </row>
    <row r="185" spans="1:4" x14ac:dyDescent="0.25">
      <c r="A185" s="376" t="s">
        <v>2304</v>
      </c>
      <c r="B185" s="375">
        <v>11760</v>
      </c>
      <c r="C185" s="374">
        <v>0</v>
      </c>
      <c r="D185" s="375">
        <v>11760</v>
      </c>
    </row>
    <row r="186" spans="1:4" x14ac:dyDescent="0.25">
      <c r="A186" s="376" t="s">
        <v>2305</v>
      </c>
      <c r="B186" s="375">
        <v>11880</v>
      </c>
      <c r="C186" s="374">
        <v>0</v>
      </c>
      <c r="D186" s="375">
        <v>11880</v>
      </c>
    </row>
    <row r="187" spans="1:4" x14ac:dyDescent="0.25">
      <c r="A187" s="376" t="s">
        <v>2306</v>
      </c>
      <c r="B187" s="375">
        <v>6480</v>
      </c>
      <c r="C187" s="374">
        <v>0</v>
      </c>
      <c r="D187" s="375">
        <v>6480</v>
      </c>
    </row>
    <row r="188" spans="1:4" x14ac:dyDescent="0.25">
      <c r="A188" s="376" t="s">
        <v>2307</v>
      </c>
      <c r="B188" s="375">
        <v>704000</v>
      </c>
      <c r="C188" s="374">
        <v>0</v>
      </c>
      <c r="D188" s="375">
        <v>704000</v>
      </c>
    </row>
    <row r="189" spans="1:4" x14ac:dyDescent="0.25">
      <c r="A189" s="367" t="s">
        <v>370</v>
      </c>
      <c r="B189" s="373">
        <v>140400</v>
      </c>
      <c r="C189" s="374">
        <v>0</v>
      </c>
      <c r="D189" s="373">
        <v>140400</v>
      </c>
    </row>
    <row r="190" spans="1:4" x14ac:dyDescent="0.25">
      <c r="A190" s="367" t="s">
        <v>4097</v>
      </c>
      <c r="B190" s="374">
        <v>3527500</v>
      </c>
      <c r="C190" s="374">
        <v>0</v>
      </c>
      <c r="D190" s="374">
        <v>3527500</v>
      </c>
    </row>
    <row r="191" spans="1:4" x14ac:dyDescent="0.25">
      <c r="A191" s="367" t="s">
        <v>4098</v>
      </c>
      <c r="B191" s="374">
        <v>1132500</v>
      </c>
      <c r="C191" s="374">
        <v>0</v>
      </c>
      <c r="D191" s="374">
        <v>1132500</v>
      </c>
    </row>
    <row r="192" spans="1:4" x14ac:dyDescent="0.25">
      <c r="A192" s="367" t="s">
        <v>5673</v>
      </c>
      <c r="B192" s="374">
        <v>149341</v>
      </c>
      <c r="C192" s="374">
        <v>0</v>
      </c>
      <c r="D192" s="374">
        <v>149341</v>
      </c>
    </row>
    <row r="193" spans="1:4" x14ac:dyDescent="0.25">
      <c r="A193" s="367" t="s">
        <v>5674</v>
      </c>
      <c r="B193" s="374">
        <v>8899</v>
      </c>
      <c r="C193" s="374">
        <v>0</v>
      </c>
      <c r="D193" s="374">
        <v>8899</v>
      </c>
    </row>
    <row r="194" spans="1:4" x14ac:dyDescent="0.25">
      <c r="A194" s="377" t="s">
        <v>375</v>
      </c>
      <c r="B194" s="368">
        <f>SUM(B6:B193)</f>
        <v>341741224</v>
      </c>
      <c r="C194" s="368">
        <f>SUM(C6:C193)</f>
        <v>0</v>
      </c>
      <c r="D194" s="368">
        <f>SUM(D6:D193)</f>
        <v>341741224</v>
      </c>
    </row>
    <row r="195" spans="1:4" x14ac:dyDescent="0.25">
      <c r="A195" s="377" t="s">
        <v>3277</v>
      </c>
      <c r="B195" s="368"/>
      <c r="C195" s="369"/>
      <c r="D195" s="368"/>
    </row>
    <row r="196" spans="1:4" x14ac:dyDescent="0.25">
      <c r="A196" s="367" t="s">
        <v>334</v>
      </c>
      <c r="B196" s="373">
        <v>3593000</v>
      </c>
      <c r="C196" s="374">
        <v>0</v>
      </c>
      <c r="D196" s="373">
        <v>3593000</v>
      </c>
    </row>
    <row r="197" spans="1:4" x14ac:dyDescent="0.25">
      <c r="A197" s="367" t="s">
        <v>335</v>
      </c>
      <c r="B197" s="373">
        <v>337500</v>
      </c>
      <c r="C197" s="374">
        <v>0</v>
      </c>
      <c r="D197" s="373">
        <v>337500</v>
      </c>
    </row>
    <row r="198" spans="1:4" x14ac:dyDescent="0.25">
      <c r="A198" s="367" t="s">
        <v>336</v>
      </c>
      <c r="B198" s="373">
        <v>256800</v>
      </c>
      <c r="C198" s="374">
        <v>0</v>
      </c>
      <c r="D198" s="373">
        <v>256800</v>
      </c>
    </row>
    <row r="199" spans="1:4" x14ac:dyDescent="0.25">
      <c r="A199" s="367" t="s">
        <v>337</v>
      </c>
      <c r="B199" s="373">
        <v>36000</v>
      </c>
      <c r="C199" s="374">
        <v>0</v>
      </c>
      <c r="D199" s="373">
        <v>36000</v>
      </c>
    </row>
    <row r="200" spans="1:4" x14ac:dyDescent="0.25">
      <c r="A200" s="367" t="s">
        <v>338</v>
      </c>
      <c r="B200" s="373">
        <v>460000</v>
      </c>
      <c r="C200" s="374">
        <v>0</v>
      </c>
      <c r="D200" s="373">
        <v>460000</v>
      </c>
    </row>
    <row r="201" spans="1:4" x14ac:dyDescent="0.25">
      <c r="A201" s="367" t="s">
        <v>342</v>
      </c>
      <c r="B201" s="373">
        <v>1192200</v>
      </c>
      <c r="C201" s="374">
        <v>0</v>
      </c>
      <c r="D201" s="373">
        <v>1192200</v>
      </c>
    </row>
    <row r="202" spans="1:4" x14ac:dyDescent="0.25">
      <c r="A202" s="367" t="s">
        <v>353</v>
      </c>
      <c r="B202" s="373">
        <v>14245000</v>
      </c>
      <c r="C202" s="374">
        <v>0</v>
      </c>
      <c r="D202" s="373">
        <v>14245000</v>
      </c>
    </row>
    <row r="203" spans="1:4" x14ac:dyDescent="0.25">
      <c r="A203" s="367" t="s">
        <v>354</v>
      </c>
      <c r="B203" s="373">
        <v>16620000</v>
      </c>
      <c r="C203" s="374">
        <v>0</v>
      </c>
      <c r="D203" s="373">
        <v>16620000</v>
      </c>
    </row>
    <row r="204" spans="1:4" x14ac:dyDescent="0.25">
      <c r="A204" s="377" t="s">
        <v>3841</v>
      </c>
      <c r="B204" s="368">
        <f>SUM(B196:B203)</f>
        <v>36740500</v>
      </c>
      <c r="C204" s="369">
        <f>SUM(C196:C203)</f>
        <v>0</v>
      </c>
      <c r="D204" s="368">
        <f>SUM(D196:D203)</f>
        <v>36740500</v>
      </c>
    </row>
    <row r="205" spans="1:4" x14ac:dyDescent="0.25">
      <c r="A205" s="377" t="s">
        <v>376</v>
      </c>
      <c r="B205" s="368"/>
      <c r="C205" s="369"/>
      <c r="D205" s="368"/>
    </row>
    <row r="206" spans="1:4" x14ac:dyDescent="0.25">
      <c r="A206" s="367" t="s">
        <v>5675</v>
      </c>
      <c r="B206" s="373">
        <v>546000</v>
      </c>
      <c r="C206" s="374">
        <v>0</v>
      </c>
      <c r="D206" s="373">
        <f>B206-C206</f>
        <v>546000</v>
      </c>
    </row>
    <row r="207" spans="1:4" x14ac:dyDescent="0.25">
      <c r="A207" s="367" t="s">
        <v>5676</v>
      </c>
      <c r="B207" s="373">
        <v>261000</v>
      </c>
      <c r="C207" s="374">
        <v>0</v>
      </c>
      <c r="D207" s="373">
        <f t="shared" ref="D207:D270" si="3">B207-C207</f>
        <v>261000</v>
      </c>
    </row>
    <row r="208" spans="1:4" x14ac:dyDescent="0.25">
      <c r="A208" s="367" t="s">
        <v>5677</v>
      </c>
      <c r="B208" s="373">
        <v>581000</v>
      </c>
      <c r="C208" s="374">
        <v>0</v>
      </c>
      <c r="D208" s="373">
        <f t="shared" si="3"/>
        <v>581000</v>
      </c>
    </row>
    <row r="209" spans="1:4" x14ac:dyDescent="0.25">
      <c r="A209" s="367" t="s">
        <v>5678</v>
      </c>
      <c r="B209" s="373">
        <v>746000</v>
      </c>
      <c r="C209" s="374">
        <v>0</v>
      </c>
      <c r="D209" s="373">
        <f t="shared" si="3"/>
        <v>746000</v>
      </c>
    </row>
    <row r="210" spans="1:4" x14ac:dyDescent="0.25">
      <c r="A210" s="367" t="s">
        <v>4443</v>
      </c>
      <c r="B210" s="373">
        <v>65000</v>
      </c>
      <c r="C210" s="374">
        <v>0</v>
      </c>
      <c r="D210" s="373">
        <f t="shared" si="3"/>
        <v>65000</v>
      </c>
    </row>
    <row r="211" spans="1:4" x14ac:dyDescent="0.25">
      <c r="A211" s="367" t="s">
        <v>4444</v>
      </c>
      <c r="B211" s="373">
        <v>123000</v>
      </c>
      <c r="C211" s="374">
        <v>0</v>
      </c>
      <c r="D211" s="373">
        <f t="shared" si="3"/>
        <v>123000</v>
      </c>
    </row>
    <row r="212" spans="1:4" x14ac:dyDescent="0.25">
      <c r="A212" s="367" t="s">
        <v>4445</v>
      </c>
      <c r="B212" s="373">
        <v>8100</v>
      </c>
      <c r="C212" s="374">
        <v>0</v>
      </c>
      <c r="D212" s="373">
        <f t="shared" si="3"/>
        <v>8100</v>
      </c>
    </row>
    <row r="213" spans="1:4" x14ac:dyDescent="0.25">
      <c r="A213" s="367" t="s">
        <v>4446</v>
      </c>
      <c r="B213" s="373">
        <v>13400</v>
      </c>
      <c r="C213" s="374">
        <v>0</v>
      </c>
      <c r="D213" s="373">
        <f t="shared" si="3"/>
        <v>13400</v>
      </c>
    </row>
    <row r="214" spans="1:4" x14ac:dyDescent="0.25">
      <c r="A214" s="367" t="s">
        <v>4447</v>
      </c>
      <c r="B214" s="373">
        <v>64705</v>
      </c>
      <c r="C214" s="374">
        <v>0</v>
      </c>
      <c r="D214" s="373">
        <f t="shared" si="3"/>
        <v>64705</v>
      </c>
    </row>
    <row r="215" spans="1:4" x14ac:dyDescent="0.25">
      <c r="A215" s="367" t="s">
        <v>4448</v>
      </c>
      <c r="B215" s="373">
        <v>27000</v>
      </c>
      <c r="C215" s="374">
        <v>0</v>
      </c>
      <c r="D215" s="373">
        <f t="shared" si="3"/>
        <v>27000</v>
      </c>
    </row>
    <row r="216" spans="1:4" x14ac:dyDescent="0.25">
      <c r="A216" s="367" t="s">
        <v>4449</v>
      </c>
      <c r="B216" s="373">
        <v>37900</v>
      </c>
      <c r="C216" s="374">
        <v>0</v>
      </c>
      <c r="D216" s="373">
        <f t="shared" si="3"/>
        <v>37900</v>
      </c>
    </row>
    <row r="217" spans="1:4" x14ac:dyDescent="0.25">
      <c r="A217" s="367" t="s">
        <v>4450</v>
      </c>
      <c r="B217" s="373">
        <v>282700</v>
      </c>
      <c r="C217" s="374">
        <v>0</v>
      </c>
      <c r="D217" s="373">
        <f t="shared" si="3"/>
        <v>282700</v>
      </c>
    </row>
    <row r="218" spans="1:4" x14ac:dyDescent="0.25">
      <c r="A218" s="367" t="s">
        <v>4451</v>
      </c>
      <c r="B218" s="373">
        <v>197900</v>
      </c>
      <c r="C218" s="374">
        <v>0</v>
      </c>
      <c r="D218" s="373">
        <f t="shared" si="3"/>
        <v>197900</v>
      </c>
    </row>
    <row r="219" spans="1:4" x14ac:dyDescent="0.25">
      <c r="A219" s="367" t="s">
        <v>4452</v>
      </c>
      <c r="B219" s="373">
        <v>11800</v>
      </c>
      <c r="C219" s="374">
        <v>0</v>
      </c>
      <c r="D219" s="373">
        <f t="shared" si="3"/>
        <v>11800</v>
      </c>
    </row>
    <row r="220" spans="1:4" x14ac:dyDescent="0.25">
      <c r="A220" s="367" t="s">
        <v>4453</v>
      </c>
      <c r="B220" s="373">
        <v>4010</v>
      </c>
      <c r="C220" s="374">
        <v>0</v>
      </c>
      <c r="D220" s="373">
        <f t="shared" si="3"/>
        <v>4010</v>
      </c>
    </row>
    <row r="221" spans="1:4" x14ac:dyDescent="0.25">
      <c r="A221" s="367" t="s">
        <v>4454</v>
      </c>
      <c r="B221" s="373">
        <v>106800</v>
      </c>
      <c r="C221" s="374">
        <v>0</v>
      </c>
      <c r="D221" s="373">
        <f t="shared" si="3"/>
        <v>106800</v>
      </c>
    </row>
    <row r="222" spans="1:4" x14ac:dyDescent="0.25">
      <c r="A222" s="367" t="s">
        <v>4455</v>
      </c>
      <c r="B222" s="373">
        <v>16705</v>
      </c>
      <c r="C222" s="374">
        <v>0</v>
      </c>
      <c r="D222" s="373">
        <f t="shared" si="3"/>
        <v>16705</v>
      </c>
    </row>
    <row r="223" spans="1:4" x14ac:dyDescent="0.25">
      <c r="A223" s="367" t="s">
        <v>4456</v>
      </c>
      <c r="B223" s="373">
        <v>15600</v>
      </c>
      <c r="C223" s="374">
        <v>0</v>
      </c>
      <c r="D223" s="373">
        <f t="shared" si="3"/>
        <v>15600</v>
      </c>
    </row>
    <row r="224" spans="1:4" x14ac:dyDescent="0.25">
      <c r="A224" s="367" t="s">
        <v>4457</v>
      </c>
      <c r="B224" s="373">
        <v>91300</v>
      </c>
      <c r="C224" s="374">
        <v>0</v>
      </c>
      <c r="D224" s="373">
        <f t="shared" si="3"/>
        <v>91300</v>
      </c>
    </row>
    <row r="225" spans="1:4" x14ac:dyDescent="0.25">
      <c r="A225" s="367" t="s">
        <v>4458</v>
      </c>
      <c r="B225" s="373">
        <v>268700</v>
      </c>
      <c r="C225" s="374">
        <v>0</v>
      </c>
      <c r="D225" s="373">
        <f t="shared" si="3"/>
        <v>268700</v>
      </c>
    </row>
    <row r="226" spans="1:4" x14ac:dyDescent="0.25">
      <c r="A226" s="367" t="s">
        <v>4459</v>
      </c>
      <c r="B226" s="373">
        <v>45000</v>
      </c>
      <c r="C226" s="374">
        <v>0</v>
      </c>
      <c r="D226" s="373">
        <f t="shared" si="3"/>
        <v>45000</v>
      </c>
    </row>
    <row r="227" spans="1:4" x14ac:dyDescent="0.25">
      <c r="A227" s="367" t="s">
        <v>4460</v>
      </c>
      <c r="B227" s="373">
        <v>15300</v>
      </c>
      <c r="C227" s="374">
        <v>0</v>
      </c>
      <c r="D227" s="373">
        <f t="shared" si="3"/>
        <v>15300</v>
      </c>
    </row>
    <row r="228" spans="1:4" x14ac:dyDescent="0.25">
      <c r="A228" s="367" t="s">
        <v>4461</v>
      </c>
      <c r="B228" s="373">
        <v>17000</v>
      </c>
      <c r="C228" s="374">
        <v>0</v>
      </c>
      <c r="D228" s="373">
        <f t="shared" si="3"/>
        <v>17000</v>
      </c>
    </row>
    <row r="229" spans="1:4" x14ac:dyDescent="0.25">
      <c r="A229" s="367" t="s">
        <v>4462</v>
      </c>
      <c r="B229" s="373">
        <v>18100</v>
      </c>
      <c r="C229" s="374">
        <v>0</v>
      </c>
      <c r="D229" s="373">
        <f t="shared" si="3"/>
        <v>18100</v>
      </c>
    </row>
    <row r="230" spans="1:4" x14ac:dyDescent="0.25">
      <c r="A230" s="367" t="s">
        <v>4463</v>
      </c>
      <c r="B230" s="373">
        <v>1705</v>
      </c>
      <c r="C230" s="374">
        <v>0</v>
      </c>
      <c r="D230" s="373">
        <f t="shared" si="3"/>
        <v>1705</v>
      </c>
    </row>
    <row r="231" spans="1:4" x14ac:dyDescent="0.25">
      <c r="A231" s="367" t="s">
        <v>4464</v>
      </c>
      <c r="B231" s="373">
        <v>11800</v>
      </c>
      <c r="C231" s="374">
        <v>0</v>
      </c>
      <c r="D231" s="373">
        <f t="shared" si="3"/>
        <v>11800</v>
      </c>
    </row>
    <row r="232" spans="1:4" x14ac:dyDescent="0.25">
      <c r="A232" s="367" t="s">
        <v>4465</v>
      </c>
      <c r="B232" s="373">
        <v>17700</v>
      </c>
      <c r="C232" s="374">
        <v>0</v>
      </c>
      <c r="D232" s="373">
        <f t="shared" si="3"/>
        <v>17700</v>
      </c>
    </row>
    <row r="233" spans="1:4" x14ac:dyDescent="0.25">
      <c r="A233" s="367" t="s">
        <v>4466</v>
      </c>
      <c r="B233" s="373">
        <v>508000</v>
      </c>
      <c r="C233" s="374">
        <v>0</v>
      </c>
      <c r="D233" s="373">
        <f t="shared" si="3"/>
        <v>508000</v>
      </c>
    </row>
    <row r="234" spans="1:4" x14ac:dyDescent="0.25">
      <c r="A234" s="367" t="s">
        <v>4467</v>
      </c>
      <c r="B234" s="373">
        <v>177000</v>
      </c>
      <c r="C234" s="374">
        <v>0</v>
      </c>
      <c r="D234" s="373">
        <f t="shared" si="3"/>
        <v>177000</v>
      </c>
    </row>
    <row r="235" spans="1:4" x14ac:dyDescent="0.25">
      <c r="A235" s="367" t="s">
        <v>377</v>
      </c>
      <c r="B235" s="373">
        <v>8431000</v>
      </c>
      <c r="C235" s="374">
        <v>0</v>
      </c>
      <c r="D235" s="373">
        <f t="shared" si="3"/>
        <v>8431000</v>
      </c>
    </row>
    <row r="236" spans="1:4" x14ac:dyDescent="0.25">
      <c r="A236" s="367" t="s">
        <v>378</v>
      </c>
      <c r="B236" s="373">
        <v>3037000</v>
      </c>
      <c r="C236" s="374">
        <v>0</v>
      </c>
      <c r="D236" s="373">
        <f t="shared" si="3"/>
        <v>3037000</v>
      </c>
    </row>
    <row r="237" spans="1:4" x14ac:dyDescent="0.25">
      <c r="A237" s="367" t="s">
        <v>379</v>
      </c>
      <c r="B237" s="373">
        <v>4330000</v>
      </c>
      <c r="C237" s="374">
        <v>0</v>
      </c>
      <c r="D237" s="373">
        <f t="shared" si="3"/>
        <v>4330000</v>
      </c>
    </row>
    <row r="238" spans="1:4" x14ac:dyDescent="0.25">
      <c r="A238" s="367" t="s">
        <v>380</v>
      </c>
      <c r="B238" s="373">
        <v>1312000</v>
      </c>
      <c r="C238" s="374">
        <v>0</v>
      </c>
      <c r="D238" s="373">
        <f t="shared" si="3"/>
        <v>1312000</v>
      </c>
    </row>
    <row r="239" spans="1:4" x14ac:dyDescent="0.25">
      <c r="A239" s="367" t="s">
        <v>381</v>
      </c>
      <c r="B239" s="373">
        <v>2909000</v>
      </c>
      <c r="C239" s="374">
        <v>0</v>
      </c>
      <c r="D239" s="373">
        <f t="shared" si="3"/>
        <v>2909000</v>
      </c>
    </row>
    <row r="240" spans="1:4" x14ac:dyDescent="0.25">
      <c r="A240" s="367" t="s">
        <v>382</v>
      </c>
      <c r="B240" s="373">
        <v>3200000</v>
      </c>
      <c r="C240" s="374">
        <v>0</v>
      </c>
      <c r="D240" s="373">
        <f t="shared" si="3"/>
        <v>3200000</v>
      </c>
    </row>
    <row r="241" spans="1:4" x14ac:dyDescent="0.25">
      <c r="A241" s="367" t="s">
        <v>383</v>
      </c>
      <c r="B241" s="373">
        <v>772000</v>
      </c>
      <c r="C241" s="374">
        <v>0</v>
      </c>
      <c r="D241" s="373">
        <f t="shared" si="3"/>
        <v>772000</v>
      </c>
    </row>
    <row r="242" spans="1:4" x14ac:dyDescent="0.25">
      <c r="A242" s="367" t="s">
        <v>384</v>
      </c>
      <c r="B242" s="373">
        <v>934000</v>
      </c>
      <c r="C242" s="374">
        <v>0</v>
      </c>
      <c r="D242" s="373">
        <f t="shared" si="3"/>
        <v>934000</v>
      </c>
    </row>
    <row r="243" spans="1:4" x14ac:dyDescent="0.25">
      <c r="A243" s="367" t="s">
        <v>385</v>
      </c>
      <c r="B243" s="373">
        <v>5551000</v>
      </c>
      <c r="C243" s="374">
        <v>0</v>
      </c>
      <c r="D243" s="373">
        <f t="shared" si="3"/>
        <v>5551000</v>
      </c>
    </row>
    <row r="244" spans="1:4" x14ac:dyDescent="0.25">
      <c r="A244" s="367" t="s">
        <v>386</v>
      </c>
      <c r="B244" s="373">
        <v>1907000</v>
      </c>
      <c r="C244" s="374">
        <v>0</v>
      </c>
      <c r="D244" s="373">
        <f t="shared" si="3"/>
        <v>1907000</v>
      </c>
    </row>
    <row r="245" spans="1:4" x14ac:dyDescent="0.25">
      <c r="A245" s="367" t="s">
        <v>387</v>
      </c>
      <c r="B245" s="373">
        <v>232000</v>
      </c>
      <c r="C245" s="374">
        <v>0</v>
      </c>
      <c r="D245" s="373">
        <f t="shared" si="3"/>
        <v>232000</v>
      </c>
    </row>
    <row r="246" spans="1:4" x14ac:dyDescent="0.25">
      <c r="A246" s="367" t="s">
        <v>388</v>
      </c>
      <c r="B246" s="373">
        <v>3135000</v>
      </c>
      <c r="C246" s="374">
        <v>0</v>
      </c>
      <c r="D246" s="373">
        <f t="shared" si="3"/>
        <v>3135000</v>
      </c>
    </row>
    <row r="247" spans="1:4" x14ac:dyDescent="0.25">
      <c r="A247" s="367" t="s">
        <v>389</v>
      </c>
      <c r="B247" s="373">
        <v>3857000</v>
      </c>
      <c r="C247" s="374">
        <v>0</v>
      </c>
      <c r="D247" s="373">
        <f t="shared" si="3"/>
        <v>3857000</v>
      </c>
    </row>
    <row r="248" spans="1:4" x14ac:dyDescent="0.25">
      <c r="A248" s="367" t="s">
        <v>390</v>
      </c>
      <c r="B248" s="373">
        <v>3017000</v>
      </c>
      <c r="C248" s="374">
        <v>0</v>
      </c>
      <c r="D248" s="373">
        <f t="shared" si="3"/>
        <v>3017000</v>
      </c>
    </row>
    <row r="249" spans="1:4" x14ac:dyDescent="0.25">
      <c r="A249" s="367" t="s">
        <v>391</v>
      </c>
      <c r="B249" s="373">
        <v>2348000</v>
      </c>
      <c r="C249" s="374">
        <v>0</v>
      </c>
      <c r="D249" s="373">
        <f t="shared" si="3"/>
        <v>2348000</v>
      </c>
    </row>
    <row r="250" spans="1:4" x14ac:dyDescent="0.25">
      <c r="A250" s="367" t="s">
        <v>5679</v>
      </c>
      <c r="B250" s="373">
        <v>1525500</v>
      </c>
      <c r="C250" s="374">
        <v>0</v>
      </c>
      <c r="D250" s="373">
        <f t="shared" si="3"/>
        <v>1525500</v>
      </c>
    </row>
    <row r="251" spans="1:4" x14ac:dyDescent="0.25">
      <c r="A251" s="367" t="s">
        <v>392</v>
      </c>
      <c r="B251" s="373">
        <v>1628000</v>
      </c>
      <c r="C251" s="374">
        <v>0</v>
      </c>
      <c r="D251" s="373">
        <f t="shared" si="3"/>
        <v>1628000</v>
      </c>
    </row>
    <row r="252" spans="1:4" x14ac:dyDescent="0.25">
      <c r="A252" s="367" t="s">
        <v>393</v>
      </c>
      <c r="B252" s="373">
        <v>4022000</v>
      </c>
      <c r="C252" s="374">
        <v>0</v>
      </c>
      <c r="D252" s="373">
        <f t="shared" si="3"/>
        <v>4022000</v>
      </c>
    </row>
    <row r="253" spans="1:4" x14ac:dyDescent="0.25">
      <c r="A253" s="367" t="s">
        <v>394</v>
      </c>
      <c r="B253" s="373">
        <v>5570000</v>
      </c>
      <c r="C253" s="374">
        <v>0</v>
      </c>
      <c r="D253" s="373">
        <f t="shared" si="3"/>
        <v>5570000</v>
      </c>
    </row>
    <row r="254" spans="1:4" x14ac:dyDescent="0.25">
      <c r="A254" s="367" t="s">
        <v>395</v>
      </c>
      <c r="B254" s="373">
        <v>558000</v>
      </c>
      <c r="C254" s="374">
        <v>0</v>
      </c>
      <c r="D254" s="373">
        <f t="shared" si="3"/>
        <v>558000</v>
      </c>
    </row>
    <row r="255" spans="1:4" x14ac:dyDescent="0.25">
      <c r="A255" s="367" t="s">
        <v>396</v>
      </c>
      <c r="B255" s="373">
        <v>739000</v>
      </c>
      <c r="C255" s="374">
        <v>0</v>
      </c>
      <c r="D255" s="373">
        <f t="shared" si="3"/>
        <v>739000</v>
      </c>
    </row>
    <row r="256" spans="1:4" x14ac:dyDescent="0.25">
      <c r="A256" s="367" t="s">
        <v>397</v>
      </c>
      <c r="B256" s="373">
        <v>23172000</v>
      </c>
      <c r="C256" s="374">
        <v>0</v>
      </c>
      <c r="D256" s="373">
        <f t="shared" si="3"/>
        <v>23172000</v>
      </c>
    </row>
    <row r="257" spans="1:4" x14ac:dyDescent="0.25">
      <c r="A257" s="367" t="s">
        <v>398</v>
      </c>
      <c r="B257" s="373">
        <v>6339000</v>
      </c>
      <c r="C257" s="374">
        <v>0</v>
      </c>
      <c r="D257" s="373">
        <f t="shared" si="3"/>
        <v>6339000</v>
      </c>
    </row>
    <row r="258" spans="1:4" x14ac:dyDescent="0.25">
      <c r="A258" s="367" t="s">
        <v>399</v>
      </c>
      <c r="B258" s="373">
        <v>7630000</v>
      </c>
      <c r="C258" s="374">
        <v>0</v>
      </c>
      <c r="D258" s="373">
        <f t="shared" si="3"/>
        <v>7630000</v>
      </c>
    </row>
    <row r="259" spans="1:4" x14ac:dyDescent="0.25">
      <c r="A259" s="367" t="s">
        <v>400</v>
      </c>
      <c r="B259" s="373">
        <v>690000</v>
      </c>
      <c r="C259" s="374">
        <v>0</v>
      </c>
      <c r="D259" s="373">
        <f t="shared" si="3"/>
        <v>690000</v>
      </c>
    </row>
    <row r="260" spans="1:4" x14ac:dyDescent="0.25">
      <c r="A260" s="367" t="s">
        <v>401</v>
      </c>
      <c r="B260" s="373">
        <v>1111000</v>
      </c>
      <c r="C260" s="374">
        <v>0</v>
      </c>
      <c r="D260" s="373">
        <f t="shared" si="3"/>
        <v>1111000</v>
      </c>
    </row>
    <row r="261" spans="1:4" x14ac:dyDescent="0.25">
      <c r="A261" s="367" t="s">
        <v>402</v>
      </c>
      <c r="B261" s="373">
        <v>133000</v>
      </c>
      <c r="C261" s="374">
        <v>0</v>
      </c>
      <c r="D261" s="373">
        <f t="shared" si="3"/>
        <v>133000</v>
      </c>
    </row>
    <row r="262" spans="1:4" x14ac:dyDescent="0.25">
      <c r="A262" s="367" t="s">
        <v>403</v>
      </c>
      <c r="B262" s="373">
        <v>133000</v>
      </c>
      <c r="C262" s="374">
        <v>0</v>
      </c>
      <c r="D262" s="373">
        <f t="shared" si="3"/>
        <v>133000</v>
      </c>
    </row>
    <row r="263" spans="1:4" x14ac:dyDescent="0.25">
      <c r="A263" s="367" t="s">
        <v>404</v>
      </c>
      <c r="B263" s="373">
        <v>134000</v>
      </c>
      <c r="C263" s="374">
        <v>0</v>
      </c>
      <c r="D263" s="373">
        <f t="shared" si="3"/>
        <v>134000</v>
      </c>
    </row>
    <row r="264" spans="1:4" x14ac:dyDescent="0.25">
      <c r="A264" s="367" t="s">
        <v>405</v>
      </c>
      <c r="B264" s="373">
        <v>134000</v>
      </c>
      <c r="C264" s="374">
        <v>0</v>
      </c>
      <c r="D264" s="373">
        <f t="shared" si="3"/>
        <v>134000</v>
      </c>
    </row>
    <row r="265" spans="1:4" x14ac:dyDescent="0.25">
      <c r="A265" s="367" t="s">
        <v>406</v>
      </c>
      <c r="B265" s="373">
        <v>145000</v>
      </c>
      <c r="C265" s="374">
        <v>0</v>
      </c>
      <c r="D265" s="373">
        <f t="shared" si="3"/>
        <v>145000</v>
      </c>
    </row>
    <row r="266" spans="1:4" x14ac:dyDescent="0.25">
      <c r="A266" s="367" t="s">
        <v>407</v>
      </c>
      <c r="B266" s="373">
        <v>136000</v>
      </c>
      <c r="C266" s="374">
        <v>0</v>
      </c>
      <c r="D266" s="373">
        <f t="shared" si="3"/>
        <v>136000</v>
      </c>
    </row>
    <row r="267" spans="1:4" x14ac:dyDescent="0.25">
      <c r="A267" s="367" t="s">
        <v>408</v>
      </c>
      <c r="B267" s="373">
        <v>188000</v>
      </c>
      <c r="C267" s="374">
        <v>0</v>
      </c>
      <c r="D267" s="373">
        <f t="shared" si="3"/>
        <v>188000</v>
      </c>
    </row>
    <row r="268" spans="1:4" x14ac:dyDescent="0.25">
      <c r="A268" s="367" t="s">
        <v>409</v>
      </c>
      <c r="B268" s="373">
        <v>5469000</v>
      </c>
      <c r="C268" s="374">
        <v>0</v>
      </c>
      <c r="D268" s="373">
        <f t="shared" si="3"/>
        <v>5469000</v>
      </c>
    </row>
    <row r="269" spans="1:4" x14ac:dyDescent="0.25">
      <c r="A269" s="367" t="s">
        <v>410</v>
      </c>
      <c r="B269" s="373">
        <v>827000</v>
      </c>
      <c r="C269" s="374">
        <v>0</v>
      </c>
      <c r="D269" s="373">
        <f t="shared" si="3"/>
        <v>827000</v>
      </c>
    </row>
    <row r="270" spans="1:4" x14ac:dyDescent="0.25">
      <c r="A270" s="367" t="s">
        <v>411</v>
      </c>
      <c r="B270" s="373">
        <v>2059000</v>
      </c>
      <c r="C270" s="374">
        <v>0</v>
      </c>
      <c r="D270" s="373">
        <f t="shared" si="3"/>
        <v>2059000</v>
      </c>
    </row>
    <row r="271" spans="1:4" x14ac:dyDescent="0.25">
      <c r="A271" s="367" t="s">
        <v>412</v>
      </c>
      <c r="B271" s="373">
        <v>1750000</v>
      </c>
      <c r="C271" s="374">
        <v>0</v>
      </c>
      <c r="D271" s="373">
        <f t="shared" ref="D271:D334" si="4">B271-C271</f>
        <v>1750000</v>
      </c>
    </row>
    <row r="272" spans="1:4" x14ac:dyDescent="0.25">
      <c r="A272" s="367" t="s">
        <v>413</v>
      </c>
      <c r="B272" s="373">
        <v>505000</v>
      </c>
      <c r="C272" s="374">
        <v>0</v>
      </c>
      <c r="D272" s="373">
        <f t="shared" si="4"/>
        <v>505000</v>
      </c>
    </row>
    <row r="273" spans="1:4" x14ac:dyDescent="0.25">
      <c r="A273" s="367" t="s">
        <v>414</v>
      </c>
      <c r="B273" s="373">
        <v>2104000</v>
      </c>
      <c r="C273" s="374">
        <v>0</v>
      </c>
      <c r="D273" s="373">
        <f t="shared" si="4"/>
        <v>2104000</v>
      </c>
    </row>
    <row r="274" spans="1:4" x14ac:dyDescent="0.25">
      <c r="A274" s="367" t="s">
        <v>415</v>
      </c>
      <c r="B274" s="373">
        <v>1833000</v>
      </c>
      <c r="C274" s="374">
        <v>0</v>
      </c>
      <c r="D274" s="373">
        <f t="shared" si="4"/>
        <v>1833000</v>
      </c>
    </row>
    <row r="275" spans="1:4" x14ac:dyDescent="0.25">
      <c r="A275" s="367" t="s">
        <v>416</v>
      </c>
      <c r="B275" s="373">
        <v>1130000</v>
      </c>
      <c r="C275" s="374">
        <v>0</v>
      </c>
      <c r="D275" s="373">
        <f t="shared" si="4"/>
        <v>1130000</v>
      </c>
    </row>
    <row r="276" spans="1:4" x14ac:dyDescent="0.25">
      <c r="A276" s="367" t="s">
        <v>417</v>
      </c>
      <c r="B276" s="373">
        <v>831000</v>
      </c>
      <c r="C276" s="374">
        <v>0</v>
      </c>
      <c r="D276" s="373">
        <f t="shared" si="4"/>
        <v>831000</v>
      </c>
    </row>
    <row r="277" spans="1:4" x14ac:dyDescent="0.25">
      <c r="A277" s="367" t="s">
        <v>418</v>
      </c>
      <c r="B277" s="373">
        <v>1514000</v>
      </c>
      <c r="C277" s="374">
        <v>0</v>
      </c>
      <c r="D277" s="373">
        <f t="shared" si="4"/>
        <v>1514000</v>
      </c>
    </row>
    <row r="278" spans="1:4" x14ac:dyDescent="0.25">
      <c r="A278" s="367" t="s">
        <v>419</v>
      </c>
      <c r="B278" s="373">
        <v>1790000</v>
      </c>
      <c r="C278" s="374">
        <v>0</v>
      </c>
      <c r="D278" s="373">
        <f t="shared" si="4"/>
        <v>1790000</v>
      </c>
    </row>
    <row r="279" spans="1:4" x14ac:dyDescent="0.25">
      <c r="A279" s="367" t="s">
        <v>420</v>
      </c>
      <c r="B279" s="373">
        <v>14408000</v>
      </c>
      <c r="C279" s="374">
        <v>0</v>
      </c>
      <c r="D279" s="373">
        <f t="shared" si="4"/>
        <v>14408000</v>
      </c>
    </row>
    <row r="280" spans="1:4" x14ac:dyDescent="0.25">
      <c r="A280" s="367" t="s">
        <v>421</v>
      </c>
      <c r="B280" s="373">
        <v>11564000</v>
      </c>
      <c r="C280" s="374">
        <v>0</v>
      </c>
      <c r="D280" s="373">
        <f t="shared" si="4"/>
        <v>11564000</v>
      </c>
    </row>
    <row r="281" spans="1:4" x14ac:dyDescent="0.25">
      <c r="A281" s="367" t="s">
        <v>422</v>
      </c>
      <c r="B281" s="373">
        <v>2694000</v>
      </c>
      <c r="C281" s="374">
        <v>0</v>
      </c>
      <c r="D281" s="373">
        <f t="shared" si="4"/>
        <v>2694000</v>
      </c>
    </row>
    <row r="282" spans="1:4" x14ac:dyDescent="0.25">
      <c r="A282" s="367" t="s">
        <v>423</v>
      </c>
      <c r="B282" s="373">
        <v>2736000</v>
      </c>
      <c r="C282" s="374">
        <v>0</v>
      </c>
      <c r="D282" s="373">
        <f t="shared" si="4"/>
        <v>2736000</v>
      </c>
    </row>
    <row r="283" spans="1:4" x14ac:dyDescent="0.25">
      <c r="A283" s="367" t="s">
        <v>424</v>
      </c>
      <c r="B283" s="373">
        <v>3118000</v>
      </c>
      <c r="C283" s="374">
        <v>0</v>
      </c>
      <c r="D283" s="373">
        <f t="shared" si="4"/>
        <v>3118000</v>
      </c>
    </row>
    <row r="284" spans="1:4" x14ac:dyDescent="0.25">
      <c r="A284" s="367" t="s">
        <v>425</v>
      </c>
      <c r="B284" s="373">
        <v>3694000</v>
      </c>
      <c r="C284" s="374">
        <v>0</v>
      </c>
      <c r="D284" s="373">
        <f t="shared" si="4"/>
        <v>3694000</v>
      </c>
    </row>
    <row r="285" spans="1:4" x14ac:dyDescent="0.25">
      <c r="A285" s="367" t="s">
        <v>426</v>
      </c>
      <c r="B285" s="373">
        <v>2412000</v>
      </c>
      <c r="C285" s="374">
        <v>0</v>
      </c>
      <c r="D285" s="373">
        <f t="shared" si="4"/>
        <v>2412000</v>
      </c>
    </row>
    <row r="286" spans="1:4" x14ac:dyDescent="0.25">
      <c r="A286" s="367" t="s">
        <v>427</v>
      </c>
      <c r="B286" s="373">
        <v>8176000</v>
      </c>
      <c r="C286" s="374">
        <v>0</v>
      </c>
      <c r="D286" s="373">
        <f t="shared" si="4"/>
        <v>8176000</v>
      </c>
    </row>
    <row r="287" spans="1:4" x14ac:dyDescent="0.25">
      <c r="A287" s="367" t="s">
        <v>428</v>
      </c>
      <c r="B287" s="373">
        <v>4586000</v>
      </c>
      <c r="C287" s="374">
        <v>0</v>
      </c>
      <c r="D287" s="373">
        <f t="shared" si="4"/>
        <v>4586000</v>
      </c>
    </row>
    <row r="288" spans="1:4" x14ac:dyDescent="0.25">
      <c r="A288" s="367" t="s">
        <v>429</v>
      </c>
      <c r="B288" s="373">
        <v>413000</v>
      </c>
      <c r="C288" s="374">
        <v>0</v>
      </c>
      <c r="D288" s="373">
        <f t="shared" si="4"/>
        <v>413000</v>
      </c>
    </row>
    <row r="289" spans="1:4" x14ac:dyDescent="0.25">
      <c r="A289" s="367" t="s">
        <v>430</v>
      </c>
      <c r="B289" s="373">
        <v>2180000</v>
      </c>
      <c r="C289" s="374">
        <v>0</v>
      </c>
      <c r="D289" s="373">
        <f t="shared" si="4"/>
        <v>2180000</v>
      </c>
    </row>
    <row r="290" spans="1:4" x14ac:dyDescent="0.25">
      <c r="A290" s="367" t="s">
        <v>431</v>
      </c>
      <c r="B290" s="373">
        <v>158000</v>
      </c>
      <c r="C290" s="374">
        <v>0</v>
      </c>
      <c r="D290" s="373">
        <f t="shared" si="4"/>
        <v>158000</v>
      </c>
    </row>
    <row r="291" spans="1:4" x14ac:dyDescent="0.25">
      <c r="A291" s="367" t="s">
        <v>432</v>
      </c>
      <c r="B291" s="373">
        <v>7818000</v>
      </c>
      <c r="C291" s="374">
        <v>0</v>
      </c>
      <c r="D291" s="373">
        <f t="shared" si="4"/>
        <v>7818000</v>
      </c>
    </row>
    <row r="292" spans="1:4" x14ac:dyDescent="0.25">
      <c r="A292" s="367" t="s">
        <v>433</v>
      </c>
      <c r="B292" s="373">
        <v>174000</v>
      </c>
      <c r="C292" s="374">
        <v>0</v>
      </c>
      <c r="D292" s="373">
        <f t="shared" si="4"/>
        <v>174000</v>
      </c>
    </row>
    <row r="293" spans="1:4" x14ac:dyDescent="0.25">
      <c r="A293" s="367" t="s">
        <v>434</v>
      </c>
      <c r="B293" s="373">
        <v>12360000</v>
      </c>
      <c r="C293" s="374">
        <v>0</v>
      </c>
      <c r="D293" s="373">
        <f t="shared" si="4"/>
        <v>12360000</v>
      </c>
    </row>
    <row r="294" spans="1:4" x14ac:dyDescent="0.25">
      <c r="A294" s="367" t="s">
        <v>435</v>
      </c>
      <c r="B294" s="373">
        <v>363000</v>
      </c>
      <c r="C294" s="374">
        <v>0</v>
      </c>
      <c r="D294" s="373">
        <f t="shared" si="4"/>
        <v>363000</v>
      </c>
    </row>
    <row r="295" spans="1:4" x14ac:dyDescent="0.25">
      <c r="A295" s="367" t="s">
        <v>436</v>
      </c>
      <c r="B295" s="373">
        <v>180000</v>
      </c>
      <c r="C295" s="374">
        <v>0</v>
      </c>
      <c r="D295" s="373">
        <f t="shared" si="4"/>
        <v>180000</v>
      </c>
    </row>
    <row r="296" spans="1:4" x14ac:dyDescent="0.25">
      <c r="A296" s="367" t="s">
        <v>437</v>
      </c>
      <c r="B296" s="373">
        <v>1381000</v>
      </c>
      <c r="C296" s="374">
        <v>0</v>
      </c>
      <c r="D296" s="373">
        <f t="shared" si="4"/>
        <v>1381000</v>
      </c>
    </row>
    <row r="297" spans="1:4" x14ac:dyDescent="0.25">
      <c r="A297" s="367" t="s">
        <v>438</v>
      </c>
      <c r="B297" s="373">
        <v>1162000</v>
      </c>
      <c r="C297" s="374">
        <v>0</v>
      </c>
      <c r="D297" s="373">
        <f t="shared" si="4"/>
        <v>1162000</v>
      </c>
    </row>
    <row r="298" spans="1:4" x14ac:dyDescent="0.25">
      <c r="A298" s="367" t="s">
        <v>439</v>
      </c>
      <c r="B298" s="373">
        <v>1644000</v>
      </c>
      <c r="C298" s="374">
        <v>0</v>
      </c>
      <c r="D298" s="373">
        <f t="shared" si="4"/>
        <v>1644000</v>
      </c>
    </row>
    <row r="299" spans="1:4" x14ac:dyDescent="0.25">
      <c r="A299" s="367" t="s">
        <v>440</v>
      </c>
      <c r="B299" s="373">
        <v>1384000</v>
      </c>
      <c r="C299" s="374">
        <v>0</v>
      </c>
      <c r="D299" s="373">
        <f t="shared" si="4"/>
        <v>1384000</v>
      </c>
    </row>
    <row r="300" spans="1:4" x14ac:dyDescent="0.25">
      <c r="A300" s="367" t="s">
        <v>441</v>
      </c>
      <c r="B300" s="373">
        <v>5652000</v>
      </c>
      <c r="C300" s="374">
        <v>0</v>
      </c>
      <c r="D300" s="373">
        <f t="shared" si="4"/>
        <v>5652000</v>
      </c>
    </row>
    <row r="301" spans="1:4" x14ac:dyDescent="0.25">
      <c r="A301" s="367" t="s">
        <v>442</v>
      </c>
      <c r="B301" s="373">
        <v>334000</v>
      </c>
      <c r="C301" s="374">
        <v>0</v>
      </c>
      <c r="D301" s="373">
        <f t="shared" si="4"/>
        <v>334000</v>
      </c>
    </row>
    <row r="302" spans="1:4" x14ac:dyDescent="0.25">
      <c r="A302" s="367" t="s">
        <v>443</v>
      </c>
      <c r="B302" s="373">
        <v>10751000</v>
      </c>
      <c r="C302" s="374">
        <v>0</v>
      </c>
      <c r="D302" s="373">
        <f t="shared" si="4"/>
        <v>10751000</v>
      </c>
    </row>
    <row r="303" spans="1:4" x14ac:dyDescent="0.25">
      <c r="A303" s="367" t="s">
        <v>444</v>
      </c>
      <c r="B303" s="373">
        <v>7520000</v>
      </c>
      <c r="C303" s="374">
        <v>0</v>
      </c>
      <c r="D303" s="373">
        <f t="shared" si="4"/>
        <v>7520000</v>
      </c>
    </row>
    <row r="304" spans="1:4" x14ac:dyDescent="0.25">
      <c r="A304" s="367" t="s">
        <v>445</v>
      </c>
      <c r="B304" s="373">
        <v>8006000</v>
      </c>
      <c r="C304" s="374">
        <v>0</v>
      </c>
      <c r="D304" s="373">
        <f t="shared" si="4"/>
        <v>8006000</v>
      </c>
    </row>
    <row r="305" spans="1:4" x14ac:dyDescent="0.25">
      <c r="A305" s="367" t="s">
        <v>446</v>
      </c>
      <c r="B305" s="373">
        <v>7378000</v>
      </c>
      <c r="C305" s="374">
        <v>0</v>
      </c>
      <c r="D305" s="373">
        <f t="shared" si="4"/>
        <v>7378000</v>
      </c>
    </row>
    <row r="306" spans="1:4" x14ac:dyDescent="0.25">
      <c r="A306" s="367" t="s">
        <v>447</v>
      </c>
      <c r="B306" s="373">
        <v>307000</v>
      </c>
      <c r="C306" s="374">
        <v>0</v>
      </c>
      <c r="D306" s="373">
        <f t="shared" si="4"/>
        <v>307000</v>
      </c>
    </row>
    <row r="307" spans="1:4" x14ac:dyDescent="0.25">
      <c r="A307" s="367" t="s">
        <v>448</v>
      </c>
      <c r="B307" s="373">
        <v>5343000</v>
      </c>
      <c r="C307" s="374">
        <v>0</v>
      </c>
      <c r="D307" s="373">
        <f t="shared" si="4"/>
        <v>5343000</v>
      </c>
    </row>
    <row r="308" spans="1:4" x14ac:dyDescent="0.25">
      <c r="A308" s="367" t="s">
        <v>449</v>
      </c>
      <c r="B308" s="373">
        <v>7737000</v>
      </c>
      <c r="C308" s="374">
        <v>0</v>
      </c>
      <c r="D308" s="373">
        <f t="shared" si="4"/>
        <v>7737000</v>
      </c>
    </row>
    <row r="309" spans="1:4" x14ac:dyDescent="0.25">
      <c r="A309" s="367" t="s">
        <v>450</v>
      </c>
      <c r="B309" s="373">
        <v>1693000</v>
      </c>
      <c r="C309" s="374">
        <v>0</v>
      </c>
      <c r="D309" s="373">
        <f t="shared" si="4"/>
        <v>1693000</v>
      </c>
    </row>
    <row r="310" spans="1:4" x14ac:dyDescent="0.25">
      <c r="A310" s="367" t="s">
        <v>451</v>
      </c>
      <c r="B310" s="373">
        <v>3996000</v>
      </c>
      <c r="C310" s="374">
        <v>0</v>
      </c>
      <c r="D310" s="373">
        <f t="shared" si="4"/>
        <v>3996000</v>
      </c>
    </row>
    <row r="311" spans="1:4" x14ac:dyDescent="0.25">
      <c r="A311" s="367" t="s">
        <v>452</v>
      </c>
      <c r="B311" s="373">
        <v>2963000</v>
      </c>
      <c r="C311" s="374">
        <v>0</v>
      </c>
      <c r="D311" s="373">
        <f t="shared" si="4"/>
        <v>2963000</v>
      </c>
    </row>
    <row r="312" spans="1:4" x14ac:dyDescent="0.25">
      <c r="A312" s="367" t="s">
        <v>453</v>
      </c>
      <c r="B312" s="373">
        <v>1274000</v>
      </c>
      <c r="C312" s="374">
        <v>0</v>
      </c>
      <c r="D312" s="373">
        <f t="shared" si="4"/>
        <v>1274000</v>
      </c>
    </row>
    <row r="313" spans="1:4" x14ac:dyDescent="0.25">
      <c r="A313" s="367" t="s">
        <v>454</v>
      </c>
      <c r="B313" s="373">
        <v>816000</v>
      </c>
      <c r="C313" s="374">
        <v>0</v>
      </c>
      <c r="D313" s="373">
        <f t="shared" si="4"/>
        <v>816000</v>
      </c>
    </row>
    <row r="314" spans="1:4" x14ac:dyDescent="0.25">
      <c r="A314" s="367" t="s">
        <v>455</v>
      </c>
      <c r="B314" s="373">
        <v>3809000</v>
      </c>
      <c r="C314" s="374">
        <v>0</v>
      </c>
      <c r="D314" s="373">
        <f t="shared" si="4"/>
        <v>3809000</v>
      </c>
    </row>
    <row r="315" spans="1:4" x14ac:dyDescent="0.25">
      <c r="A315" s="367" t="s">
        <v>456</v>
      </c>
      <c r="B315" s="373">
        <v>2222000</v>
      </c>
      <c r="C315" s="374">
        <v>0</v>
      </c>
      <c r="D315" s="373">
        <f t="shared" si="4"/>
        <v>2222000</v>
      </c>
    </row>
    <row r="316" spans="1:4" x14ac:dyDescent="0.25">
      <c r="A316" s="367" t="s">
        <v>457</v>
      </c>
      <c r="B316" s="373">
        <v>1058000</v>
      </c>
      <c r="C316" s="374">
        <v>0</v>
      </c>
      <c r="D316" s="373">
        <f t="shared" si="4"/>
        <v>1058000</v>
      </c>
    </row>
    <row r="317" spans="1:4" x14ac:dyDescent="0.25">
      <c r="A317" s="367" t="s">
        <v>458</v>
      </c>
      <c r="B317" s="373">
        <v>1799000</v>
      </c>
      <c r="C317" s="374">
        <v>0</v>
      </c>
      <c r="D317" s="373">
        <f t="shared" si="4"/>
        <v>1799000</v>
      </c>
    </row>
    <row r="318" spans="1:4" x14ac:dyDescent="0.25">
      <c r="A318" s="367" t="s">
        <v>2308</v>
      </c>
      <c r="B318" s="373">
        <v>420000</v>
      </c>
      <c r="C318" s="374">
        <v>0</v>
      </c>
      <c r="D318" s="373">
        <f t="shared" si="4"/>
        <v>420000</v>
      </c>
    </row>
    <row r="319" spans="1:4" x14ac:dyDescent="0.25">
      <c r="A319" s="367" t="s">
        <v>459</v>
      </c>
      <c r="B319" s="373">
        <v>1632000</v>
      </c>
      <c r="C319" s="374">
        <v>0</v>
      </c>
      <c r="D319" s="373">
        <f t="shared" si="4"/>
        <v>1632000</v>
      </c>
    </row>
    <row r="320" spans="1:4" x14ac:dyDescent="0.25">
      <c r="A320" s="367" t="s">
        <v>460</v>
      </c>
      <c r="B320" s="373">
        <v>3824000</v>
      </c>
      <c r="C320" s="374">
        <v>0</v>
      </c>
      <c r="D320" s="373">
        <f t="shared" si="4"/>
        <v>3824000</v>
      </c>
    </row>
    <row r="321" spans="1:4" x14ac:dyDescent="0.25">
      <c r="A321" s="367" t="s">
        <v>461</v>
      </c>
      <c r="B321" s="373">
        <v>4697000</v>
      </c>
      <c r="C321" s="374">
        <v>0</v>
      </c>
      <c r="D321" s="373">
        <f t="shared" si="4"/>
        <v>4697000</v>
      </c>
    </row>
    <row r="322" spans="1:4" x14ac:dyDescent="0.25">
      <c r="A322" s="367" t="s">
        <v>462</v>
      </c>
      <c r="B322" s="373">
        <v>294000</v>
      </c>
      <c r="C322" s="374">
        <v>0</v>
      </c>
      <c r="D322" s="373">
        <f t="shared" si="4"/>
        <v>294000</v>
      </c>
    </row>
    <row r="323" spans="1:4" x14ac:dyDescent="0.25">
      <c r="A323" s="367" t="s">
        <v>463</v>
      </c>
      <c r="B323" s="373">
        <v>104000</v>
      </c>
      <c r="C323" s="374">
        <v>0</v>
      </c>
      <c r="D323" s="373">
        <f t="shared" si="4"/>
        <v>104000</v>
      </c>
    </row>
    <row r="324" spans="1:4" x14ac:dyDescent="0.25">
      <c r="A324" s="367" t="s">
        <v>464</v>
      </c>
      <c r="B324" s="373">
        <v>165000</v>
      </c>
      <c r="C324" s="374">
        <v>0</v>
      </c>
      <c r="D324" s="373">
        <f t="shared" si="4"/>
        <v>165000</v>
      </c>
    </row>
    <row r="325" spans="1:4" x14ac:dyDescent="0.25">
      <c r="A325" s="367" t="s">
        <v>465</v>
      </c>
      <c r="B325" s="373">
        <v>238000</v>
      </c>
      <c r="C325" s="374">
        <v>0</v>
      </c>
      <c r="D325" s="373">
        <f t="shared" si="4"/>
        <v>238000</v>
      </c>
    </row>
    <row r="326" spans="1:4" x14ac:dyDescent="0.25">
      <c r="A326" s="367" t="s">
        <v>466</v>
      </c>
      <c r="B326" s="373">
        <v>207000</v>
      </c>
      <c r="C326" s="374">
        <v>0</v>
      </c>
      <c r="D326" s="373">
        <f t="shared" si="4"/>
        <v>207000</v>
      </c>
    </row>
    <row r="327" spans="1:4" x14ac:dyDescent="0.25">
      <c r="A327" s="367" t="s">
        <v>467</v>
      </c>
      <c r="B327" s="373">
        <v>113000</v>
      </c>
      <c r="C327" s="374">
        <v>0</v>
      </c>
      <c r="D327" s="373">
        <f t="shared" si="4"/>
        <v>113000</v>
      </c>
    </row>
    <row r="328" spans="1:4" x14ac:dyDescent="0.25">
      <c r="A328" s="367" t="s">
        <v>468</v>
      </c>
      <c r="B328" s="373">
        <v>8270000</v>
      </c>
      <c r="C328" s="374">
        <v>0</v>
      </c>
      <c r="D328" s="373">
        <f t="shared" si="4"/>
        <v>8270000</v>
      </c>
    </row>
    <row r="329" spans="1:4" x14ac:dyDescent="0.25">
      <c r="A329" s="367" t="s">
        <v>469</v>
      </c>
      <c r="B329" s="373">
        <v>2463000</v>
      </c>
      <c r="C329" s="374">
        <v>0</v>
      </c>
      <c r="D329" s="373">
        <f t="shared" si="4"/>
        <v>2463000</v>
      </c>
    </row>
    <row r="330" spans="1:4" x14ac:dyDescent="0.25">
      <c r="A330" s="367" t="s">
        <v>470</v>
      </c>
      <c r="B330" s="373">
        <v>166000</v>
      </c>
      <c r="C330" s="374">
        <v>0</v>
      </c>
      <c r="D330" s="373">
        <f t="shared" si="4"/>
        <v>166000</v>
      </c>
    </row>
    <row r="331" spans="1:4" x14ac:dyDescent="0.25">
      <c r="A331" s="367" t="s">
        <v>471</v>
      </c>
      <c r="B331" s="373">
        <v>1171000</v>
      </c>
      <c r="C331" s="374">
        <v>0</v>
      </c>
      <c r="D331" s="373">
        <f t="shared" si="4"/>
        <v>1171000</v>
      </c>
    </row>
    <row r="332" spans="1:4" x14ac:dyDescent="0.25">
      <c r="A332" s="367" t="s">
        <v>472</v>
      </c>
      <c r="B332" s="373">
        <v>3397000</v>
      </c>
      <c r="C332" s="374">
        <v>0</v>
      </c>
      <c r="D332" s="373">
        <f t="shared" si="4"/>
        <v>3397000</v>
      </c>
    </row>
    <row r="333" spans="1:4" x14ac:dyDescent="0.25">
      <c r="A333" s="367" t="s">
        <v>473</v>
      </c>
      <c r="B333" s="373">
        <v>1272000</v>
      </c>
      <c r="C333" s="374">
        <v>0</v>
      </c>
      <c r="D333" s="373">
        <f t="shared" si="4"/>
        <v>1272000</v>
      </c>
    </row>
    <row r="334" spans="1:4" x14ac:dyDescent="0.25">
      <c r="A334" s="367" t="s">
        <v>474</v>
      </c>
      <c r="B334" s="373">
        <v>704000</v>
      </c>
      <c r="C334" s="374">
        <v>0</v>
      </c>
      <c r="D334" s="373">
        <f t="shared" si="4"/>
        <v>704000</v>
      </c>
    </row>
    <row r="335" spans="1:4" x14ac:dyDescent="0.25">
      <c r="A335" s="367" t="s">
        <v>475</v>
      </c>
      <c r="B335" s="373">
        <v>315000</v>
      </c>
      <c r="C335" s="374">
        <v>0</v>
      </c>
      <c r="D335" s="373">
        <f t="shared" ref="D335:D398" si="5">B335-C335</f>
        <v>315000</v>
      </c>
    </row>
    <row r="336" spans="1:4" x14ac:dyDescent="0.25">
      <c r="A336" s="367" t="s">
        <v>476</v>
      </c>
      <c r="B336" s="373">
        <v>241000</v>
      </c>
      <c r="C336" s="374">
        <v>0</v>
      </c>
      <c r="D336" s="373">
        <f t="shared" si="5"/>
        <v>241000</v>
      </c>
    </row>
    <row r="337" spans="1:4" x14ac:dyDescent="0.25">
      <c r="A337" s="367" t="s">
        <v>477</v>
      </c>
      <c r="B337" s="373">
        <v>3305000</v>
      </c>
      <c r="C337" s="374">
        <v>0</v>
      </c>
      <c r="D337" s="373">
        <f t="shared" si="5"/>
        <v>3305000</v>
      </c>
    </row>
    <row r="338" spans="1:4" x14ac:dyDescent="0.25">
      <c r="A338" s="367" t="s">
        <v>478</v>
      </c>
      <c r="B338" s="373">
        <v>119000</v>
      </c>
      <c r="C338" s="374">
        <v>0</v>
      </c>
      <c r="D338" s="373">
        <f t="shared" si="5"/>
        <v>119000</v>
      </c>
    </row>
    <row r="339" spans="1:4" x14ac:dyDescent="0.25">
      <c r="A339" s="367" t="s">
        <v>479</v>
      </c>
      <c r="B339" s="373">
        <v>492000</v>
      </c>
      <c r="C339" s="374">
        <v>0</v>
      </c>
      <c r="D339" s="373">
        <f t="shared" si="5"/>
        <v>492000</v>
      </c>
    </row>
    <row r="340" spans="1:4" x14ac:dyDescent="0.25">
      <c r="A340" s="367" t="s">
        <v>480</v>
      </c>
      <c r="B340" s="373">
        <v>63000</v>
      </c>
      <c r="C340" s="374">
        <v>0</v>
      </c>
      <c r="D340" s="373">
        <f t="shared" si="5"/>
        <v>63000</v>
      </c>
    </row>
    <row r="341" spans="1:4" x14ac:dyDescent="0.25">
      <c r="A341" s="367" t="s">
        <v>481</v>
      </c>
      <c r="B341" s="373">
        <v>119000</v>
      </c>
      <c r="C341" s="374">
        <v>0</v>
      </c>
      <c r="D341" s="373">
        <f t="shared" si="5"/>
        <v>119000</v>
      </c>
    </row>
    <row r="342" spans="1:4" x14ac:dyDescent="0.25">
      <c r="A342" s="367" t="s">
        <v>482</v>
      </c>
      <c r="B342" s="373">
        <v>92000</v>
      </c>
      <c r="C342" s="374">
        <v>0</v>
      </c>
      <c r="D342" s="373">
        <f t="shared" si="5"/>
        <v>92000</v>
      </c>
    </row>
    <row r="343" spans="1:4" x14ac:dyDescent="0.25">
      <c r="A343" s="367" t="s">
        <v>483</v>
      </c>
      <c r="B343" s="373">
        <v>97000</v>
      </c>
      <c r="C343" s="374">
        <v>0</v>
      </c>
      <c r="D343" s="373">
        <f t="shared" si="5"/>
        <v>97000</v>
      </c>
    </row>
    <row r="344" spans="1:4" x14ac:dyDescent="0.25">
      <c r="A344" s="367" t="s">
        <v>484</v>
      </c>
      <c r="B344" s="373">
        <v>162000</v>
      </c>
      <c r="C344" s="374">
        <v>0</v>
      </c>
      <c r="D344" s="373">
        <f t="shared" si="5"/>
        <v>162000</v>
      </c>
    </row>
    <row r="345" spans="1:4" x14ac:dyDescent="0.25">
      <c r="A345" s="367" t="s">
        <v>485</v>
      </c>
      <c r="B345" s="373">
        <v>2145000</v>
      </c>
      <c r="C345" s="374">
        <v>0</v>
      </c>
      <c r="D345" s="373">
        <f t="shared" si="5"/>
        <v>2145000</v>
      </c>
    </row>
    <row r="346" spans="1:4" x14ac:dyDescent="0.25">
      <c r="A346" s="367" t="s">
        <v>486</v>
      </c>
      <c r="B346" s="373">
        <v>172000</v>
      </c>
      <c r="C346" s="374">
        <v>0</v>
      </c>
      <c r="D346" s="373">
        <f t="shared" si="5"/>
        <v>172000</v>
      </c>
    </row>
    <row r="347" spans="1:4" x14ac:dyDescent="0.25">
      <c r="A347" s="367" t="s">
        <v>487</v>
      </c>
      <c r="B347" s="373">
        <v>4111000</v>
      </c>
      <c r="C347" s="374">
        <v>0</v>
      </c>
      <c r="D347" s="373">
        <f t="shared" si="5"/>
        <v>4111000</v>
      </c>
    </row>
    <row r="348" spans="1:4" x14ac:dyDescent="0.25">
      <c r="A348" s="367" t="s">
        <v>488</v>
      </c>
      <c r="B348" s="373">
        <v>271000</v>
      </c>
      <c r="C348" s="374">
        <v>0</v>
      </c>
      <c r="D348" s="373">
        <f t="shared" si="5"/>
        <v>271000</v>
      </c>
    </row>
    <row r="349" spans="1:4" x14ac:dyDescent="0.25">
      <c r="A349" s="367" t="s">
        <v>489</v>
      </c>
      <c r="B349" s="373">
        <v>124000</v>
      </c>
      <c r="C349" s="374">
        <v>0</v>
      </c>
      <c r="D349" s="373">
        <f t="shared" si="5"/>
        <v>124000</v>
      </c>
    </row>
    <row r="350" spans="1:4" x14ac:dyDescent="0.25">
      <c r="A350" s="367" t="s">
        <v>490</v>
      </c>
      <c r="B350" s="373">
        <v>395000</v>
      </c>
      <c r="C350" s="374">
        <v>0</v>
      </c>
      <c r="D350" s="373">
        <f t="shared" si="5"/>
        <v>395000</v>
      </c>
    </row>
    <row r="351" spans="1:4" x14ac:dyDescent="0.25">
      <c r="A351" s="367" t="s">
        <v>491</v>
      </c>
      <c r="B351" s="373">
        <v>138000</v>
      </c>
      <c r="C351" s="374">
        <v>0</v>
      </c>
      <c r="D351" s="373">
        <f t="shared" si="5"/>
        <v>138000</v>
      </c>
    </row>
    <row r="352" spans="1:4" x14ac:dyDescent="0.25">
      <c r="A352" s="367" t="s">
        <v>492</v>
      </c>
      <c r="B352" s="373">
        <v>174000</v>
      </c>
      <c r="C352" s="374">
        <v>0</v>
      </c>
      <c r="D352" s="373">
        <f t="shared" si="5"/>
        <v>174000</v>
      </c>
    </row>
    <row r="353" spans="1:4" x14ac:dyDescent="0.25">
      <c r="A353" s="367" t="s">
        <v>493</v>
      </c>
      <c r="B353" s="373">
        <v>2288000</v>
      </c>
      <c r="C353" s="374">
        <v>0</v>
      </c>
      <c r="D353" s="373">
        <f t="shared" si="5"/>
        <v>2288000</v>
      </c>
    </row>
    <row r="354" spans="1:4" x14ac:dyDescent="0.25">
      <c r="A354" s="367" t="s">
        <v>494</v>
      </c>
      <c r="B354" s="373">
        <v>2466000</v>
      </c>
      <c r="C354" s="374">
        <v>0</v>
      </c>
      <c r="D354" s="373">
        <f t="shared" si="5"/>
        <v>2466000</v>
      </c>
    </row>
    <row r="355" spans="1:4" x14ac:dyDescent="0.25">
      <c r="A355" s="367" t="s">
        <v>495</v>
      </c>
      <c r="B355" s="373">
        <v>1263000</v>
      </c>
      <c r="C355" s="374">
        <v>0</v>
      </c>
      <c r="D355" s="373">
        <f t="shared" si="5"/>
        <v>1263000</v>
      </c>
    </row>
    <row r="356" spans="1:4" x14ac:dyDescent="0.25">
      <c r="A356" s="367" t="s">
        <v>496</v>
      </c>
      <c r="B356" s="373">
        <v>144000</v>
      </c>
      <c r="C356" s="374">
        <v>0</v>
      </c>
      <c r="D356" s="373">
        <f t="shared" si="5"/>
        <v>144000</v>
      </c>
    </row>
    <row r="357" spans="1:4" x14ac:dyDescent="0.25">
      <c r="A357" s="367" t="s">
        <v>497</v>
      </c>
      <c r="B357" s="373">
        <v>102000</v>
      </c>
      <c r="C357" s="374">
        <v>0</v>
      </c>
      <c r="D357" s="373">
        <f t="shared" si="5"/>
        <v>102000</v>
      </c>
    </row>
    <row r="358" spans="1:4" x14ac:dyDescent="0.25">
      <c r="A358" s="367" t="s">
        <v>498</v>
      </c>
      <c r="B358" s="373">
        <v>82000</v>
      </c>
      <c r="C358" s="374">
        <v>0</v>
      </c>
      <c r="D358" s="373">
        <f t="shared" si="5"/>
        <v>82000</v>
      </c>
    </row>
    <row r="359" spans="1:4" x14ac:dyDescent="0.25">
      <c r="A359" s="367" t="s">
        <v>499</v>
      </c>
      <c r="B359" s="373">
        <v>116000</v>
      </c>
      <c r="C359" s="374">
        <v>0</v>
      </c>
      <c r="D359" s="373">
        <f t="shared" si="5"/>
        <v>116000</v>
      </c>
    </row>
    <row r="360" spans="1:4" x14ac:dyDescent="0.25">
      <c r="A360" s="367" t="s">
        <v>500</v>
      </c>
      <c r="B360" s="373">
        <v>156000</v>
      </c>
      <c r="C360" s="374">
        <v>0</v>
      </c>
      <c r="D360" s="373">
        <f t="shared" si="5"/>
        <v>156000</v>
      </c>
    </row>
    <row r="361" spans="1:4" x14ac:dyDescent="0.25">
      <c r="A361" s="367" t="s">
        <v>501</v>
      </c>
      <c r="B361" s="373">
        <v>320000</v>
      </c>
      <c r="C361" s="374">
        <v>0</v>
      </c>
      <c r="D361" s="373">
        <f t="shared" si="5"/>
        <v>320000</v>
      </c>
    </row>
    <row r="362" spans="1:4" x14ac:dyDescent="0.25">
      <c r="A362" s="367" t="s">
        <v>502</v>
      </c>
      <c r="B362" s="373">
        <v>423000</v>
      </c>
      <c r="C362" s="374">
        <v>0</v>
      </c>
      <c r="D362" s="373">
        <f t="shared" si="5"/>
        <v>423000</v>
      </c>
    </row>
    <row r="363" spans="1:4" x14ac:dyDescent="0.25">
      <c r="A363" s="367" t="s">
        <v>503</v>
      </c>
      <c r="B363" s="373">
        <v>263000</v>
      </c>
      <c r="C363" s="374">
        <v>0</v>
      </c>
      <c r="D363" s="373">
        <f t="shared" si="5"/>
        <v>263000</v>
      </c>
    </row>
    <row r="364" spans="1:4" x14ac:dyDescent="0.25">
      <c r="A364" s="367" t="s">
        <v>504</v>
      </c>
      <c r="B364" s="373">
        <v>311000</v>
      </c>
      <c r="C364" s="374">
        <v>0</v>
      </c>
      <c r="D364" s="373">
        <f t="shared" si="5"/>
        <v>311000</v>
      </c>
    </row>
    <row r="365" spans="1:4" x14ac:dyDescent="0.25">
      <c r="A365" s="367" t="s">
        <v>505</v>
      </c>
      <c r="B365" s="373">
        <v>140000</v>
      </c>
      <c r="C365" s="374">
        <v>0</v>
      </c>
      <c r="D365" s="373">
        <f t="shared" si="5"/>
        <v>140000</v>
      </c>
    </row>
    <row r="366" spans="1:4" x14ac:dyDescent="0.25">
      <c r="A366" s="367" t="s">
        <v>506</v>
      </c>
      <c r="B366" s="373">
        <v>74000</v>
      </c>
      <c r="C366" s="374">
        <v>0</v>
      </c>
      <c r="D366" s="373">
        <f t="shared" si="5"/>
        <v>74000</v>
      </c>
    </row>
    <row r="367" spans="1:4" x14ac:dyDescent="0.25">
      <c r="A367" s="367" t="s">
        <v>507</v>
      </c>
      <c r="B367" s="373">
        <v>628000</v>
      </c>
      <c r="C367" s="374">
        <v>0</v>
      </c>
      <c r="D367" s="373">
        <f t="shared" si="5"/>
        <v>628000</v>
      </c>
    </row>
    <row r="368" spans="1:4" x14ac:dyDescent="0.25">
      <c r="A368" s="367" t="s">
        <v>508</v>
      </c>
      <c r="B368" s="373">
        <v>304000</v>
      </c>
      <c r="C368" s="374">
        <v>0</v>
      </c>
      <c r="D368" s="373">
        <f t="shared" si="5"/>
        <v>304000</v>
      </c>
    </row>
    <row r="369" spans="1:4" x14ac:dyDescent="0.25">
      <c r="A369" s="367" t="s">
        <v>509</v>
      </c>
      <c r="B369" s="373">
        <v>418000</v>
      </c>
      <c r="C369" s="374">
        <v>0</v>
      </c>
      <c r="D369" s="373">
        <f t="shared" si="5"/>
        <v>418000</v>
      </c>
    </row>
    <row r="370" spans="1:4" x14ac:dyDescent="0.25">
      <c r="A370" s="367" t="s">
        <v>510</v>
      </c>
      <c r="B370" s="373">
        <v>845000</v>
      </c>
      <c r="C370" s="374">
        <v>0</v>
      </c>
      <c r="D370" s="373">
        <f t="shared" si="5"/>
        <v>845000</v>
      </c>
    </row>
    <row r="371" spans="1:4" x14ac:dyDescent="0.25">
      <c r="A371" s="367" t="s">
        <v>511</v>
      </c>
      <c r="B371" s="373">
        <v>503000</v>
      </c>
      <c r="C371" s="374">
        <v>0</v>
      </c>
      <c r="D371" s="373">
        <f t="shared" si="5"/>
        <v>503000</v>
      </c>
    </row>
    <row r="372" spans="1:4" x14ac:dyDescent="0.25">
      <c r="A372" s="367" t="s">
        <v>512</v>
      </c>
      <c r="B372" s="373">
        <v>350000</v>
      </c>
      <c r="C372" s="374">
        <v>0</v>
      </c>
      <c r="D372" s="373">
        <f t="shared" si="5"/>
        <v>350000</v>
      </c>
    </row>
    <row r="373" spans="1:4" x14ac:dyDescent="0.25">
      <c r="A373" s="367" t="s">
        <v>513</v>
      </c>
      <c r="B373" s="373">
        <v>34000</v>
      </c>
      <c r="C373" s="374">
        <v>0</v>
      </c>
      <c r="D373" s="373">
        <f t="shared" si="5"/>
        <v>34000</v>
      </c>
    </row>
    <row r="374" spans="1:4" x14ac:dyDescent="0.25">
      <c r="A374" s="367" t="s">
        <v>514</v>
      </c>
      <c r="B374" s="373">
        <v>30000</v>
      </c>
      <c r="C374" s="374">
        <v>0</v>
      </c>
      <c r="D374" s="373">
        <f t="shared" si="5"/>
        <v>30000</v>
      </c>
    </row>
    <row r="375" spans="1:4" x14ac:dyDescent="0.25">
      <c r="A375" s="367" t="s">
        <v>515</v>
      </c>
      <c r="B375" s="373">
        <v>17000</v>
      </c>
      <c r="C375" s="374">
        <v>0</v>
      </c>
      <c r="D375" s="373">
        <f t="shared" si="5"/>
        <v>17000</v>
      </c>
    </row>
    <row r="376" spans="1:4" x14ac:dyDescent="0.25">
      <c r="A376" s="367" t="s">
        <v>516</v>
      </c>
      <c r="B376" s="373">
        <v>12000</v>
      </c>
      <c r="C376" s="374">
        <v>0</v>
      </c>
      <c r="D376" s="373">
        <f t="shared" si="5"/>
        <v>12000</v>
      </c>
    </row>
    <row r="377" spans="1:4" x14ac:dyDescent="0.25">
      <c r="A377" s="367" t="s">
        <v>517</v>
      </c>
      <c r="B377" s="373">
        <v>37000</v>
      </c>
      <c r="C377" s="374">
        <v>0</v>
      </c>
      <c r="D377" s="373">
        <f t="shared" si="5"/>
        <v>37000</v>
      </c>
    </row>
    <row r="378" spans="1:4" x14ac:dyDescent="0.25">
      <c r="A378" s="367" t="s">
        <v>518</v>
      </c>
      <c r="B378" s="373">
        <v>10000</v>
      </c>
      <c r="C378" s="374">
        <v>0</v>
      </c>
      <c r="D378" s="373">
        <f t="shared" si="5"/>
        <v>10000</v>
      </c>
    </row>
    <row r="379" spans="1:4" x14ac:dyDescent="0.25">
      <c r="A379" s="367" t="s">
        <v>519</v>
      </c>
      <c r="B379" s="373">
        <v>3000</v>
      </c>
      <c r="C379" s="374">
        <v>0</v>
      </c>
      <c r="D379" s="373">
        <f t="shared" si="5"/>
        <v>3000</v>
      </c>
    </row>
    <row r="380" spans="1:4" x14ac:dyDescent="0.25">
      <c r="A380" s="367" t="s">
        <v>520</v>
      </c>
      <c r="B380" s="373">
        <v>22000</v>
      </c>
      <c r="C380" s="374">
        <v>0</v>
      </c>
      <c r="D380" s="373">
        <f t="shared" si="5"/>
        <v>22000</v>
      </c>
    </row>
    <row r="381" spans="1:4" x14ac:dyDescent="0.25">
      <c r="A381" s="367" t="s">
        <v>521</v>
      </c>
      <c r="B381" s="373">
        <v>21000</v>
      </c>
      <c r="C381" s="374">
        <v>0</v>
      </c>
      <c r="D381" s="373">
        <f t="shared" si="5"/>
        <v>21000</v>
      </c>
    </row>
    <row r="382" spans="1:4" x14ac:dyDescent="0.25">
      <c r="A382" s="367" t="s">
        <v>522</v>
      </c>
      <c r="B382" s="373">
        <v>8000</v>
      </c>
      <c r="C382" s="374">
        <v>0</v>
      </c>
      <c r="D382" s="373">
        <f t="shared" si="5"/>
        <v>8000</v>
      </c>
    </row>
    <row r="383" spans="1:4" x14ac:dyDescent="0.25">
      <c r="A383" s="367" t="s">
        <v>523</v>
      </c>
      <c r="B383" s="373">
        <v>7000</v>
      </c>
      <c r="C383" s="374">
        <v>0</v>
      </c>
      <c r="D383" s="373">
        <f t="shared" si="5"/>
        <v>7000</v>
      </c>
    </row>
    <row r="384" spans="1:4" x14ac:dyDescent="0.25">
      <c r="A384" s="367" t="s">
        <v>524</v>
      </c>
      <c r="B384" s="373">
        <v>19000</v>
      </c>
      <c r="C384" s="374">
        <v>0</v>
      </c>
      <c r="D384" s="373">
        <f t="shared" si="5"/>
        <v>19000</v>
      </c>
    </row>
    <row r="385" spans="1:4" x14ac:dyDescent="0.25">
      <c r="A385" s="367" t="s">
        <v>525</v>
      </c>
      <c r="B385" s="373">
        <v>9000</v>
      </c>
      <c r="C385" s="374">
        <v>0</v>
      </c>
      <c r="D385" s="373">
        <f t="shared" si="5"/>
        <v>9000</v>
      </c>
    </row>
    <row r="386" spans="1:4" x14ac:dyDescent="0.25">
      <c r="A386" s="367" t="s">
        <v>526</v>
      </c>
      <c r="B386" s="373">
        <v>44000</v>
      </c>
      <c r="C386" s="374">
        <v>0</v>
      </c>
      <c r="D386" s="373">
        <f t="shared" si="5"/>
        <v>44000</v>
      </c>
    </row>
    <row r="387" spans="1:4" x14ac:dyDescent="0.25">
      <c r="A387" s="367" t="s">
        <v>527</v>
      </c>
      <c r="B387" s="373">
        <v>31000</v>
      </c>
      <c r="C387" s="374">
        <v>0</v>
      </c>
      <c r="D387" s="373">
        <f t="shared" si="5"/>
        <v>31000</v>
      </c>
    </row>
    <row r="388" spans="1:4" x14ac:dyDescent="0.25">
      <c r="A388" s="367" t="s">
        <v>528</v>
      </c>
      <c r="B388" s="373">
        <v>48000</v>
      </c>
      <c r="C388" s="374">
        <v>0</v>
      </c>
      <c r="D388" s="373">
        <f t="shared" si="5"/>
        <v>48000</v>
      </c>
    </row>
    <row r="389" spans="1:4" x14ac:dyDescent="0.25">
      <c r="A389" s="367" t="s">
        <v>529</v>
      </c>
      <c r="B389" s="373">
        <v>16000</v>
      </c>
      <c r="C389" s="374">
        <v>0</v>
      </c>
      <c r="D389" s="373">
        <f t="shared" si="5"/>
        <v>16000</v>
      </c>
    </row>
    <row r="390" spans="1:4" x14ac:dyDescent="0.25">
      <c r="A390" s="367" t="s">
        <v>530</v>
      </c>
      <c r="B390" s="373">
        <v>12000</v>
      </c>
      <c r="C390" s="374">
        <v>0</v>
      </c>
      <c r="D390" s="373">
        <f t="shared" si="5"/>
        <v>12000</v>
      </c>
    </row>
    <row r="391" spans="1:4" x14ac:dyDescent="0.25">
      <c r="A391" s="367" t="s">
        <v>531</v>
      </c>
      <c r="B391" s="373">
        <v>38000</v>
      </c>
      <c r="C391" s="374">
        <v>0</v>
      </c>
      <c r="D391" s="373">
        <f t="shared" si="5"/>
        <v>38000</v>
      </c>
    </row>
    <row r="392" spans="1:4" x14ac:dyDescent="0.25">
      <c r="A392" s="367" t="s">
        <v>532</v>
      </c>
      <c r="B392" s="373">
        <v>28000</v>
      </c>
      <c r="C392" s="374">
        <v>0</v>
      </c>
      <c r="D392" s="373">
        <f t="shared" si="5"/>
        <v>28000</v>
      </c>
    </row>
    <row r="393" spans="1:4" x14ac:dyDescent="0.25">
      <c r="A393" s="367" t="s">
        <v>533</v>
      </c>
      <c r="B393" s="373">
        <v>21000</v>
      </c>
      <c r="C393" s="374">
        <v>0</v>
      </c>
      <c r="D393" s="373">
        <f t="shared" si="5"/>
        <v>21000</v>
      </c>
    </row>
    <row r="394" spans="1:4" x14ac:dyDescent="0.25">
      <c r="A394" s="367" t="s">
        <v>534</v>
      </c>
      <c r="B394" s="373">
        <v>41000</v>
      </c>
      <c r="C394" s="374">
        <v>0</v>
      </c>
      <c r="D394" s="373">
        <f t="shared" si="5"/>
        <v>41000</v>
      </c>
    </row>
    <row r="395" spans="1:4" x14ac:dyDescent="0.25">
      <c r="A395" s="367" t="s">
        <v>535</v>
      </c>
      <c r="B395" s="373">
        <v>14000</v>
      </c>
      <c r="C395" s="374">
        <v>0</v>
      </c>
      <c r="D395" s="373">
        <f t="shared" si="5"/>
        <v>14000</v>
      </c>
    </row>
    <row r="396" spans="1:4" x14ac:dyDescent="0.25">
      <c r="A396" s="367" t="s">
        <v>536</v>
      </c>
      <c r="B396" s="373">
        <v>5000</v>
      </c>
      <c r="C396" s="374">
        <v>0</v>
      </c>
      <c r="D396" s="373">
        <f t="shared" si="5"/>
        <v>5000</v>
      </c>
    </row>
    <row r="397" spans="1:4" x14ac:dyDescent="0.25">
      <c r="A397" s="367" t="s">
        <v>537</v>
      </c>
      <c r="B397" s="373">
        <v>37000</v>
      </c>
      <c r="C397" s="374">
        <v>0</v>
      </c>
      <c r="D397" s="373">
        <f t="shared" si="5"/>
        <v>37000</v>
      </c>
    </row>
    <row r="398" spans="1:4" x14ac:dyDescent="0.25">
      <c r="A398" s="367" t="s">
        <v>538</v>
      </c>
      <c r="B398" s="373">
        <v>24000</v>
      </c>
      <c r="C398" s="374">
        <v>0</v>
      </c>
      <c r="D398" s="373">
        <f t="shared" si="5"/>
        <v>24000</v>
      </c>
    </row>
    <row r="399" spans="1:4" x14ac:dyDescent="0.25">
      <c r="A399" s="367" t="s">
        <v>539</v>
      </c>
      <c r="B399" s="373">
        <v>31000</v>
      </c>
      <c r="C399" s="374">
        <v>0</v>
      </c>
      <c r="D399" s="373">
        <f t="shared" ref="D399:D462" si="6">B399-C399</f>
        <v>31000</v>
      </c>
    </row>
    <row r="400" spans="1:4" x14ac:dyDescent="0.25">
      <c r="A400" s="367" t="s">
        <v>540</v>
      </c>
      <c r="B400" s="373">
        <v>210000</v>
      </c>
      <c r="C400" s="374">
        <v>0</v>
      </c>
      <c r="D400" s="373">
        <f t="shared" si="6"/>
        <v>210000</v>
      </c>
    </row>
    <row r="401" spans="1:4" x14ac:dyDescent="0.25">
      <c r="A401" s="367" t="s">
        <v>541</v>
      </c>
      <c r="B401" s="373">
        <v>116000</v>
      </c>
      <c r="C401" s="374">
        <v>0</v>
      </c>
      <c r="D401" s="373">
        <f t="shared" si="6"/>
        <v>116000</v>
      </c>
    </row>
    <row r="402" spans="1:4" x14ac:dyDescent="0.25">
      <c r="A402" s="367" t="s">
        <v>542</v>
      </c>
      <c r="B402" s="373">
        <v>2185000</v>
      </c>
      <c r="C402" s="374">
        <v>0</v>
      </c>
      <c r="D402" s="373">
        <f t="shared" si="6"/>
        <v>2185000</v>
      </c>
    </row>
    <row r="403" spans="1:4" x14ac:dyDescent="0.25">
      <c r="A403" s="367" t="s">
        <v>543</v>
      </c>
      <c r="B403" s="373">
        <v>543000</v>
      </c>
      <c r="C403" s="374">
        <v>0</v>
      </c>
      <c r="D403" s="373">
        <f t="shared" si="6"/>
        <v>543000</v>
      </c>
    </row>
    <row r="404" spans="1:4" x14ac:dyDescent="0.25">
      <c r="A404" s="367" t="s">
        <v>544</v>
      </c>
      <c r="B404" s="373">
        <v>1675000</v>
      </c>
      <c r="C404" s="374">
        <v>0</v>
      </c>
      <c r="D404" s="373">
        <f t="shared" si="6"/>
        <v>1675000</v>
      </c>
    </row>
    <row r="405" spans="1:4" x14ac:dyDescent="0.25">
      <c r="A405" s="367" t="s">
        <v>545</v>
      </c>
      <c r="B405" s="373">
        <v>253000</v>
      </c>
      <c r="C405" s="374">
        <v>0</v>
      </c>
      <c r="D405" s="373">
        <f t="shared" si="6"/>
        <v>253000</v>
      </c>
    </row>
    <row r="406" spans="1:4" x14ac:dyDescent="0.25">
      <c r="A406" s="367" t="s">
        <v>546</v>
      </c>
      <c r="B406" s="373">
        <v>268000</v>
      </c>
      <c r="C406" s="374">
        <v>0</v>
      </c>
      <c r="D406" s="373">
        <f t="shared" si="6"/>
        <v>268000</v>
      </c>
    </row>
    <row r="407" spans="1:4" x14ac:dyDescent="0.25">
      <c r="A407" s="367" t="s">
        <v>547</v>
      </c>
      <c r="B407" s="373">
        <v>121000</v>
      </c>
      <c r="C407" s="374">
        <v>0</v>
      </c>
      <c r="D407" s="373">
        <f t="shared" si="6"/>
        <v>121000</v>
      </c>
    </row>
    <row r="408" spans="1:4" x14ac:dyDescent="0.25">
      <c r="A408" s="367" t="s">
        <v>548</v>
      </c>
      <c r="B408" s="373">
        <v>166000</v>
      </c>
      <c r="C408" s="374">
        <v>0</v>
      </c>
      <c r="D408" s="373">
        <f t="shared" si="6"/>
        <v>166000</v>
      </c>
    </row>
    <row r="409" spans="1:4" x14ac:dyDescent="0.25">
      <c r="A409" s="367" t="s">
        <v>549</v>
      </c>
      <c r="B409" s="373">
        <v>119000</v>
      </c>
      <c r="C409" s="374">
        <v>0</v>
      </c>
      <c r="D409" s="373">
        <f t="shared" si="6"/>
        <v>119000</v>
      </c>
    </row>
    <row r="410" spans="1:4" x14ac:dyDescent="0.25">
      <c r="A410" s="367" t="s">
        <v>2309</v>
      </c>
      <c r="B410" s="373">
        <v>29952000</v>
      </c>
      <c r="C410" s="374">
        <v>0</v>
      </c>
      <c r="D410" s="373">
        <f t="shared" si="6"/>
        <v>29952000</v>
      </c>
    </row>
    <row r="411" spans="1:4" x14ac:dyDescent="0.25">
      <c r="A411" s="367" t="s">
        <v>2310</v>
      </c>
      <c r="B411" s="373">
        <v>35000</v>
      </c>
      <c r="C411" s="374">
        <v>0</v>
      </c>
      <c r="D411" s="373">
        <f t="shared" si="6"/>
        <v>35000</v>
      </c>
    </row>
    <row r="412" spans="1:4" x14ac:dyDescent="0.25">
      <c r="A412" s="367" t="s">
        <v>550</v>
      </c>
      <c r="B412" s="373">
        <v>84000</v>
      </c>
      <c r="C412" s="374">
        <v>0</v>
      </c>
      <c r="D412" s="373">
        <f t="shared" si="6"/>
        <v>84000</v>
      </c>
    </row>
    <row r="413" spans="1:4" x14ac:dyDescent="0.25">
      <c r="A413" s="367" t="s">
        <v>551</v>
      </c>
      <c r="B413" s="373">
        <v>83000</v>
      </c>
      <c r="C413" s="374">
        <v>0</v>
      </c>
      <c r="D413" s="373">
        <f t="shared" si="6"/>
        <v>83000</v>
      </c>
    </row>
    <row r="414" spans="1:4" x14ac:dyDescent="0.25">
      <c r="A414" s="367" t="s">
        <v>552</v>
      </c>
      <c r="B414" s="373">
        <v>123000</v>
      </c>
      <c r="C414" s="374">
        <v>0</v>
      </c>
      <c r="D414" s="373">
        <f t="shared" si="6"/>
        <v>123000</v>
      </c>
    </row>
    <row r="415" spans="1:4" x14ac:dyDescent="0.25">
      <c r="A415" s="367" t="s">
        <v>553</v>
      </c>
      <c r="B415" s="373">
        <v>46000</v>
      </c>
      <c r="C415" s="374">
        <v>0</v>
      </c>
      <c r="D415" s="373">
        <f t="shared" si="6"/>
        <v>46000</v>
      </c>
    </row>
    <row r="416" spans="1:4" x14ac:dyDescent="0.25">
      <c r="A416" s="367" t="s">
        <v>554</v>
      </c>
      <c r="B416" s="373">
        <v>40000</v>
      </c>
      <c r="C416" s="374">
        <v>0</v>
      </c>
      <c r="D416" s="373">
        <f t="shared" si="6"/>
        <v>40000</v>
      </c>
    </row>
    <row r="417" spans="1:4" x14ac:dyDescent="0.25">
      <c r="A417" s="367" t="s">
        <v>555</v>
      </c>
      <c r="B417" s="373">
        <v>168000</v>
      </c>
      <c r="C417" s="374">
        <v>0</v>
      </c>
      <c r="D417" s="373">
        <f t="shared" si="6"/>
        <v>168000</v>
      </c>
    </row>
    <row r="418" spans="1:4" x14ac:dyDescent="0.25">
      <c r="A418" s="367" t="s">
        <v>556</v>
      </c>
      <c r="B418" s="373">
        <v>29000</v>
      </c>
      <c r="C418" s="374">
        <v>0</v>
      </c>
      <c r="D418" s="373">
        <f t="shared" si="6"/>
        <v>29000</v>
      </c>
    </row>
    <row r="419" spans="1:4" x14ac:dyDescent="0.25">
      <c r="A419" s="367" t="s">
        <v>557</v>
      </c>
      <c r="B419" s="373">
        <v>9000</v>
      </c>
      <c r="C419" s="374">
        <v>0</v>
      </c>
      <c r="D419" s="373">
        <f t="shared" si="6"/>
        <v>9000</v>
      </c>
    </row>
    <row r="420" spans="1:4" x14ac:dyDescent="0.25">
      <c r="A420" s="367" t="s">
        <v>558</v>
      </c>
      <c r="B420" s="373">
        <v>47000</v>
      </c>
      <c r="C420" s="374">
        <v>0</v>
      </c>
      <c r="D420" s="373">
        <f t="shared" si="6"/>
        <v>47000</v>
      </c>
    </row>
    <row r="421" spans="1:4" x14ac:dyDescent="0.25">
      <c r="A421" s="367" t="s">
        <v>559</v>
      </c>
      <c r="B421" s="373">
        <v>2882000</v>
      </c>
      <c r="C421" s="374">
        <v>0</v>
      </c>
      <c r="D421" s="373">
        <f t="shared" si="6"/>
        <v>2882000</v>
      </c>
    </row>
    <row r="422" spans="1:4" x14ac:dyDescent="0.25">
      <c r="A422" s="367" t="s">
        <v>560</v>
      </c>
      <c r="B422" s="373">
        <v>118000</v>
      </c>
      <c r="C422" s="374">
        <v>0</v>
      </c>
      <c r="D422" s="373">
        <f t="shared" si="6"/>
        <v>118000</v>
      </c>
    </row>
    <row r="423" spans="1:4" x14ac:dyDescent="0.25">
      <c r="A423" s="367" t="s">
        <v>561</v>
      </c>
      <c r="B423" s="373">
        <v>57000</v>
      </c>
      <c r="C423" s="374">
        <v>0</v>
      </c>
      <c r="D423" s="373">
        <f t="shared" si="6"/>
        <v>57000</v>
      </c>
    </row>
    <row r="424" spans="1:4" x14ac:dyDescent="0.25">
      <c r="A424" s="367" t="s">
        <v>562</v>
      </c>
      <c r="B424" s="373">
        <v>35000</v>
      </c>
      <c r="C424" s="374">
        <v>0</v>
      </c>
      <c r="D424" s="373">
        <f t="shared" si="6"/>
        <v>35000</v>
      </c>
    </row>
    <row r="425" spans="1:4" x14ac:dyDescent="0.25">
      <c r="A425" s="367" t="s">
        <v>563</v>
      </c>
      <c r="B425" s="373">
        <v>5692000</v>
      </c>
      <c r="C425" s="374">
        <v>0</v>
      </c>
      <c r="D425" s="373">
        <f t="shared" si="6"/>
        <v>5692000</v>
      </c>
    </row>
    <row r="426" spans="1:4" x14ac:dyDescent="0.25">
      <c r="A426" s="367" t="s">
        <v>564</v>
      </c>
      <c r="B426" s="373">
        <v>48000</v>
      </c>
      <c r="C426" s="374">
        <v>0</v>
      </c>
      <c r="D426" s="373">
        <f t="shared" si="6"/>
        <v>48000</v>
      </c>
    </row>
    <row r="427" spans="1:4" x14ac:dyDescent="0.25">
      <c r="A427" s="367" t="s">
        <v>565</v>
      </c>
      <c r="B427" s="373">
        <v>55000</v>
      </c>
      <c r="C427" s="374">
        <v>0</v>
      </c>
      <c r="D427" s="373">
        <f t="shared" si="6"/>
        <v>55000</v>
      </c>
    </row>
    <row r="428" spans="1:4" x14ac:dyDescent="0.25">
      <c r="A428" s="367" t="s">
        <v>566</v>
      </c>
      <c r="B428" s="373">
        <v>107000</v>
      </c>
      <c r="C428" s="374">
        <v>0</v>
      </c>
      <c r="D428" s="373">
        <f t="shared" si="6"/>
        <v>107000</v>
      </c>
    </row>
    <row r="429" spans="1:4" x14ac:dyDescent="0.25">
      <c r="A429" s="367" t="s">
        <v>567</v>
      </c>
      <c r="B429" s="373">
        <v>147000</v>
      </c>
      <c r="C429" s="374">
        <v>0</v>
      </c>
      <c r="D429" s="373">
        <f t="shared" si="6"/>
        <v>147000</v>
      </c>
    </row>
    <row r="430" spans="1:4" x14ac:dyDescent="0.25">
      <c r="A430" s="367" t="s">
        <v>568</v>
      </c>
      <c r="B430" s="373">
        <v>35000</v>
      </c>
      <c r="C430" s="374">
        <v>0</v>
      </c>
      <c r="D430" s="373">
        <f t="shared" si="6"/>
        <v>35000</v>
      </c>
    </row>
    <row r="431" spans="1:4" x14ac:dyDescent="0.25">
      <c r="A431" s="367" t="s">
        <v>324</v>
      </c>
      <c r="B431" s="373">
        <v>525000</v>
      </c>
      <c r="C431" s="374">
        <v>0</v>
      </c>
      <c r="D431" s="373">
        <f t="shared" si="6"/>
        <v>525000</v>
      </c>
    </row>
    <row r="432" spans="1:4" x14ac:dyDescent="0.25">
      <c r="A432" s="367" t="s">
        <v>373</v>
      </c>
      <c r="B432" s="373">
        <v>500000</v>
      </c>
      <c r="C432" s="374">
        <v>0</v>
      </c>
      <c r="D432" s="373">
        <f t="shared" si="6"/>
        <v>500000</v>
      </c>
    </row>
    <row r="433" spans="1:4" x14ac:dyDescent="0.25">
      <c r="A433" s="367" t="s">
        <v>569</v>
      </c>
      <c r="B433" s="373">
        <v>38000</v>
      </c>
      <c r="C433" s="374">
        <v>0</v>
      </c>
      <c r="D433" s="373">
        <f t="shared" si="6"/>
        <v>38000</v>
      </c>
    </row>
    <row r="434" spans="1:4" x14ac:dyDescent="0.25">
      <c r="A434" s="367" t="s">
        <v>570</v>
      </c>
      <c r="B434" s="373">
        <v>43000</v>
      </c>
      <c r="C434" s="374">
        <v>0</v>
      </c>
      <c r="D434" s="373">
        <f t="shared" si="6"/>
        <v>43000</v>
      </c>
    </row>
    <row r="435" spans="1:4" x14ac:dyDescent="0.25">
      <c r="A435" s="367" t="s">
        <v>571</v>
      </c>
      <c r="B435" s="373">
        <v>42000</v>
      </c>
      <c r="C435" s="374">
        <v>0</v>
      </c>
      <c r="D435" s="373">
        <f t="shared" si="6"/>
        <v>42000</v>
      </c>
    </row>
    <row r="436" spans="1:4" x14ac:dyDescent="0.25">
      <c r="A436" s="367" t="s">
        <v>572</v>
      </c>
      <c r="B436" s="373">
        <v>4000</v>
      </c>
      <c r="C436" s="374">
        <v>0</v>
      </c>
      <c r="D436" s="373">
        <f t="shared" si="6"/>
        <v>4000</v>
      </c>
    </row>
    <row r="437" spans="1:4" x14ac:dyDescent="0.25">
      <c r="A437" s="367" t="s">
        <v>573</v>
      </c>
      <c r="B437" s="373">
        <v>13000</v>
      </c>
      <c r="C437" s="374">
        <v>0</v>
      </c>
      <c r="D437" s="373">
        <f t="shared" si="6"/>
        <v>13000</v>
      </c>
    </row>
    <row r="438" spans="1:4" x14ac:dyDescent="0.25">
      <c r="A438" s="367" t="s">
        <v>574</v>
      </c>
      <c r="B438" s="373">
        <v>165000</v>
      </c>
      <c r="C438" s="374">
        <v>0</v>
      </c>
      <c r="D438" s="373">
        <f t="shared" si="6"/>
        <v>165000</v>
      </c>
    </row>
    <row r="439" spans="1:4" x14ac:dyDescent="0.25">
      <c r="A439" s="367" t="s">
        <v>575</v>
      </c>
      <c r="B439" s="373">
        <v>231000</v>
      </c>
      <c r="C439" s="374">
        <v>0</v>
      </c>
      <c r="D439" s="373">
        <f t="shared" si="6"/>
        <v>231000</v>
      </c>
    </row>
    <row r="440" spans="1:4" x14ac:dyDescent="0.25">
      <c r="A440" s="367" t="s">
        <v>576</v>
      </c>
      <c r="B440" s="373">
        <v>1550000</v>
      </c>
      <c r="C440" s="374">
        <v>0</v>
      </c>
      <c r="D440" s="373">
        <f t="shared" si="6"/>
        <v>1550000</v>
      </c>
    </row>
    <row r="441" spans="1:4" x14ac:dyDescent="0.25">
      <c r="A441" s="367" t="s">
        <v>577</v>
      </c>
      <c r="B441" s="373">
        <v>22000</v>
      </c>
      <c r="C441" s="374">
        <v>0</v>
      </c>
      <c r="D441" s="373">
        <f t="shared" si="6"/>
        <v>22000</v>
      </c>
    </row>
    <row r="442" spans="1:4" x14ac:dyDescent="0.25">
      <c r="A442" s="367" t="s">
        <v>578</v>
      </c>
      <c r="B442" s="373">
        <v>73000</v>
      </c>
      <c r="C442" s="374">
        <v>0</v>
      </c>
      <c r="D442" s="373">
        <f t="shared" si="6"/>
        <v>73000</v>
      </c>
    </row>
    <row r="443" spans="1:4" x14ac:dyDescent="0.25">
      <c r="A443" s="367" t="s">
        <v>579</v>
      </c>
      <c r="B443" s="373">
        <v>1898000</v>
      </c>
      <c r="C443" s="374">
        <v>0</v>
      </c>
      <c r="D443" s="373">
        <f t="shared" si="6"/>
        <v>1898000</v>
      </c>
    </row>
    <row r="444" spans="1:4" x14ac:dyDescent="0.25">
      <c r="A444" s="367" t="s">
        <v>580</v>
      </c>
      <c r="B444" s="373">
        <v>556000</v>
      </c>
      <c r="C444" s="374">
        <v>0</v>
      </c>
      <c r="D444" s="373">
        <f t="shared" si="6"/>
        <v>556000</v>
      </c>
    </row>
    <row r="445" spans="1:4" x14ac:dyDescent="0.25">
      <c r="A445" s="367" t="s">
        <v>581</v>
      </c>
      <c r="B445" s="373">
        <v>814000</v>
      </c>
      <c r="C445" s="374">
        <v>0</v>
      </c>
      <c r="D445" s="373">
        <f t="shared" si="6"/>
        <v>814000</v>
      </c>
    </row>
    <row r="446" spans="1:4" x14ac:dyDescent="0.25">
      <c r="A446" s="367" t="s">
        <v>582</v>
      </c>
      <c r="B446" s="373">
        <v>304000</v>
      </c>
      <c r="C446" s="374">
        <v>0</v>
      </c>
      <c r="D446" s="373">
        <f t="shared" si="6"/>
        <v>304000</v>
      </c>
    </row>
    <row r="447" spans="1:4" x14ac:dyDescent="0.25">
      <c r="A447" s="367" t="s">
        <v>583</v>
      </c>
      <c r="B447" s="373">
        <v>2528000</v>
      </c>
      <c r="C447" s="374">
        <v>0</v>
      </c>
      <c r="D447" s="373">
        <f t="shared" si="6"/>
        <v>2528000</v>
      </c>
    </row>
    <row r="448" spans="1:4" x14ac:dyDescent="0.25">
      <c r="A448" s="367" t="s">
        <v>584</v>
      </c>
      <c r="B448" s="373">
        <v>39000</v>
      </c>
      <c r="C448" s="374">
        <v>0</v>
      </c>
      <c r="D448" s="373">
        <f t="shared" si="6"/>
        <v>39000</v>
      </c>
    </row>
    <row r="449" spans="1:4" x14ac:dyDescent="0.25">
      <c r="A449" s="367" t="s">
        <v>585</v>
      </c>
      <c r="B449" s="373">
        <v>54000</v>
      </c>
      <c r="C449" s="374">
        <v>0</v>
      </c>
      <c r="D449" s="373">
        <f t="shared" si="6"/>
        <v>54000</v>
      </c>
    </row>
    <row r="450" spans="1:4" x14ac:dyDescent="0.25">
      <c r="A450" s="367" t="s">
        <v>586</v>
      </c>
      <c r="B450" s="373">
        <v>126000</v>
      </c>
      <c r="C450" s="374">
        <v>0</v>
      </c>
      <c r="D450" s="373">
        <f t="shared" si="6"/>
        <v>126000</v>
      </c>
    </row>
    <row r="451" spans="1:4" x14ac:dyDescent="0.25">
      <c r="A451" s="367" t="s">
        <v>587</v>
      </c>
      <c r="B451" s="373">
        <v>1651000</v>
      </c>
      <c r="C451" s="374">
        <v>0</v>
      </c>
      <c r="D451" s="373">
        <f t="shared" si="6"/>
        <v>1651000</v>
      </c>
    </row>
    <row r="452" spans="1:4" x14ac:dyDescent="0.25">
      <c r="A452" s="367" t="s">
        <v>588</v>
      </c>
      <c r="B452" s="373">
        <v>1529000</v>
      </c>
      <c r="C452" s="374">
        <v>0</v>
      </c>
      <c r="D452" s="373">
        <f t="shared" si="6"/>
        <v>1529000</v>
      </c>
    </row>
    <row r="453" spans="1:4" x14ac:dyDescent="0.25">
      <c r="A453" s="367" t="s">
        <v>589</v>
      </c>
      <c r="B453" s="373">
        <v>346000</v>
      </c>
      <c r="C453" s="374">
        <v>0</v>
      </c>
      <c r="D453" s="373">
        <f t="shared" si="6"/>
        <v>346000</v>
      </c>
    </row>
    <row r="454" spans="1:4" x14ac:dyDescent="0.25">
      <c r="A454" s="367" t="s">
        <v>590</v>
      </c>
      <c r="B454" s="373">
        <v>291000</v>
      </c>
      <c r="C454" s="374">
        <v>0</v>
      </c>
      <c r="D454" s="373">
        <f t="shared" si="6"/>
        <v>291000</v>
      </c>
    </row>
    <row r="455" spans="1:4" x14ac:dyDescent="0.25">
      <c r="A455" s="367" t="s">
        <v>591</v>
      </c>
      <c r="B455" s="373">
        <v>59000</v>
      </c>
      <c r="C455" s="374">
        <v>0</v>
      </c>
      <c r="D455" s="373">
        <f t="shared" si="6"/>
        <v>59000</v>
      </c>
    </row>
    <row r="456" spans="1:4" x14ac:dyDescent="0.25">
      <c r="A456" s="367" t="s">
        <v>592</v>
      </c>
      <c r="B456" s="373">
        <v>213000</v>
      </c>
      <c r="C456" s="374">
        <v>0</v>
      </c>
      <c r="D456" s="373">
        <f t="shared" si="6"/>
        <v>213000</v>
      </c>
    </row>
    <row r="457" spans="1:4" x14ac:dyDescent="0.25">
      <c r="A457" s="367" t="s">
        <v>593</v>
      </c>
      <c r="B457" s="373">
        <v>181000</v>
      </c>
      <c r="C457" s="374">
        <v>0</v>
      </c>
      <c r="D457" s="373">
        <f t="shared" si="6"/>
        <v>181000</v>
      </c>
    </row>
    <row r="458" spans="1:4" x14ac:dyDescent="0.25">
      <c r="A458" s="367" t="s">
        <v>594</v>
      </c>
      <c r="B458" s="373">
        <v>220000</v>
      </c>
      <c r="C458" s="374">
        <v>0</v>
      </c>
      <c r="D458" s="373">
        <f t="shared" si="6"/>
        <v>220000</v>
      </c>
    </row>
    <row r="459" spans="1:4" x14ac:dyDescent="0.25">
      <c r="A459" s="367" t="s">
        <v>595</v>
      </c>
      <c r="B459" s="373">
        <v>1504000</v>
      </c>
      <c r="C459" s="374">
        <v>0</v>
      </c>
      <c r="D459" s="373">
        <f t="shared" si="6"/>
        <v>1504000</v>
      </c>
    </row>
    <row r="460" spans="1:4" x14ac:dyDescent="0.25">
      <c r="A460" s="367" t="s">
        <v>596</v>
      </c>
      <c r="B460" s="373">
        <v>761000</v>
      </c>
      <c r="C460" s="374">
        <v>0</v>
      </c>
      <c r="D460" s="373">
        <f t="shared" si="6"/>
        <v>761000</v>
      </c>
    </row>
    <row r="461" spans="1:4" x14ac:dyDescent="0.25">
      <c r="A461" s="367" t="s">
        <v>597</v>
      </c>
      <c r="B461" s="373">
        <v>20000</v>
      </c>
      <c r="C461" s="374">
        <v>0</v>
      </c>
      <c r="D461" s="373">
        <f t="shared" si="6"/>
        <v>20000</v>
      </c>
    </row>
    <row r="462" spans="1:4" x14ac:dyDescent="0.25">
      <c r="A462" s="367" t="s">
        <v>598</v>
      </c>
      <c r="B462" s="373">
        <v>53000</v>
      </c>
      <c r="C462" s="374">
        <v>0</v>
      </c>
      <c r="D462" s="373">
        <f t="shared" si="6"/>
        <v>53000</v>
      </c>
    </row>
    <row r="463" spans="1:4" x14ac:dyDescent="0.25">
      <c r="A463" s="367" t="s">
        <v>599</v>
      </c>
      <c r="B463" s="373">
        <v>114000</v>
      </c>
      <c r="C463" s="374">
        <v>0</v>
      </c>
      <c r="D463" s="373">
        <f t="shared" ref="D463:D526" si="7">B463-C463</f>
        <v>114000</v>
      </c>
    </row>
    <row r="464" spans="1:4" x14ac:dyDescent="0.25">
      <c r="A464" s="367" t="s">
        <v>600</v>
      </c>
      <c r="B464" s="373">
        <v>7000</v>
      </c>
      <c r="C464" s="374">
        <v>0</v>
      </c>
      <c r="D464" s="373">
        <f t="shared" si="7"/>
        <v>7000</v>
      </c>
    </row>
    <row r="465" spans="1:4" x14ac:dyDescent="0.25">
      <c r="A465" s="367" t="s">
        <v>601</v>
      </c>
      <c r="B465" s="373">
        <v>38000</v>
      </c>
      <c r="C465" s="374">
        <v>0</v>
      </c>
      <c r="D465" s="373">
        <f t="shared" si="7"/>
        <v>38000</v>
      </c>
    </row>
    <row r="466" spans="1:4" x14ac:dyDescent="0.25">
      <c r="A466" s="367" t="s">
        <v>602</v>
      </c>
      <c r="B466" s="373">
        <v>12000</v>
      </c>
      <c r="C466" s="374">
        <v>0</v>
      </c>
      <c r="D466" s="373">
        <f t="shared" si="7"/>
        <v>12000</v>
      </c>
    </row>
    <row r="467" spans="1:4" x14ac:dyDescent="0.25">
      <c r="A467" s="367" t="s">
        <v>603</v>
      </c>
      <c r="B467" s="373">
        <v>18000</v>
      </c>
      <c r="C467" s="374">
        <v>0</v>
      </c>
      <c r="D467" s="373">
        <f t="shared" si="7"/>
        <v>18000</v>
      </c>
    </row>
    <row r="468" spans="1:4" x14ac:dyDescent="0.25">
      <c r="A468" s="367" t="s">
        <v>604</v>
      </c>
      <c r="B468" s="373">
        <v>34000</v>
      </c>
      <c r="C468" s="374">
        <v>0</v>
      </c>
      <c r="D468" s="373">
        <f t="shared" si="7"/>
        <v>34000</v>
      </c>
    </row>
    <row r="469" spans="1:4" x14ac:dyDescent="0.25">
      <c r="A469" s="367" t="s">
        <v>605</v>
      </c>
      <c r="B469" s="373">
        <v>43000</v>
      </c>
      <c r="C469" s="374">
        <v>0</v>
      </c>
      <c r="D469" s="373">
        <f t="shared" si="7"/>
        <v>43000</v>
      </c>
    </row>
    <row r="470" spans="1:4" x14ac:dyDescent="0.25">
      <c r="A470" s="367" t="s">
        <v>606</v>
      </c>
      <c r="B470" s="373">
        <v>22000</v>
      </c>
      <c r="C470" s="374">
        <v>0</v>
      </c>
      <c r="D470" s="373">
        <f t="shared" si="7"/>
        <v>22000</v>
      </c>
    </row>
    <row r="471" spans="1:4" x14ac:dyDescent="0.25">
      <c r="A471" s="367" t="s">
        <v>607</v>
      </c>
      <c r="B471" s="373">
        <v>20000</v>
      </c>
      <c r="C471" s="374">
        <v>0</v>
      </c>
      <c r="D471" s="373">
        <f t="shared" si="7"/>
        <v>20000</v>
      </c>
    </row>
    <row r="472" spans="1:4" x14ac:dyDescent="0.25">
      <c r="A472" s="367" t="s">
        <v>608</v>
      </c>
      <c r="B472" s="373">
        <v>10000</v>
      </c>
      <c r="C472" s="374">
        <v>0</v>
      </c>
      <c r="D472" s="373">
        <f t="shared" si="7"/>
        <v>10000</v>
      </c>
    </row>
    <row r="473" spans="1:4" x14ac:dyDescent="0.25">
      <c r="A473" s="367" t="s">
        <v>609</v>
      </c>
      <c r="B473" s="373">
        <v>130000</v>
      </c>
      <c r="C473" s="374">
        <v>0</v>
      </c>
      <c r="D473" s="373">
        <f t="shared" si="7"/>
        <v>130000</v>
      </c>
    </row>
    <row r="474" spans="1:4" x14ac:dyDescent="0.25">
      <c r="A474" s="367" t="s">
        <v>610</v>
      </c>
      <c r="B474" s="373">
        <v>669000</v>
      </c>
      <c r="C474" s="374">
        <v>0</v>
      </c>
      <c r="D474" s="373">
        <f t="shared" si="7"/>
        <v>669000</v>
      </c>
    </row>
    <row r="475" spans="1:4" x14ac:dyDescent="0.25">
      <c r="A475" s="367" t="s">
        <v>611</v>
      </c>
      <c r="B475" s="373">
        <v>3007000</v>
      </c>
      <c r="C475" s="374">
        <v>0</v>
      </c>
      <c r="D475" s="373">
        <f t="shared" si="7"/>
        <v>3007000</v>
      </c>
    </row>
    <row r="476" spans="1:4" x14ac:dyDescent="0.25">
      <c r="A476" s="367" t="s">
        <v>612</v>
      </c>
      <c r="B476" s="373">
        <v>5510000</v>
      </c>
      <c r="C476" s="374">
        <v>0</v>
      </c>
      <c r="D476" s="373">
        <f t="shared" si="7"/>
        <v>5510000</v>
      </c>
    </row>
    <row r="477" spans="1:4" x14ac:dyDescent="0.25">
      <c r="A477" s="367" t="s">
        <v>613</v>
      </c>
      <c r="B477" s="373">
        <v>1255000</v>
      </c>
      <c r="C477" s="374">
        <v>0</v>
      </c>
      <c r="D477" s="373">
        <f t="shared" si="7"/>
        <v>1255000</v>
      </c>
    </row>
    <row r="478" spans="1:4" x14ac:dyDescent="0.25">
      <c r="A478" s="367" t="s">
        <v>614</v>
      </c>
      <c r="B478" s="373">
        <v>862000</v>
      </c>
      <c r="C478" s="374">
        <v>0</v>
      </c>
      <c r="D478" s="373">
        <f t="shared" si="7"/>
        <v>862000</v>
      </c>
    </row>
    <row r="479" spans="1:4" x14ac:dyDescent="0.25">
      <c r="A479" s="367" t="s">
        <v>615</v>
      </c>
      <c r="B479" s="373">
        <v>350000</v>
      </c>
      <c r="C479" s="374">
        <v>0</v>
      </c>
      <c r="D479" s="373">
        <f t="shared" si="7"/>
        <v>350000</v>
      </c>
    </row>
    <row r="480" spans="1:4" x14ac:dyDescent="0.25">
      <c r="A480" s="367" t="s">
        <v>616</v>
      </c>
      <c r="B480" s="373">
        <v>16000</v>
      </c>
      <c r="C480" s="374">
        <v>0</v>
      </c>
      <c r="D480" s="373">
        <f t="shared" si="7"/>
        <v>16000</v>
      </c>
    </row>
    <row r="481" spans="1:4" x14ac:dyDescent="0.25">
      <c r="A481" s="367" t="s">
        <v>617</v>
      </c>
      <c r="B481" s="373">
        <v>574000</v>
      </c>
      <c r="C481" s="374">
        <v>0</v>
      </c>
      <c r="D481" s="373">
        <f t="shared" si="7"/>
        <v>574000</v>
      </c>
    </row>
    <row r="482" spans="1:4" x14ac:dyDescent="0.25">
      <c r="A482" s="367" t="s">
        <v>618</v>
      </c>
      <c r="B482" s="373">
        <v>80000</v>
      </c>
      <c r="C482" s="374">
        <v>0</v>
      </c>
      <c r="D482" s="373">
        <f t="shared" si="7"/>
        <v>80000</v>
      </c>
    </row>
    <row r="483" spans="1:4" x14ac:dyDescent="0.25">
      <c r="A483" s="367" t="s">
        <v>619</v>
      </c>
      <c r="B483" s="373">
        <v>1070000</v>
      </c>
      <c r="C483" s="374">
        <v>0</v>
      </c>
      <c r="D483" s="373">
        <f t="shared" si="7"/>
        <v>1070000</v>
      </c>
    </row>
    <row r="484" spans="1:4" x14ac:dyDescent="0.25">
      <c r="A484" s="367" t="s">
        <v>620</v>
      </c>
      <c r="B484" s="373">
        <v>7456000</v>
      </c>
      <c r="C484" s="374">
        <v>0</v>
      </c>
      <c r="D484" s="373">
        <f t="shared" si="7"/>
        <v>7456000</v>
      </c>
    </row>
    <row r="485" spans="1:4" x14ac:dyDescent="0.25">
      <c r="A485" s="367" t="s">
        <v>621</v>
      </c>
      <c r="B485" s="373">
        <v>210000</v>
      </c>
      <c r="C485" s="374">
        <v>0</v>
      </c>
      <c r="D485" s="373">
        <f t="shared" si="7"/>
        <v>210000</v>
      </c>
    </row>
    <row r="486" spans="1:4" x14ac:dyDescent="0.25">
      <c r="A486" s="367" t="s">
        <v>622</v>
      </c>
      <c r="B486" s="373">
        <v>114000</v>
      </c>
      <c r="C486" s="374">
        <v>0</v>
      </c>
      <c r="D486" s="373">
        <f t="shared" si="7"/>
        <v>114000</v>
      </c>
    </row>
    <row r="487" spans="1:4" x14ac:dyDescent="0.25">
      <c r="A487" s="367" t="s">
        <v>2311</v>
      </c>
      <c r="B487" s="373">
        <v>26000</v>
      </c>
      <c r="C487" s="374">
        <v>0</v>
      </c>
      <c r="D487" s="373">
        <f t="shared" si="7"/>
        <v>26000</v>
      </c>
    </row>
    <row r="488" spans="1:4" x14ac:dyDescent="0.25">
      <c r="A488" s="367" t="s">
        <v>623</v>
      </c>
      <c r="B488" s="373">
        <v>260000</v>
      </c>
      <c r="C488" s="374">
        <v>0</v>
      </c>
      <c r="D488" s="373">
        <f t="shared" si="7"/>
        <v>260000</v>
      </c>
    </row>
    <row r="489" spans="1:4" x14ac:dyDescent="0.25">
      <c r="A489" s="367" t="s">
        <v>624</v>
      </c>
      <c r="B489" s="373">
        <v>119000</v>
      </c>
      <c r="C489" s="374">
        <v>0</v>
      </c>
      <c r="D489" s="373">
        <f t="shared" si="7"/>
        <v>119000</v>
      </c>
    </row>
    <row r="490" spans="1:4" x14ac:dyDescent="0.25">
      <c r="A490" s="367" t="s">
        <v>625</v>
      </c>
      <c r="B490" s="373">
        <v>32008000</v>
      </c>
      <c r="C490" s="374">
        <v>0</v>
      </c>
      <c r="D490" s="373">
        <f t="shared" si="7"/>
        <v>32008000</v>
      </c>
    </row>
    <row r="491" spans="1:4" x14ac:dyDescent="0.25">
      <c r="A491" s="367" t="s">
        <v>626</v>
      </c>
      <c r="B491" s="373">
        <v>5530000</v>
      </c>
      <c r="C491" s="374">
        <v>0</v>
      </c>
      <c r="D491" s="373">
        <f t="shared" si="7"/>
        <v>5530000</v>
      </c>
    </row>
    <row r="492" spans="1:4" x14ac:dyDescent="0.25">
      <c r="A492" s="367" t="s">
        <v>627</v>
      </c>
      <c r="B492" s="373">
        <v>16456000</v>
      </c>
      <c r="C492" s="374">
        <v>0</v>
      </c>
      <c r="D492" s="373">
        <f t="shared" si="7"/>
        <v>16456000</v>
      </c>
    </row>
    <row r="493" spans="1:4" x14ac:dyDescent="0.25">
      <c r="A493" s="367" t="s">
        <v>628</v>
      </c>
      <c r="B493" s="373">
        <v>5928000</v>
      </c>
      <c r="C493" s="374">
        <v>0</v>
      </c>
      <c r="D493" s="373">
        <f t="shared" si="7"/>
        <v>5928000</v>
      </c>
    </row>
    <row r="494" spans="1:4" x14ac:dyDescent="0.25">
      <c r="A494" s="367" t="s">
        <v>629</v>
      </c>
      <c r="B494" s="373">
        <v>7742000</v>
      </c>
      <c r="C494" s="374">
        <v>0</v>
      </c>
      <c r="D494" s="373">
        <f t="shared" si="7"/>
        <v>7742000</v>
      </c>
    </row>
    <row r="495" spans="1:4" x14ac:dyDescent="0.25">
      <c r="A495" s="367" t="s">
        <v>630</v>
      </c>
      <c r="B495" s="373">
        <v>52450000</v>
      </c>
      <c r="C495" s="374">
        <v>0</v>
      </c>
      <c r="D495" s="373">
        <f t="shared" si="7"/>
        <v>52450000</v>
      </c>
    </row>
    <row r="496" spans="1:4" x14ac:dyDescent="0.25">
      <c r="A496" s="367" t="s">
        <v>631</v>
      </c>
      <c r="B496" s="373">
        <v>5100000</v>
      </c>
      <c r="C496" s="374">
        <v>0</v>
      </c>
      <c r="D496" s="373">
        <f t="shared" si="7"/>
        <v>5100000</v>
      </c>
    </row>
    <row r="497" spans="1:4" x14ac:dyDescent="0.25">
      <c r="A497" s="367" t="s">
        <v>632</v>
      </c>
      <c r="B497" s="373">
        <v>13116000</v>
      </c>
      <c r="C497" s="374">
        <v>0</v>
      </c>
      <c r="D497" s="373">
        <f t="shared" si="7"/>
        <v>13116000</v>
      </c>
    </row>
    <row r="498" spans="1:4" x14ac:dyDescent="0.25">
      <c r="A498" s="367" t="s">
        <v>633</v>
      </c>
      <c r="B498" s="373">
        <v>12960000</v>
      </c>
      <c r="C498" s="374">
        <v>0</v>
      </c>
      <c r="D498" s="373">
        <f t="shared" si="7"/>
        <v>12960000</v>
      </c>
    </row>
    <row r="499" spans="1:4" x14ac:dyDescent="0.25">
      <c r="A499" s="367" t="s">
        <v>634</v>
      </c>
      <c r="B499" s="373">
        <v>7192000</v>
      </c>
      <c r="C499" s="374">
        <v>0</v>
      </c>
      <c r="D499" s="373">
        <f t="shared" si="7"/>
        <v>7192000</v>
      </c>
    </row>
    <row r="500" spans="1:4" x14ac:dyDescent="0.25">
      <c r="A500" s="367" t="s">
        <v>635</v>
      </c>
      <c r="B500" s="373">
        <v>1851000</v>
      </c>
      <c r="C500" s="374">
        <v>0</v>
      </c>
      <c r="D500" s="373">
        <f t="shared" si="7"/>
        <v>1851000</v>
      </c>
    </row>
    <row r="501" spans="1:4" x14ac:dyDescent="0.25">
      <c r="A501" s="367" t="s">
        <v>636</v>
      </c>
      <c r="B501" s="373">
        <v>3627000</v>
      </c>
      <c r="C501" s="374">
        <v>0</v>
      </c>
      <c r="D501" s="373">
        <f t="shared" si="7"/>
        <v>3627000</v>
      </c>
    </row>
    <row r="502" spans="1:4" x14ac:dyDescent="0.25">
      <c r="A502" s="367" t="s">
        <v>637</v>
      </c>
      <c r="B502" s="373">
        <v>927000</v>
      </c>
      <c r="C502" s="374">
        <v>0</v>
      </c>
      <c r="D502" s="373">
        <f t="shared" si="7"/>
        <v>927000</v>
      </c>
    </row>
    <row r="503" spans="1:4" x14ac:dyDescent="0.25">
      <c r="A503" s="367" t="s">
        <v>638</v>
      </c>
      <c r="B503" s="373">
        <v>375000</v>
      </c>
      <c r="C503" s="374">
        <v>0</v>
      </c>
      <c r="D503" s="373">
        <f t="shared" si="7"/>
        <v>375000</v>
      </c>
    </row>
    <row r="504" spans="1:4" x14ac:dyDescent="0.25">
      <c r="A504" s="367" t="s">
        <v>639</v>
      </c>
      <c r="B504" s="373">
        <v>78000</v>
      </c>
      <c r="C504" s="374">
        <v>0</v>
      </c>
      <c r="D504" s="373">
        <f t="shared" si="7"/>
        <v>78000</v>
      </c>
    </row>
    <row r="505" spans="1:4" x14ac:dyDescent="0.25">
      <c r="A505" s="367" t="s">
        <v>640</v>
      </c>
      <c r="B505" s="373">
        <v>82000</v>
      </c>
      <c r="C505" s="374">
        <v>0</v>
      </c>
      <c r="D505" s="373">
        <f t="shared" si="7"/>
        <v>82000</v>
      </c>
    </row>
    <row r="506" spans="1:4" x14ac:dyDescent="0.25">
      <c r="A506" s="367" t="s">
        <v>641</v>
      </c>
      <c r="B506" s="373">
        <v>21000</v>
      </c>
      <c r="C506" s="374">
        <v>0</v>
      </c>
      <c r="D506" s="373">
        <f t="shared" si="7"/>
        <v>21000</v>
      </c>
    </row>
    <row r="507" spans="1:4" x14ac:dyDescent="0.25">
      <c r="A507" s="367" t="s">
        <v>642</v>
      </c>
      <c r="B507" s="373">
        <v>1081000</v>
      </c>
      <c r="C507" s="374">
        <v>0</v>
      </c>
      <c r="D507" s="373">
        <f t="shared" si="7"/>
        <v>1081000</v>
      </c>
    </row>
    <row r="508" spans="1:4" x14ac:dyDescent="0.25">
      <c r="A508" s="367" t="s">
        <v>643</v>
      </c>
      <c r="B508" s="373">
        <v>506000</v>
      </c>
      <c r="C508" s="374">
        <v>0</v>
      </c>
      <c r="D508" s="373">
        <f t="shared" si="7"/>
        <v>506000</v>
      </c>
    </row>
    <row r="509" spans="1:4" x14ac:dyDescent="0.25">
      <c r="A509" s="367" t="s">
        <v>644</v>
      </c>
      <c r="B509" s="373">
        <v>10000</v>
      </c>
      <c r="C509" s="374">
        <v>0</v>
      </c>
      <c r="D509" s="373">
        <f t="shared" si="7"/>
        <v>10000</v>
      </c>
    </row>
    <row r="510" spans="1:4" x14ac:dyDescent="0.25">
      <c r="A510" s="367" t="s">
        <v>645</v>
      </c>
      <c r="B510" s="373">
        <v>249000</v>
      </c>
      <c r="C510" s="374">
        <v>0</v>
      </c>
      <c r="D510" s="373">
        <f t="shared" si="7"/>
        <v>249000</v>
      </c>
    </row>
    <row r="511" spans="1:4" x14ac:dyDescent="0.25">
      <c r="A511" s="367" t="s">
        <v>646</v>
      </c>
      <c r="B511" s="373">
        <v>171000</v>
      </c>
      <c r="C511" s="374">
        <v>0</v>
      </c>
      <c r="D511" s="373">
        <f t="shared" si="7"/>
        <v>171000</v>
      </c>
    </row>
    <row r="512" spans="1:4" x14ac:dyDescent="0.25">
      <c r="A512" s="367" t="s">
        <v>647</v>
      </c>
      <c r="B512" s="373">
        <v>193000</v>
      </c>
      <c r="C512" s="374">
        <v>0</v>
      </c>
      <c r="D512" s="373">
        <f t="shared" si="7"/>
        <v>193000</v>
      </c>
    </row>
    <row r="513" spans="1:4" x14ac:dyDescent="0.25">
      <c r="A513" s="367" t="s">
        <v>648</v>
      </c>
      <c r="B513" s="373">
        <v>213000</v>
      </c>
      <c r="C513" s="374">
        <v>0</v>
      </c>
      <c r="D513" s="373">
        <f t="shared" si="7"/>
        <v>213000</v>
      </c>
    </row>
    <row r="514" spans="1:4" x14ac:dyDescent="0.25">
      <c r="A514" s="367" t="s">
        <v>649</v>
      </c>
      <c r="B514" s="373">
        <v>126000</v>
      </c>
      <c r="C514" s="374">
        <v>0</v>
      </c>
      <c r="D514" s="373">
        <f t="shared" si="7"/>
        <v>126000</v>
      </c>
    </row>
    <row r="515" spans="1:4" x14ac:dyDescent="0.25">
      <c r="A515" s="367" t="s">
        <v>650</v>
      </c>
      <c r="B515" s="373">
        <v>243000</v>
      </c>
      <c r="C515" s="374">
        <v>0</v>
      </c>
      <c r="D515" s="373">
        <f t="shared" si="7"/>
        <v>243000</v>
      </c>
    </row>
    <row r="516" spans="1:4" x14ac:dyDescent="0.25">
      <c r="A516" s="367" t="s">
        <v>651</v>
      </c>
      <c r="B516" s="373">
        <v>21000</v>
      </c>
      <c r="C516" s="374">
        <v>0</v>
      </c>
      <c r="D516" s="373">
        <f t="shared" si="7"/>
        <v>21000</v>
      </c>
    </row>
    <row r="517" spans="1:4" x14ac:dyDescent="0.25">
      <c r="A517" s="367" t="s">
        <v>652</v>
      </c>
      <c r="B517" s="373">
        <v>17483000</v>
      </c>
      <c r="C517" s="374">
        <v>0</v>
      </c>
      <c r="D517" s="373">
        <f t="shared" si="7"/>
        <v>17483000</v>
      </c>
    </row>
    <row r="518" spans="1:4" x14ac:dyDescent="0.25">
      <c r="A518" s="367" t="s">
        <v>653</v>
      </c>
      <c r="B518" s="373">
        <v>39347000</v>
      </c>
      <c r="C518" s="374">
        <v>0</v>
      </c>
      <c r="D518" s="373">
        <f t="shared" si="7"/>
        <v>39347000</v>
      </c>
    </row>
    <row r="519" spans="1:4" x14ac:dyDescent="0.25">
      <c r="A519" s="367" t="s">
        <v>654</v>
      </c>
      <c r="B519" s="373">
        <v>365000</v>
      </c>
      <c r="C519" s="374">
        <v>0</v>
      </c>
      <c r="D519" s="373">
        <f t="shared" si="7"/>
        <v>365000</v>
      </c>
    </row>
    <row r="520" spans="1:4" x14ac:dyDescent="0.25">
      <c r="A520" s="367" t="s">
        <v>655</v>
      </c>
      <c r="B520" s="373">
        <v>150780000</v>
      </c>
      <c r="C520" s="374">
        <v>0</v>
      </c>
      <c r="D520" s="373">
        <f t="shared" si="7"/>
        <v>150780000</v>
      </c>
    </row>
    <row r="521" spans="1:4" x14ac:dyDescent="0.25">
      <c r="A521" s="367" t="s">
        <v>656</v>
      </c>
      <c r="B521" s="373">
        <v>33132000</v>
      </c>
      <c r="C521" s="374">
        <v>0</v>
      </c>
      <c r="D521" s="373">
        <f t="shared" si="7"/>
        <v>33132000</v>
      </c>
    </row>
    <row r="522" spans="1:4" x14ac:dyDescent="0.25">
      <c r="A522" s="367" t="s">
        <v>657</v>
      </c>
      <c r="B522" s="373">
        <v>25838000</v>
      </c>
      <c r="C522" s="374">
        <v>0</v>
      </c>
      <c r="D522" s="373">
        <f t="shared" si="7"/>
        <v>25838000</v>
      </c>
    </row>
    <row r="523" spans="1:4" x14ac:dyDescent="0.25">
      <c r="A523" s="367" t="s">
        <v>658</v>
      </c>
      <c r="B523" s="373">
        <v>132000</v>
      </c>
      <c r="C523" s="374">
        <v>0</v>
      </c>
      <c r="D523" s="373">
        <f t="shared" si="7"/>
        <v>132000</v>
      </c>
    </row>
    <row r="524" spans="1:4" x14ac:dyDescent="0.25">
      <c r="A524" s="367" t="s">
        <v>659</v>
      </c>
      <c r="B524" s="373">
        <v>10462000</v>
      </c>
      <c r="C524" s="374">
        <v>0</v>
      </c>
      <c r="D524" s="373">
        <f t="shared" si="7"/>
        <v>10462000</v>
      </c>
    </row>
    <row r="525" spans="1:4" x14ac:dyDescent="0.25">
      <c r="A525" s="367" t="s">
        <v>660</v>
      </c>
      <c r="B525" s="373">
        <v>1000</v>
      </c>
      <c r="C525" s="374">
        <v>0</v>
      </c>
      <c r="D525" s="373">
        <f t="shared" si="7"/>
        <v>1000</v>
      </c>
    </row>
    <row r="526" spans="1:4" x14ac:dyDescent="0.25">
      <c r="A526" s="367" t="s">
        <v>661</v>
      </c>
      <c r="B526" s="373">
        <v>236000</v>
      </c>
      <c r="C526" s="374">
        <v>0</v>
      </c>
      <c r="D526" s="373">
        <f t="shared" si="7"/>
        <v>236000</v>
      </c>
    </row>
    <row r="527" spans="1:4" x14ac:dyDescent="0.25">
      <c r="A527" s="367" t="s">
        <v>662</v>
      </c>
      <c r="B527" s="373">
        <v>723000</v>
      </c>
      <c r="C527" s="374">
        <v>0</v>
      </c>
      <c r="D527" s="373">
        <f t="shared" ref="D527:D590" si="8">B527-C527</f>
        <v>723000</v>
      </c>
    </row>
    <row r="528" spans="1:4" x14ac:dyDescent="0.25">
      <c r="A528" s="367" t="s">
        <v>663</v>
      </c>
      <c r="B528" s="373">
        <v>7626000</v>
      </c>
      <c r="C528" s="374">
        <v>0</v>
      </c>
      <c r="D528" s="373">
        <f t="shared" si="8"/>
        <v>7626000</v>
      </c>
    </row>
    <row r="529" spans="1:4" x14ac:dyDescent="0.25">
      <c r="A529" s="367" t="s">
        <v>664</v>
      </c>
      <c r="B529" s="373">
        <v>1059000</v>
      </c>
      <c r="C529" s="374">
        <v>0</v>
      </c>
      <c r="D529" s="373">
        <f t="shared" si="8"/>
        <v>1059000</v>
      </c>
    </row>
    <row r="530" spans="1:4" x14ac:dyDescent="0.25">
      <c r="A530" s="367" t="s">
        <v>665</v>
      </c>
      <c r="B530" s="373">
        <v>4108000</v>
      </c>
      <c r="C530" s="374">
        <v>0</v>
      </c>
      <c r="D530" s="373">
        <f t="shared" si="8"/>
        <v>4108000</v>
      </c>
    </row>
    <row r="531" spans="1:4" x14ac:dyDescent="0.25">
      <c r="A531" s="367" t="s">
        <v>666</v>
      </c>
      <c r="B531" s="373">
        <v>673000</v>
      </c>
      <c r="C531" s="374">
        <v>0</v>
      </c>
      <c r="D531" s="373">
        <f t="shared" si="8"/>
        <v>673000</v>
      </c>
    </row>
    <row r="532" spans="1:4" x14ac:dyDescent="0.25">
      <c r="A532" s="367" t="s">
        <v>667</v>
      </c>
      <c r="B532" s="373">
        <v>125000</v>
      </c>
      <c r="C532" s="374">
        <v>0</v>
      </c>
      <c r="D532" s="373">
        <f t="shared" si="8"/>
        <v>125000</v>
      </c>
    </row>
    <row r="533" spans="1:4" x14ac:dyDescent="0.25">
      <c r="A533" s="367" t="s">
        <v>668</v>
      </c>
      <c r="B533" s="373">
        <v>1007000</v>
      </c>
      <c r="C533" s="374">
        <v>0</v>
      </c>
      <c r="D533" s="373">
        <f t="shared" si="8"/>
        <v>1007000</v>
      </c>
    </row>
    <row r="534" spans="1:4" x14ac:dyDescent="0.25">
      <c r="A534" s="367" t="s">
        <v>669</v>
      </c>
      <c r="B534" s="373">
        <v>658000</v>
      </c>
      <c r="C534" s="374">
        <v>0</v>
      </c>
      <c r="D534" s="373">
        <f t="shared" si="8"/>
        <v>658000</v>
      </c>
    </row>
    <row r="535" spans="1:4" x14ac:dyDescent="0.25">
      <c r="A535" s="367" t="s">
        <v>670</v>
      </c>
      <c r="B535" s="373">
        <v>474000</v>
      </c>
      <c r="C535" s="374">
        <v>0</v>
      </c>
      <c r="D535" s="373">
        <f t="shared" si="8"/>
        <v>474000</v>
      </c>
    </row>
    <row r="536" spans="1:4" x14ac:dyDescent="0.25">
      <c r="A536" s="367" t="s">
        <v>671</v>
      </c>
      <c r="B536" s="373">
        <v>1550000</v>
      </c>
      <c r="C536" s="374">
        <v>0</v>
      </c>
      <c r="D536" s="373">
        <f t="shared" si="8"/>
        <v>1550000</v>
      </c>
    </row>
    <row r="537" spans="1:4" x14ac:dyDescent="0.25">
      <c r="A537" s="367" t="s">
        <v>672</v>
      </c>
      <c r="B537" s="373">
        <v>3050000</v>
      </c>
      <c r="C537" s="374">
        <v>0</v>
      </c>
      <c r="D537" s="373">
        <f t="shared" si="8"/>
        <v>3050000</v>
      </c>
    </row>
    <row r="538" spans="1:4" x14ac:dyDescent="0.25">
      <c r="A538" s="367" t="s">
        <v>5680</v>
      </c>
      <c r="B538" s="373">
        <v>725544</v>
      </c>
      <c r="C538" s="374">
        <v>0</v>
      </c>
      <c r="D538" s="373">
        <f t="shared" si="8"/>
        <v>725544</v>
      </c>
    </row>
    <row r="539" spans="1:4" x14ac:dyDescent="0.25">
      <c r="A539" s="367" t="s">
        <v>673</v>
      </c>
      <c r="B539" s="373">
        <v>127000</v>
      </c>
      <c r="C539" s="374">
        <v>0</v>
      </c>
      <c r="D539" s="373">
        <f t="shared" si="8"/>
        <v>127000</v>
      </c>
    </row>
    <row r="540" spans="1:4" x14ac:dyDescent="0.25">
      <c r="A540" s="367" t="s">
        <v>674</v>
      </c>
      <c r="B540" s="373">
        <v>41000</v>
      </c>
      <c r="C540" s="374">
        <v>0</v>
      </c>
      <c r="D540" s="373">
        <f t="shared" si="8"/>
        <v>41000</v>
      </c>
    </row>
    <row r="541" spans="1:4" x14ac:dyDescent="0.25">
      <c r="A541" s="367" t="s">
        <v>675</v>
      </c>
      <c r="B541" s="373">
        <v>56000</v>
      </c>
      <c r="C541" s="374">
        <v>0</v>
      </c>
      <c r="D541" s="373">
        <f t="shared" si="8"/>
        <v>56000</v>
      </c>
    </row>
    <row r="542" spans="1:4" x14ac:dyDescent="0.25">
      <c r="A542" s="367" t="s">
        <v>676</v>
      </c>
      <c r="B542" s="373">
        <v>232000</v>
      </c>
      <c r="C542" s="374">
        <v>0</v>
      </c>
      <c r="D542" s="373">
        <f t="shared" si="8"/>
        <v>232000</v>
      </c>
    </row>
    <row r="543" spans="1:4" x14ac:dyDescent="0.25">
      <c r="A543" s="367" t="s">
        <v>677</v>
      </c>
      <c r="B543" s="373">
        <v>474000</v>
      </c>
      <c r="C543" s="374">
        <v>0</v>
      </c>
      <c r="D543" s="373">
        <f t="shared" si="8"/>
        <v>474000</v>
      </c>
    </row>
    <row r="544" spans="1:4" x14ac:dyDescent="0.25">
      <c r="A544" s="367" t="s">
        <v>678</v>
      </c>
      <c r="B544" s="373">
        <v>1725000</v>
      </c>
      <c r="C544" s="374">
        <v>0</v>
      </c>
      <c r="D544" s="373">
        <f t="shared" si="8"/>
        <v>1725000</v>
      </c>
    </row>
    <row r="545" spans="1:4" x14ac:dyDescent="0.25">
      <c r="A545" s="367" t="s">
        <v>679</v>
      </c>
      <c r="B545" s="373">
        <v>51000</v>
      </c>
      <c r="C545" s="374">
        <v>0</v>
      </c>
      <c r="D545" s="373">
        <f t="shared" si="8"/>
        <v>51000</v>
      </c>
    </row>
    <row r="546" spans="1:4" x14ac:dyDescent="0.25">
      <c r="A546" s="367" t="s">
        <v>680</v>
      </c>
      <c r="B546" s="373">
        <v>78000</v>
      </c>
      <c r="C546" s="374">
        <v>0</v>
      </c>
      <c r="D546" s="373">
        <f t="shared" si="8"/>
        <v>78000</v>
      </c>
    </row>
    <row r="547" spans="1:4" x14ac:dyDescent="0.25">
      <c r="A547" s="367" t="s">
        <v>681</v>
      </c>
      <c r="B547" s="373">
        <v>1390000</v>
      </c>
      <c r="C547" s="374">
        <v>0</v>
      </c>
      <c r="D547" s="373">
        <f t="shared" si="8"/>
        <v>1390000</v>
      </c>
    </row>
    <row r="548" spans="1:4" x14ac:dyDescent="0.25">
      <c r="A548" s="367" t="s">
        <v>682</v>
      </c>
      <c r="B548" s="373">
        <v>830000</v>
      </c>
      <c r="C548" s="374">
        <v>0</v>
      </c>
      <c r="D548" s="373">
        <f t="shared" si="8"/>
        <v>830000</v>
      </c>
    </row>
    <row r="549" spans="1:4" x14ac:dyDescent="0.25">
      <c r="A549" s="367" t="s">
        <v>683</v>
      </c>
      <c r="B549" s="373">
        <v>1925000</v>
      </c>
      <c r="C549" s="374">
        <v>0</v>
      </c>
      <c r="D549" s="373">
        <f t="shared" si="8"/>
        <v>1925000</v>
      </c>
    </row>
    <row r="550" spans="1:4" x14ac:dyDescent="0.25">
      <c r="A550" s="367" t="s">
        <v>684</v>
      </c>
      <c r="B550" s="373">
        <v>49000</v>
      </c>
      <c r="C550" s="374">
        <v>0</v>
      </c>
      <c r="D550" s="373">
        <f t="shared" si="8"/>
        <v>49000</v>
      </c>
    </row>
    <row r="551" spans="1:4" x14ac:dyDescent="0.25">
      <c r="A551" s="367" t="s">
        <v>685</v>
      </c>
      <c r="B551" s="373">
        <v>610000</v>
      </c>
      <c r="C551" s="374">
        <v>0</v>
      </c>
      <c r="D551" s="373">
        <f t="shared" si="8"/>
        <v>610000</v>
      </c>
    </row>
    <row r="552" spans="1:4" x14ac:dyDescent="0.25">
      <c r="A552" s="367" t="s">
        <v>686</v>
      </c>
      <c r="B552" s="373">
        <v>135000</v>
      </c>
      <c r="C552" s="374">
        <v>0</v>
      </c>
      <c r="D552" s="373">
        <f t="shared" si="8"/>
        <v>135000</v>
      </c>
    </row>
    <row r="553" spans="1:4" x14ac:dyDescent="0.25">
      <c r="A553" s="367" t="s">
        <v>687</v>
      </c>
      <c r="B553" s="373">
        <v>252000</v>
      </c>
      <c r="C553" s="374">
        <v>0</v>
      </c>
      <c r="D553" s="373">
        <f t="shared" si="8"/>
        <v>252000</v>
      </c>
    </row>
    <row r="554" spans="1:4" x14ac:dyDescent="0.25">
      <c r="A554" s="367" t="s">
        <v>688</v>
      </c>
      <c r="B554" s="373">
        <v>83000</v>
      </c>
      <c r="C554" s="374">
        <v>0</v>
      </c>
      <c r="D554" s="373">
        <f t="shared" si="8"/>
        <v>83000</v>
      </c>
    </row>
    <row r="555" spans="1:4" x14ac:dyDescent="0.25">
      <c r="A555" s="367" t="s">
        <v>689</v>
      </c>
      <c r="B555" s="373">
        <v>53000</v>
      </c>
      <c r="C555" s="374">
        <v>0</v>
      </c>
      <c r="D555" s="373">
        <f t="shared" si="8"/>
        <v>53000</v>
      </c>
    </row>
    <row r="556" spans="1:4" x14ac:dyDescent="0.25">
      <c r="A556" s="367" t="s">
        <v>690</v>
      </c>
      <c r="B556" s="373">
        <v>99000</v>
      </c>
      <c r="C556" s="374">
        <v>0</v>
      </c>
      <c r="D556" s="373">
        <f t="shared" si="8"/>
        <v>99000</v>
      </c>
    </row>
    <row r="557" spans="1:4" x14ac:dyDescent="0.25">
      <c r="A557" s="367" t="s">
        <v>691</v>
      </c>
      <c r="B557" s="373">
        <v>99000</v>
      </c>
      <c r="C557" s="374">
        <v>0</v>
      </c>
      <c r="D557" s="373">
        <f t="shared" si="8"/>
        <v>99000</v>
      </c>
    </row>
    <row r="558" spans="1:4" x14ac:dyDescent="0.25">
      <c r="A558" s="367" t="s">
        <v>692</v>
      </c>
      <c r="B558" s="373">
        <v>30000</v>
      </c>
      <c r="C558" s="374">
        <v>0</v>
      </c>
      <c r="D558" s="373">
        <f t="shared" si="8"/>
        <v>30000</v>
      </c>
    </row>
    <row r="559" spans="1:4" x14ac:dyDescent="0.25">
      <c r="A559" s="367" t="s">
        <v>693</v>
      </c>
      <c r="B559" s="373">
        <v>3010000</v>
      </c>
      <c r="C559" s="374">
        <v>0</v>
      </c>
      <c r="D559" s="373">
        <f t="shared" si="8"/>
        <v>3010000</v>
      </c>
    </row>
    <row r="560" spans="1:4" x14ac:dyDescent="0.25">
      <c r="A560" s="367" t="s">
        <v>694</v>
      </c>
      <c r="B560" s="373">
        <v>40000</v>
      </c>
      <c r="C560" s="374">
        <v>0</v>
      </c>
      <c r="D560" s="373">
        <f t="shared" si="8"/>
        <v>40000</v>
      </c>
    </row>
    <row r="561" spans="1:4" x14ac:dyDescent="0.25">
      <c r="A561" s="367" t="s">
        <v>695</v>
      </c>
      <c r="B561" s="373">
        <v>1926000</v>
      </c>
      <c r="C561" s="374">
        <v>0</v>
      </c>
      <c r="D561" s="373">
        <f t="shared" si="8"/>
        <v>1926000</v>
      </c>
    </row>
    <row r="562" spans="1:4" x14ac:dyDescent="0.25">
      <c r="A562" s="367" t="s">
        <v>696</v>
      </c>
      <c r="B562" s="373">
        <v>1426000</v>
      </c>
      <c r="C562" s="374">
        <v>0</v>
      </c>
      <c r="D562" s="373">
        <f t="shared" si="8"/>
        <v>1426000</v>
      </c>
    </row>
    <row r="563" spans="1:4" x14ac:dyDescent="0.25">
      <c r="A563" s="367" t="s">
        <v>697</v>
      </c>
      <c r="B563" s="373">
        <v>13200000</v>
      </c>
      <c r="C563" s="374">
        <v>0</v>
      </c>
      <c r="D563" s="373">
        <f t="shared" si="8"/>
        <v>13200000</v>
      </c>
    </row>
    <row r="564" spans="1:4" x14ac:dyDescent="0.25">
      <c r="A564" s="367" t="s">
        <v>698</v>
      </c>
      <c r="B564" s="373">
        <v>43000</v>
      </c>
      <c r="C564" s="374">
        <v>0</v>
      </c>
      <c r="D564" s="373">
        <f t="shared" si="8"/>
        <v>43000</v>
      </c>
    </row>
    <row r="565" spans="1:4" x14ac:dyDescent="0.25">
      <c r="A565" s="367" t="s">
        <v>2312</v>
      </c>
      <c r="B565" s="373">
        <v>6462000</v>
      </c>
      <c r="C565" s="374">
        <v>0</v>
      </c>
      <c r="D565" s="373">
        <f t="shared" si="8"/>
        <v>6462000</v>
      </c>
    </row>
    <row r="566" spans="1:4" x14ac:dyDescent="0.25">
      <c r="A566" s="367" t="s">
        <v>699</v>
      </c>
      <c r="B566" s="373">
        <v>36000</v>
      </c>
      <c r="C566" s="374">
        <v>0</v>
      </c>
      <c r="D566" s="373">
        <f t="shared" si="8"/>
        <v>36000</v>
      </c>
    </row>
    <row r="567" spans="1:4" x14ac:dyDescent="0.25">
      <c r="A567" s="378" t="s">
        <v>700</v>
      </c>
      <c r="B567" s="373">
        <v>272000</v>
      </c>
      <c r="C567" s="374">
        <v>0</v>
      </c>
      <c r="D567" s="373">
        <f t="shared" si="8"/>
        <v>272000</v>
      </c>
    </row>
    <row r="568" spans="1:4" x14ac:dyDescent="0.25">
      <c r="A568" s="367" t="s">
        <v>701</v>
      </c>
      <c r="B568" s="373">
        <v>84000</v>
      </c>
      <c r="C568" s="374">
        <v>0</v>
      </c>
      <c r="D568" s="373">
        <f t="shared" si="8"/>
        <v>84000</v>
      </c>
    </row>
    <row r="569" spans="1:4" x14ac:dyDescent="0.25">
      <c r="A569" s="367" t="s">
        <v>702</v>
      </c>
      <c r="B569" s="373">
        <v>69000</v>
      </c>
      <c r="C569" s="374">
        <v>0</v>
      </c>
      <c r="D569" s="373">
        <f t="shared" si="8"/>
        <v>69000</v>
      </c>
    </row>
    <row r="570" spans="1:4" x14ac:dyDescent="0.25">
      <c r="A570" s="367" t="s">
        <v>703</v>
      </c>
      <c r="B570" s="373">
        <v>805000</v>
      </c>
      <c r="C570" s="374">
        <v>0</v>
      </c>
      <c r="D570" s="373">
        <f t="shared" si="8"/>
        <v>805000</v>
      </c>
    </row>
    <row r="571" spans="1:4" x14ac:dyDescent="0.25">
      <c r="A571" s="367" t="s">
        <v>704</v>
      </c>
      <c r="B571" s="373">
        <v>140000</v>
      </c>
      <c r="C571" s="374">
        <v>0</v>
      </c>
      <c r="D571" s="373">
        <f t="shared" si="8"/>
        <v>140000</v>
      </c>
    </row>
    <row r="572" spans="1:4" x14ac:dyDescent="0.25">
      <c r="A572" s="367" t="s">
        <v>705</v>
      </c>
      <c r="B572" s="373">
        <v>675000</v>
      </c>
      <c r="C572" s="374">
        <v>0</v>
      </c>
      <c r="D572" s="373">
        <f t="shared" si="8"/>
        <v>675000</v>
      </c>
    </row>
    <row r="573" spans="1:4" x14ac:dyDescent="0.25">
      <c r="A573" s="367" t="s">
        <v>706</v>
      </c>
      <c r="B573" s="373">
        <v>42000</v>
      </c>
      <c r="C573" s="374">
        <v>0</v>
      </c>
      <c r="D573" s="373">
        <f t="shared" si="8"/>
        <v>42000</v>
      </c>
    </row>
    <row r="574" spans="1:4" x14ac:dyDescent="0.25">
      <c r="A574" s="367" t="s">
        <v>707</v>
      </c>
      <c r="B574" s="373">
        <v>197000</v>
      </c>
      <c r="C574" s="374">
        <v>0</v>
      </c>
      <c r="D574" s="373">
        <f t="shared" si="8"/>
        <v>197000</v>
      </c>
    </row>
    <row r="575" spans="1:4" x14ac:dyDescent="0.25">
      <c r="A575" s="367" t="s">
        <v>708</v>
      </c>
      <c r="B575" s="373">
        <v>410000</v>
      </c>
      <c r="C575" s="374">
        <v>0</v>
      </c>
      <c r="D575" s="373">
        <f t="shared" si="8"/>
        <v>410000</v>
      </c>
    </row>
    <row r="576" spans="1:4" x14ac:dyDescent="0.25">
      <c r="A576" s="367" t="s">
        <v>709</v>
      </c>
      <c r="B576" s="373">
        <v>1014000</v>
      </c>
      <c r="C576" s="374">
        <v>0</v>
      </c>
      <c r="D576" s="373">
        <f t="shared" si="8"/>
        <v>1014000</v>
      </c>
    </row>
    <row r="577" spans="1:4" x14ac:dyDescent="0.25">
      <c r="A577" s="367" t="s">
        <v>710</v>
      </c>
      <c r="B577" s="373">
        <v>206000</v>
      </c>
      <c r="C577" s="374">
        <v>0</v>
      </c>
      <c r="D577" s="373">
        <f t="shared" si="8"/>
        <v>206000</v>
      </c>
    </row>
    <row r="578" spans="1:4" x14ac:dyDescent="0.25">
      <c r="A578" s="367" t="s">
        <v>711</v>
      </c>
      <c r="B578" s="373">
        <v>203000</v>
      </c>
      <c r="C578" s="374">
        <v>0</v>
      </c>
      <c r="D578" s="373">
        <f t="shared" si="8"/>
        <v>203000</v>
      </c>
    </row>
    <row r="579" spans="1:4" x14ac:dyDescent="0.25">
      <c r="A579" s="367" t="s">
        <v>712</v>
      </c>
      <c r="B579" s="373">
        <v>1000</v>
      </c>
      <c r="C579" s="374">
        <v>0</v>
      </c>
      <c r="D579" s="373">
        <f t="shared" si="8"/>
        <v>1000</v>
      </c>
    </row>
    <row r="580" spans="1:4" x14ac:dyDescent="0.25">
      <c r="A580" s="367" t="s">
        <v>713</v>
      </c>
      <c r="B580" s="373">
        <v>1000</v>
      </c>
      <c r="C580" s="374">
        <v>0</v>
      </c>
      <c r="D580" s="373">
        <f t="shared" si="8"/>
        <v>1000</v>
      </c>
    </row>
    <row r="581" spans="1:4" x14ac:dyDescent="0.25">
      <c r="A581" s="367" t="s">
        <v>714</v>
      </c>
      <c r="B581" s="373">
        <v>372000</v>
      </c>
      <c r="C581" s="374">
        <v>0</v>
      </c>
      <c r="D581" s="373">
        <f t="shared" si="8"/>
        <v>372000</v>
      </c>
    </row>
    <row r="582" spans="1:4" x14ac:dyDescent="0.25">
      <c r="A582" s="367" t="s">
        <v>715</v>
      </c>
      <c r="B582" s="373">
        <v>402000</v>
      </c>
      <c r="C582" s="374">
        <v>0</v>
      </c>
      <c r="D582" s="373">
        <f t="shared" si="8"/>
        <v>402000</v>
      </c>
    </row>
    <row r="583" spans="1:4" x14ac:dyDescent="0.25">
      <c r="A583" s="367" t="s">
        <v>716</v>
      </c>
      <c r="B583" s="373">
        <v>146000</v>
      </c>
      <c r="C583" s="374">
        <v>0</v>
      </c>
      <c r="D583" s="373">
        <f t="shared" si="8"/>
        <v>146000</v>
      </c>
    </row>
    <row r="584" spans="1:4" x14ac:dyDescent="0.25">
      <c r="A584" s="367" t="s">
        <v>717</v>
      </c>
      <c r="B584" s="373">
        <v>193000</v>
      </c>
      <c r="C584" s="374">
        <v>0</v>
      </c>
      <c r="D584" s="373">
        <f t="shared" si="8"/>
        <v>193000</v>
      </c>
    </row>
    <row r="585" spans="1:4" x14ac:dyDescent="0.25">
      <c r="A585" s="367" t="s">
        <v>718</v>
      </c>
      <c r="B585" s="373">
        <v>265000</v>
      </c>
      <c r="C585" s="374">
        <v>0</v>
      </c>
      <c r="D585" s="373">
        <f t="shared" si="8"/>
        <v>265000</v>
      </c>
    </row>
    <row r="586" spans="1:4" x14ac:dyDescent="0.25">
      <c r="A586" s="367" t="s">
        <v>719</v>
      </c>
      <c r="B586" s="373">
        <v>111000</v>
      </c>
      <c r="C586" s="374">
        <v>0</v>
      </c>
      <c r="D586" s="373">
        <f t="shared" si="8"/>
        <v>111000</v>
      </c>
    </row>
    <row r="587" spans="1:4" x14ac:dyDescent="0.25">
      <c r="A587" s="367" t="s">
        <v>720</v>
      </c>
      <c r="B587" s="373">
        <v>75000</v>
      </c>
      <c r="C587" s="374">
        <v>0</v>
      </c>
      <c r="D587" s="373">
        <f t="shared" si="8"/>
        <v>75000</v>
      </c>
    </row>
    <row r="588" spans="1:4" x14ac:dyDescent="0.25">
      <c r="A588" s="367" t="s">
        <v>721</v>
      </c>
      <c r="B588" s="373">
        <v>642000</v>
      </c>
      <c r="C588" s="374">
        <v>0</v>
      </c>
      <c r="D588" s="373">
        <f t="shared" si="8"/>
        <v>642000</v>
      </c>
    </row>
    <row r="589" spans="1:4" x14ac:dyDescent="0.25">
      <c r="A589" s="367" t="s">
        <v>722</v>
      </c>
      <c r="B589" s="373">
        <v>29000</v>
      </c>
      <c r="C589" s="374">
        <v>0</v>
      </c>
      <c r="D589" s="373">
        <f t="shared" si="8"/>
        <v>29000</v>
      </c>
    </row>
    <row r="590" spans="1:4" x14ac:dyDescent="0.25">
      <c r="A590" s="367" t="s">
        <v>723</v>
      </c>
      <c r="B590" s="373">
        <v>47000</v>
      </c>
      <c r="C590" s="374">
        <v>0</v>
      </c>
      <c r="D590" s="373">
        <f t="shared" si="8"/>
        <v>47000</v>
      </c>
    </row>
    <row r="591" spans="1:4" x14ac:dyDescent="0.25">
      <c r="A591" s="367" t="s">
        <v>724</v>
      </c>
      <c r="B591" s="373">
        <v>287000</v>
      </c>
      <c r="C591" s="374">
        <v>0</v>
      </c>
      <c r="D591" s="373">
        <f t="shared" ref="D591:D654" si="9">B591-C591</f>
        <v>287000</v>
      </c>
    </row>
    <row r="592" spans="1:4" x14ac:dyDescent="0.25">
      <c r="A592" s="367" t="s">
        <v>725</v>
      </c>
      <c r="B592" s="373">
        <v>706000</v>
      </c>
      <c r="C592" s="374">
        <v>0</v>
      </c>
      <c r="D592" s="373">
        <f t="shared" si="9"/>
        <v>706000</v>
      </c>
    </row>
    <row r="593" spans="1:4" x14ac:dyDescent="0.25">
      <c r="A593" s="367" t="s">
        <v>726</v>
      </c>
      <c r="B593" s="373">
        <v>394000</v>
      </c>
      <c r="C593" s="374">
        <v>0</v>
      </c>
      <c r="D593" s="373">
        <f t="shared" si="9"/>
        <v>394000</v>
      </c>
    </row>
    <row r="594" spans="1:4" x14ac:dyDescent="0.25">
      <c r="A594" s="367" t="s">
        <v>727</v>
      </c>
      <c r="B594" s="373">
        <v>470000</v>
      </c>
      <c r="C594" s="374">
        <v>0</v>
      </c>
      <c r="D594" s="373">
        <f t="shared" si="9"/>
        <v>470000</v>
      </c>
    </row>
    <row r="595" spans="1:4" x14ac:dyDescent="0.25">
      <c r="A595" s="367" t="s">
        <v>728</v>
      </c>
      <c r="B595" s="373">
        <v>422000</v>
      </c>
      <c r="C595" s="374">
        <v>0</v>
      </c>
      <c r="D595" s="373">
        <f t="shared" si="9"/>
        <v>422000</v>
      </c>
    </row>
    <row r="596" spans="1:4" x14ac:dyDescent="0.25">
      <c r="A596" s="367" t="s">
        <v>729</v>
      </c>
      <c r="B596" s="373">
        <v>14000</v>
      </c>
      <c r="C596" s="374">
        <v>0</v>
      </c>
      <c r="D596" s="373">
        <f t="shared" si="9"/>
        <v>14000</v>
      </c>
    </row>
    <row r="597" spans="1:4" x14ac:dyDescent="0.25">
      <c r="A597" s="367" t="s">
        <v>730</v>
      </c>
      <c r="B597" s="373">
        <v>283000</v>
      </c>
      <c r="C597" s="374">
        <v>0</v>
      </c>
      <c r="D597" s="373">
        <f t="shared" si="9"/>
        <v>283000</v>
      </c>
    </row>
    <row r="598" spans="1:4" x14ac:dyDescent="0.25">
      <c r="A598" s="367" t="s">
        <v>731</v>
      </c>
      <c r="B598" s="373">
        <v>42000</v>
      </c>
      <c r="C598" s="374">
        <v>0</v>
      </c>
      <c r="D598" s="373">
        <f t="shared" si="9"/>
        <v>42000</v>
      </c>
    </row>
    <row r="599" spans="1:4" x14ac:dyDescent="0.25">
      <c r="A599" s="367" t="s">
        <v>732</v>
      </c>
      <c r="B599" s="373">
        <v>675000</v>
      </c>
      <c r="C599" s="374">
        <v>0</v>
      </c>
      <c r="D599" s="373">
        <f t="shared" si="9"/>
        <v>675000</v>
      </c>
    </row>
    <row r="600" spans="1:4" x14ac:dyDescent="0.25">
      <c r="A600" s="367" t="s">
        <v>2313</v>
      </c>
      <c r="B600" s="373">
        <v>1349000</v>
      </c>
      <c r="C600" s="374">
        <v>0</v>
      </c>
      <c r="D600" s="373">
        <f t="shared" si="9"/>
        <v>1349000</v>
      </c>
    </row>
    <row r="601" spans="1:4" x14ac:dyDescent="0.25">
      <c r="A601" s="367" t="s">
        <v>733</v>
      </c>
      <c r="B601" s="373">
        <v>741000</v>
      </c>
      <c r="C601" s="374">
        <v>0</v>
      </c>
      <c r="D601" s="373">
        <f t="shared" si="9"/>
        <v>741000</v>
      </c>
    </row>
    <row r="602" spans="1:4" x14ac:dyDescent="0.25">
      <c r="A602" s="367" t="s">
        <v>734</v>
      </c>
      <c r="B602" s="373">
        <v>245000</v>
      </c>
      <c r="C602" s="374">
        <v>0</v>
      </c>
      <c r="D602" s="373">
        <f t="shared" si="9"/>
        <v>245000</v>
      </c>
    </row>
    <row r="603" spans="1:4" x14ac:dyDescent="0.25">
      <c r="A603" s="367" t="s">
        <v>735</v>
      </c>
      <c r="B603" s="373">
        <v>69000</v>
      </c>
      <c r="C603" s="374">
        <v>0</v>
      </c>
      <c r="D603" s="373">
        <f t="shared" si="9"/>
        <v>69000</v>
      </c>
    </row>
    <row r="604" spans="1:4" x14ac:dyDescent="0.25">
      <c r="A604" s="367" t="s">
        <v>736</v>
      </c>
      <c r="B604" s="373">
        <v>3144000</v>
      </c>
      <c r="C604" s="374">
        <v>0</v>
      </c>
      <c r="D604" s="373">
        <f t="shared" si="9"/>
        <v>3144000</v>
      </c>
    </row>
    <row r="605" spans="1:4" x14ac:dyDescent="0.25">
      <c r="A605" s="367" t="s">
        <v>737</v>
      </c>
      <c r="B605" s="373">
        <v>2525000</v>
      </c>
      <c r="C605" s="374">
        <v>0</v>
      </c>
      <c r="D605" s="373">
        <f t="shared" si="9"/>
        <v>2525000</v>
      </c>
    </row>
    <row r="606" spans="1:4" x14ac:dyDescent="0.25">
      <c r="A606" s="367" t="s">
        <v>738</v>
      </c>
      <c r="B606" s="373">
        <v>1608000</v>
      </c>
      <c r="C606" s="374">
        <v>0</v>
      </c>
      <c r="D606" s="373">
        <f t="shared" si="9"/>
        <v>1608000</v>
      </c>
    </row>
    <row r="607" spans="1:4" x14ac:dyDescent="0.25">
      <c r="A607" s="367" t="s">
        <v>739</v>
      </c>
      <c r="B607" s="373">
        <v>56000</v>
      </c>
      <c r="C607" s="374">
        <v>0</v>
      </c>
      <c r="D607" s="373">
        <f t="shared" si="9"/>
        <v>56000</v>
      </c>
    </row>
    <row r="608" spans="1:4" x14ac:dyDescent="0.25">
      <c r="A608" s="367" t="s">
        <v>740</v>
      </c>
      <c r="B608" s="373">
        <v>614000</v>
      </c>
      <c r="C608" s="374">
        <v>0</v>
      </c>
      <c r="D608" s="373">
        <f t="shared" si="9"/>
        <v>614000</v>
      </c>
    </row>
    <row r="609" spans="1:4" x14ac:dyDescent="0.25">
      <c r="A609" s="367" t="s">
        <v>741</v>
      </c>
      <c r="B609" s="373">
        <v>454000</v>
      </c>
      <c r="C609" s="374">
        <v>0</v>
      </c>
      <c r="D609" s="373">
        <f t="shared" si="9"/>
        <v>454000</v>
      </c>
    </row>
    <row r="610" spans="1:4" x14ac:dyDescent="0.25">
      <c r="A610" s="367" t="s">
        <v>742</v>
      </c>
      <c r="B610" s="373">
        <v>74000</v>
      </c>
      <c r="C610" s="374">
        <v>0</v>
      </c>
      <c r="D610" s="373">
        <f t="shared" si="9"/>
        <v>74000</v>
      </c>
    </row>
    <row r="611" spans="1:4" x14ac:dyDescent="0.25">
      <c r="A611" s="367" t="s">
        <v>743</v>
      </c>
      <c r="B611" s="373">
        <v>3252000</v>
      </c>
      <c r="C611" s="374">
        <v>0</v>
      </c>
      <c r="D611" s="373">
        <f t="shared" si="9"/>
        <v>3252000</v>
      </c>
    </row>
    <row r="612" spans="1:4" x14ac:dyDescent="0.25">
      <c r="A612" s="367" t="s">
        <v>744</v>
      </c>
      <c r="B612" s="373">
        <v>42000</v>
      </c>
      <c r="C612" s="374">
        <v>0</v>
      </c>
      <c r="D612" s="373">
        <f t="shared" si="9"/>
        <v>42000</v>
      </c>
    </row>
    <row r="613" spans="1:4" x14ac:dyDescent="0.25">
      <c r="A613" s="367" t="s">
        <v>2314</v>
      </c>
      <c r="B613" s="373">
        <v>444000</v>
      </c>
      <c r="C613" s="374">
        <v>0</v>
      </c>
      <c r="D613" s="373">
        <f t="shared" si="9"/>
        <v>444000</v>
      </c>
    </row>
    <row r="614" spans="1:4" x14ac:dyDescent="0.25">
      <c r="A614" s="367" t="s">
        <v>745</v>
      </c>
      <c r="B614" s="373">
        <v>18000</v>
      </c>
      <c r="C614" s="374">
        <v>0</v>
      </c>
      <c r="D614" s="373">
        <f t="shared" si="9"/>
        <v>18000</v>
      </c>
    </row>
    <row r="615" spans="1:4" x14ac:dyDescent="0.25">
      <c r="A615" s="367" t="s">
        <v>746</v>
      </c>
      <c r="B615" s="373">
        <v>14000</v>
      </c>
      <c r="C615" s="374">
        <v>0</v>
      </c>
      <c r="D615" s="373">
        <f t="shared" si="9"/>
        <v>14000</v>
      </c>
    </row>
    <row r="616" spans="1:4" x14ac:dyDescent="0.25">
      <c r="A616" s="367" t="s">
        <v>747</v>
      </c>
      <c r="B616" s="373">
        <v>36000</v>
      </c>
      <c r="C616" s="374">
        <v>0</v>
      </c>
      <c r="D616" s="373">
        <f t="shared" si="9"/>
        <v>36000</v>
      </c>
    </row>
    <row r="617" spans="1:4" x14ac:dyDescent="0.25">
      <c r="A617" s="367" t="s">
        <v>748</v>
      </c>
      <c r="B617" s="373">
        <v>588000</v>
      </c>
      <c r="C617" s="374">
        <v>0</v>
      </c>
      <c r="D617" s="373">
        <f t="shared" si="9"/>
        <v>588000</v>
      </c>
    </row>
    <row r="618" spans="1:4" x14ac:dyDescent="0.25">
      <c r="A618" s="367" t="s">
        <v>749</v>
      </c>
      <c r="B618" s="373">
        <v>8615000</v>
      </c>
      <c r="C618" s="374">
        <v>0</v>
      </c>
      <c r="D618" s="373">
        <f t="shared" si="9"/>
        <v>8615000</v>
      </c>
    </row>
    <row r="619" spans="1:4" x14ac:dyDescent="0.25">
      <c r="A619" s="367" t="s">
        <v>750</v>
      </c>
      <c r="B619" s="373">
        <v>47000</v>
      </c>
      <c r="C619" s="374">
        <v>0</v>
      </c>
      <c r="D619" s="373">
        <f t="shared" si="9"/>
        <v>47000</v>
      </c>
    </row>
    <row r="620" spans="1:4" x14ac:dyDescent="0.25">
      <c r="A620" s="367" t="s">
        <v>751</v>
      </c>
      <c r="B620" s="373">
        <v>382000</v>
      </c>
      <c r="C620" s="374">
        <v>0</v>
      </c>
      <c r="D620" s="373">
        <f t="shared" si="9"/>
        <v>382000</v>
      </c>
    </row>
    <row r="621" spans="1:4" x14ac:dyDescent="0.25">
      <c r="A621" s="367" t="s">
        <v>752</v>
      </c>
      <c r="B621" s="373">
        <v>204000</v>
      </c>
      <c r="C621" s="374">
        <v>0</v>
      </c>
      <c r="D621" s="373">
        <f t="shared" si="9"/>
        <v>204000</v>
      </c>
    </row>
    <row r="622" spans="1:4" x14ac:dyDescent="0.25">
      <c r="A622" s="367" t="s">
        <v>753</v>
      </c>
      <c r="B622" s="373">
        <v>540000</v>
      </c>
      <c r="C622" s="374">
        <v>0</v>
      </c>
      <c r="D622" s="373">
        <f t="shared" si="9"/>
        <v>540000</v>
      </c>
    </row>
    <row r="623" spans="1:4" x14ac:dyDescent="0.25">
      <c r="A623" s="367" t="s">
        <v>754</v>
      </c>
      <c r="B623" s="373">
        <v>858000</v>
      </c>
      <c r="C623" s="374">
        <v>0</v>
      </c>
      <c r="D623" s="373">
        <f t="shared" si="9"/>
        <v>858000</v>
      </c>
    </row>
    <row r="624" spans="1:4" x14ac:dyDescent="0.25">
      <c r="A624" s="367" t="s">
        <v>755</v>
      </c>
      <c r="B624" s="373">
        <v>8130000</v>
      </c>
      <c r="C624" s="374">
        <v>0</v>
      </c>
      <c r="D624" s="373">
        <f t="shared" si="9"/>
        <v>8130000</v>
      </c>
    </row>
    <row r="625" spans="1:4" x14ac:dyDescent="0.25">
      <c r="A625" s="367" t="s">
        <v>756</v>
      </c>
      <c r="B625" s="373">
        <v>15795000</v>
      </c>
      <c r="C625" s="374">
        <v>0</v>
      </c>
      <c r="D625" s="373">
        <f t="shared" si="9"/>
        <v>15795000</v>
      </c>
    </row>
    <row r="626" spans="1:4" x14ac:dyDescent="0.25">
      <c r="A626" s="367" t="s">
        <v>757</v>
      </c>
      <c r="B626" s="373">
        <v>12612000</v>
      </c>
      <c r="C626" s="374">
        <v>0</v>
      </c>
      <c r="D626" s="373">
        <f t="shared" si="9"/>
        <v>12612000</v>
      </c>
    </row>
    <row r="627" spans="1:4" x14ac:dyDescent="0.25">
      <c r="A627" s="367" t="s">
        <v>758</v>
      </c>
      <c r="B627" s="373">
        <v>23555000</v>
      </c>
      <c r="C627" s="374">
        <v>0</v>
      </c>
      <c r="D627" s="373">
        <f t="shared" si="9"/>
        <v>23555000</v>
      </c>
    </row>
    <row r="628" spans="1:4" x14ac:dyDescent="0.25">
      <c r="A628" s="367" t="s">
        <v>759</v>
      </c>
      <c r="B628" s="373">
        <v>5138000</v>
      </c>
      <c r="C628" s="374">
        <v>0</v>
      </c>
      <c r="D628" s="373">
        <f t="shared" si="9"/>
        <v>5138000</v>
      </c>
    </row>
    <row r="629" spans="1:4" x14ac:dyDescent="0.25">
      <c r="A629" s="367" t="s">
        <v>760</v>
      </c>
      <c r="B629" s="373">
        <v>16020000</v>
      </c>
      <c r="C629" s="374">
        <v>0</v>
      </c>
      <c r="D629" s="373">
        <f t="shared" si="9"/>
        <v>16020000</v>
      </c>
    </row>
    <row r="630" spans="1:4" x14ac:dyDescent="0.25">
      <c r="A630" s="367" t="s">
        <v>761</v>
      </c>
      <c r="B630" s="373">
        <v>29125000</v>
      </c>
      <c r="C630" s="374">
        <v>0</v>
      </c>
      <c r="D630" s="373">
        <f t="shared" si="9"/>
        <v>29125000</v>
      </c>
    </row>
    <row r="631" spans="1:4" x14ac:dyDescent="0.25">
      <c r="A631" s="367" t="s">
        <v>762</v>
      </c>
      <c r="B631" s="373">
        <v>7620000</v>
      </c>
      <c r="C631" s="374">
        <v>0</v>
      </c>
      <c r="D631" s="373">
        <f t="shared" si="9"/>
        <v>7620000</v>
      </c>
    </row>
    <row r="632" spans="1:4" x14ac:dyDescent="0.25">
      <c r="A632" s="367" t="s">
        <v>763</v>
      </c>
      <c r="B632" s="373">
        <v>1793000</v>
      </c>
      <c r="C632" s="374">
        <v>0</v>
      </c>
      <c r="D632" s="373">
        <f t="shared" si="9"/>
        <v>1793000</v>
      </c>
    </row>
    <row r="633" spans="1:4" x14ac:dyDescent="0.25">
      <c r="A633" s="367" t="s">
        <v>764</v>
      </c>
      <c r="B633" s="373">
        <v>463000</v>
      </c>
      <c r="C633" s="374">
        <v>0</v>
      </c>
      <c r="D633" s="373">
        <f t="shared" si="9"/>
        <v>463000</v>
      </c>
    </row>
    <row r="634" spans="1:4" x14ac:dyDescent="0.25">
      <c r="A634" s="367" t="s">
        <v>765</v>
      </c>
      <c r="B634" s="373">
        <v>4318000</v>
      </c>
      <c r="C634" s="374">
        <v>0</v>
      </c>
      <c r="D634" s="373">
        <f t="shared" si="9"/>
        <v>4318000</v>
      </c>
    </row>
    <row r="635" spans="1:4" x14ac:dyDescent="0.25">
      <c r="A635" s="367" t="s">
        <v>2315</v>
      </c>
      <c r="B635" s="373">
        <v>21618000</v>
      </c>
      <c r="C635" s="374">
        <v>0</v>
      </c>
      <c r="D635" s="373">
        <f t="shared" si="9"/>
        <v>21618000</v>
      </c>
    </row>
    <row r="636" spans="1:4" x14ac:dyDescent="0.25">
      <c r="A636" s="367" t="s">
        <v>766</v>
      </c>
      <c r="B636" s="373">
        <v>70000</v>
      </c>
      <c r="C636" s="374">
        <v>0</v>
      </c>
      <c r="D636" s="373">
        <f t="shared" si="9"/>
        <v>70000</v>
      </c>
    </row>
    <row r="637" spans="1:4" x14ac:dyDescent="0.25">
      <c r="A637" s="367" t="s">
        <v>767</v>
      </c>
      <c r="B637" s="373">
        <v>185000</v>
      </c>
      <c r="C637" s="374">
        <v>0</v>
      </c>
      <c r="D637" s="373">
        <f t="shared" si="9"/>
        <v>185000</v>
      </c>
    </row>
    <row r="638" spans="1:4" x14ac:dyDescent="0.25">
      <c r="A638" s="367" t="s">
        <v>768</v>
      </c>
      <c r="B638" s="373">
        <v>122571000</v>
      </c>
      <c r="C638" s="374">
        <v>0</v>
      </c>
      <c r="D638" s="373">
        <f t="shared" si="9"/>
        <v>122571000</v>
      </c>
    </row>
    <row r="639" spans="1:4" x14ac:dyDescent="0.25">
      <c r="A639" s="367" t="s">
        <v>769</v>
      </c>
      <c r="B639" s="373">
        <v>20832000</v>
      </c>
      <c r="C639" s="374">
        <v>0</v>
      </c>
      <c r="D639" s="373">
        <f t="shared" si="9"/>
        <v>20832000</v>
      </c>
    </row>
    <row r="640" spans="1:4" x14ac:dyDescent="0.25">
      <c r="A640" s="367" t="s">
        <v>770</v>
      </c>
      <c r="B640" s="373">
        <v>6894000</v>
      </c>
      <c r="C640" s="374">
        <v>0</v>
      </c>
      <c r="D640" s="373">
        <f t="shared" si="9"/>
        <v>6894000</v>
      </c>
    </row>
    <row r="641" spans="1:4" x14ac:dyDescent="0.25">
      <c r="A641" s="367" t="s">
        <v>771</v>
      </c>
      <c r="B641" s="373">
        <v>7490000</v>
      </c>
      <c r="C641" s="374">
        <v>0</v>
      </c>
      <c r="D641" s="373">
        <f t="shared" si="9"/>
        <v>7490000</v>
      </c>
    </row>
    <row r="642" spans="1:4" x14ac:dyDescent="0.25">
      <c r="A642" s="367" t="s">
        <v>772</v>
      </c>
      <c r="B642" s="373">
        <v>896000</v>
      </c>
      <c r="C642" s="374">
        <v>0</v>
      </c>
      <c r="D642" s="373">
        <f t="shared" si="9"/>
        <v>896000</v>
      </c>
    </row>
    <row r="643" spans="1:4" x14ac:dyDescent="0.25">
      <c r="A643" s="367" t="s">
        <v>773</v>
      </c>
      <c r="B643" s="373">
        <v>764000</v>
      </c>
      <c r="C643" s="374">
        <v>0</v>
      </c>
      <c r="D643" s="373">
        <f t="shared" si="9"/>
        <v>764000</v>
      </c>
    </row>
    <row r="644" spans="1:4" x14ac:dyDescent="0.25">
      <c r="A644" s="367" t="s">
        <v>774</v>
      </c>
      <c r="B644" s="373">
        <v>20808000</v>
      </c>
      <c r="C644" s="374">
        <v>0</v>
      </c>
      <c r="D644" s="373">
        <f t="shared" si="9"/>
        <v>20808000</v>
      </c>
    </row>
    <row r="645" spans="1:4" x14ac:dyDescent="0.25">
      <c r="A645" s="367" t="s">
        <v>775</v>
      </c>
      <c r="B645" s="373">
        <v>19000</v>
      </c>
      <c r="C645" s="374">
        <v>0</v>
      </c>
      <c r="D645" s="373">
        <f t="shared" si="9"/>
        <v>19000</v>
      </c>
    </row>
    <row r="646" spans="1:4" x14ac:dyDescent="0.25">
      <c r="A646" s="367" t="s">
        <v>776</v>
      </c>
      <c r="B646" s="373">
        <v>82000</v>
      </c>
      <c r="C646" s="374">
        <v>0</v>
      </c>
      <c r="D646" s="373">
        <f t="shared" si="9"/>
        <v>82000</v>
      </c>
    </row>
    <row r="647" spans="1:4" x14ac:dyDescent="0.25">
      <c r="A647" s="367" t="s">
        <v>777</v>
      </c>
      <c r="B647" s="373">
        <v>63000</v>
      </c>
      <c r="C647" s="374">
        <v>0</v>
      </c>
      <c r="D647" s="373">
        <f t="shared" si="9"/>
        <v>63000</v>
      </c>
    </row>
    <row r="648" spans="1:4" x14ac:dyDescent="0.25">
      <c r="A648" s="367" t="s">
        <v>778</v>
      </c>
      <c r="B648" s="373">
        <v>24060000</v>
      </c>
      <c r="C648" s="374">
        <v>0</v>
      </c>
      <c r="D648" s="373">
        <f t="shared" si="9"/>
        <v>24060000</v>
      </c>
    </row>
    <row r="649" spans="1:4" x14ac:dyDescent="0.25">
      <c r="A649" s="367" t="s">
        <v>779</v>
      </c>
      <c r="B649" s="373">
        <v>12010000</v>
      </c>
      <c r="C649" s="374">
        <v>0</v>
      </c>
      <c r="D649" s="373">
        <f t="shared" si="9"/>
        <v>12010000</v>
      </c>
    </row>
    <row r="650" spans="1:4" x14ac:dyDescent="0.25">
      <c r="A650" s="367" t="s">
        <v>780</v>
      </c>
      <c r="B650" s="373">
        <v>11023000</v>
      </c>
      <c r="C650" s="374">
        <v>0</v>
      </c>
      <c r="D650" s="373">
        <f t="shared" si="9"/>
        <v>11023000</v>
      </c>
    </row>
    <row r="651" spans="1:4" x14ac:dyDescent="0.25">
      <c r="A651" s="367" t="s">
        <v>781</v>
      </c>
      <c r="B651" s="373">
        <v>20747355</v>
      </c>
      <c r="C651" s="374">
        <v>0</v>
      </c>
      <c r="D651" s="373">
        <f t="shared" si="9"/>
        <v>20747355</v>
      </c>
    </row>
    <row r="652" spans="1:4" x14ac:dyDescent="0.25">
      <c r="A652" s="367" t="s">
        <v>782</v>
      </c>
      <c r="B652" s="373">
        <v>1859000</v>
      </c>
      <c r="C652" s="374">
        <v>0</v>
      </c>
      <c r="D652" s="373">
        <f t="shared" si="9"/>
        <v>1859000</v>
      </c>
    </row>
    <row r="653" spans="1:4" x14ac:dyDescent="0.25">
      <c r="A653" s="367" t="s">
        <v>783</v>
      </c>
      <c r="B653" s="373">
        <v>4613000</v>
      </c>
      <c r="C653" s="374">
        <v>0</v>
      </c>
      <c r="D653" s="373">
        <f t="shared" si="9"/>
        <v>4613000</v>
      </c>
    </row>
    <row r="654" spans="1:4" x14ac:dyDescent="0.25">
      <c r="A654" s="367" t="s">
        <v>784</v>
      </c>
      <c r="B654" s="373">
        <v>17773000</v>
      </c>
      <c r="C654" s="374">
        <v>0</v>
      </c>
      <c r="D654" s="373">
        <f t="shared" si="9"/>
        <v>17773000</v>
      </c>
    </row>
    <row r="655" spans="1:4" x14ac:dyDescent="0.25">
      <c r="A655" s="367" t="s">
        <v>785</v>
      </c>
      <c r="B655" s="373">
        <v>2086000</v>
      </c>
      <c r="C655" s="374">
        <v>0</v>
      </c>
      <c r="D655" s="373">
        <f t="shared" ref="D655:D697" si="10">B655-C655</f>
        <v>2086000</v>
      </c>
    </row>
    <row r="656" spans="1:4" x14ac:dyDescent="0.25">
      <c r="A656" s="367" t="s">
        <v>786</v>
      </c>
      <c r="B656" s="373">
        <v>2141000</v>
      </c>
      <c r="C656" s="374">
        <v>0</v>
      </c>
      <c r="D656" s="373">
        <f t="shared" si="10"/>
        <v>2141000</v>
      </c>
    </row>
    <row r="657" spans="1:4" x14ac:dyDescent="0.25">
      <c r="A657" s="367" t="s">
        <v>787</v>
      </c>
      <c r="B657" s="373">
        <v>6637000</v>
      </c>
      <c r="C657" s="374">
        <v>0</v>
      </c>
      <c r="D657" s="373">
        <f t="shared" si="10"/>
        <v>6637000</v>
      </c>
    </row>
    <row r="658" spans="1:4" x14ac:dyDescent="0.25">
      <c r="A658" s="367" t="s">
        <v>788</v>
      </c>
      <c r="B658" s="373">
        <v>2369000</v>
      </c>
      <c r="C658" s="374">
        <v>0</v>
      </c>
      <c r="D658" s="373">
        <f t="shared" si="10"/>
        <v>2369000</v>
      </c>
    </row>
    <row r="659" spans="1:4" x14ac:dyDescent="0.25">
      <c r="A659" s="367" t="s">
        <v>789</v>
      </c>
      <c r="B659" s="373">
        <v>2741000</v>
      </c>
      <c r="C659" s="374">
        <v>0</v>
      </c>
      <c r="D659" s="373">
        <f t="shared" si="10"/>
        <v>2741000</v>
      </c>
    </row>
    <row r="660" spans="1:4" x14ac:dyDescent="0.25">
      <c r="A660" s="367" t="s">
        <v>790</v>
      </c>
      <c r="B660" s="373">
        <v>8933000</v>
      </c>
      <c r="C660" s="374">
        <v>0</v>
      </c>
      <c r="D660" s="373">
        <f t="shared" si="10"/>
        <v>8933000</v>
      </c>
    </row>
    <row r="661" spans="1:4" x14ac:dyDescent="0.25">
      <c r="A661" s="367" t="s">
        <v>791</v>
      </c>
      <c r="B661" s="373">
        <v>13840000</v>
      </c>
      <c r="C661" s="374">
        <v>0</v>
      </c>
      <c r="D661" s="373">
        <f t="shared" si="10"/>
        <v>13840000</v>
      </c>
    </row>
    <row r="662" spans="1:4" x14ac:dyDescent="0.25">
      <c r="A662" s="367" t="s">
        <v>792</v>
      </c>
      <c r="B662" s="373">
        <v>6918000</v>
      </c>
      <c r="C662" s="374">
        <v>0</v>
      </c>
      <c r="D662" s="373">
        <f t="shared" si="10"/>
        <v>6918000</v>
      </c>
    </row>
    <row r="663" spans="1:4" x14ac:dyDescent="0.25">
      <c r="A663" s="367" t="s">
        <v>793</v>
      </c>
      <c r="B663" s="373">
        <v>6508000</v>
      </c>
      <c r="C663" s="374">
        <v>0</v>
      </c>
      <c r="D663" s="373">
        <f t="shared" si="10"/>
        <v>6508000</v>
      </c>
    </row>
    <row r="664" spans="1:4" x14ac:dyDescent="0.25">
      <c r="A664" s="367" t="s">
        <v>794</v>
      </c>
      <c r="B664" s="373">
        <v>6486000</v>
      </c>
      <c r="C664" s="374">
        <v>0</v>
      </c>
      <c r="D664" s="373">
        <f t="shared" si="10"/>
        <v>6486000</v>
      </c>
    </row>
    <row r="665" spans="1:4" x14ac:dyDescent="0.25">
      <c r="A665" s="367" t="s">
        <v>795</v>
      </c>
      <c r="B665" s="373">
        <v>4865000</v>
      </c>
      <c r="C665" s="374">
        <v>0</v>
      </c>
      <c r="D665" s="373">
        <f t="shared" si="10"/>
        <v>4865000</v>
      </c>
    </row>
    <row r="666" spans="1:4" x14ac:dyDescent="0.25">
      <c r="A666" s="367" t="s">
        <v>796</v>
      </c>
      <c r="B666" s="373">
        <v>910000</v>
      </c>
      <c r="C666" s="374">
        <v>0</v>
      </c>
      <c r="D666" s="373">
        <f t="shared" si="10"/>
        <v>910000</v>
      </c>
    </row>
    <row r="667" spans="1:4" x14ac:dyDescent="0.25">
      <c r="A667" s="367" t="s">
        <v>797</v>
      </c>
      <c r="B667" s="373">
        <v>38532000</v>
      </c>
      <c r="C667" s="374">
        <v>0</v>
      </c>
      <c r="D667" s="373">
        <f t="shared" si="10"/>
        <v>38532000</v>
      </c>
    </row>
    <row r="668" spans="1:4" x14ac:dyDescent="0.25">
      <c r="A668" s="367" t="s">
        <v>798</v>
      </c>
      <c r="B668" s="373">
        <v>1459000</v>
      </c>
      <c r="C668" s="374">
        <v>0</v>
      </c>
      <c r="D668" s="373">
        <f t="shared" si="10"/>
        <v>1459000</v>
      </c>
    </row>
    <row r="669" spans="1:4" x14ac:dyDescent="0.25">
      <c r="A669" s="367" t="s">
        <v>799</v>
      </c>
      <c r="B669" s="373">
        <v>8096000</v>
      </c>
      <c r="C669" s="374">
        <v>0</v>
      </c>
      <c r="D669" s="373">
        <f t="shared" si="10"/>
        <v>8096000</v>
      </c>
    </row>
    <row r="670" spans="1:4" x14ac:dyDescent="0.25">
      <c r="A670" s="367" t="s">
        <v>800</v>
      </c>
      <c r="B670" s="373">
        <v>157800</v>
      </c>
      <c r="C670" s="374">
        <v>0</v>
      </c>
      <c r="D670" s="373">
        <f t="shared" si="10"/>
        <v>157800</v>
      </c>
    </row>
    <row r="671" spans="1:4" x14ac:dyDescent="0.25">
      <c r="A671" s="367" t="s">
        <v>801</v>
      </c>
      <c r="B671" s="373">
        <v>4285000</v>
      </c>
      <c r="C671" s="374">
        <v>0</v>
      </c>
      <c r="D671" s="373">
        <f t="shared" si="10"/>
        <v>4285000</v>
      </c>
    </row>
    <row r="672" spans="1:4" x14ac:dyDescent="0.25">
      <c r="A672" s="367" t="s">
        <v>803</v>
      </c>
      <c r="B672" s="373">
        <v>689760</v>
      </c>
      <c r="C672" s="374">
        <v>0</v>
      </c>
      <c r="D672" s="373">
        <f t="shared" si="10"/>
        <v>689760</v>
      </c>
    </row>
    <row r="673" spans="1:4" x14ac:dyDescent="0.25">
      <c r="A673" s="367" t="s">
        <v>2316</v>
      </c>
      <c r="B673" s="373">
        <v>1171684</v>
      </c>
      <c r="C673" s="374">
        <v>0</v>
      </c>
      <c r="D673" s="373">
        <f t="shared" si="10"/>
        <v>1171684</v>
      </c>
    </row>
    <row r="674" spans="1:4" x14ac:dyDescent="0.25">
      <c r="A674" s="367" t="s">
        <v>374</v>
      </c>
      <c r="B674" s="373">
        <v>1220590</v>
      </c>
      <c r="C674" s="374">
        <v>0</v>
      </c>
      <c r="D674" s="373">
        <f t="shared" si="10"/>
        <v>1220590</v>
      </c>
    </row>
    <row r="675" spans="1:4" x14ac:dyDescent="0.25">
      <c r="A675" s="367" t="s">
        <v>804</v>
      </c>
      <c r="B675" s="373">
        <v>8017</v>
      </c>
      <c r="C675" s="374">
        <v>0</v>
      </c>
      <c r="D675" s="373">
        <f t="shared" si="10"/>
        <v>8017</v>
      </c>
    </row>
    <row r="676" spans="1:4" x14ac:dyDescent="0.25">
      <c r="A676" s="367" t="s">
        <v>805</v>
      </c>
      <c r="B676" s="373">
        <v>7065</v>
      </c>
      <c r="C676" s="374">
        <v>0</v>
      </c>
      <c r="D676" s="373">
        <f t="shared" si="10"/>
        <v>7065</v>
      </c>
    </row>
    <row r="677" spans="1:4" x14ac:dyDescent="0.25">
      <c r="A677" s="367" t="s">
        <v>806</v>
      </c>
      <c r="B677" s="373">
        <v>31216</v>
      </c>
      <c r="C677" s="374">
        <v>0</v>
      </c>
      <c r="D677" s="373">
        <f t="shared" si="10"/>
        <v>31216</v>
      </c>
    </row>
    <row r="678" spans="1:4" x14ac:dyDescent="0.25">
      <c r="A678" s="367" t="s">
        <v>149</v>
      </c>
      <c r="B678" s="373">
        <v>807000</v>
      </c>
      <c r="C678" s="374">
        <v>0</v>
      </c>
      <c r="D678" s="373">
        <f t="shared" si="10"/>
        <v>807000</v>
      </c>
    </row>
    <row r="679" spans="1:4" x14ac:dyDescent="0.25">
      <c r="A679" s="367" t="s">
        <v>2173</v>
      </c>
      <c r="B679" s="373">
        <v>66000</v>
      </c>
      <c r="C679" s="374">
        <v>0</v>
      </c>
      <c r="D679" s="373">
        <f t="shared" si="10"/>
        <v>66000</v>
      </c>
    </row>
    <row r="680" spans="1:4" x14ac:dyDescent="0.25">
      <c r="A680" s="367" t="s">
        <v>2317</v>
      </c>
      <c r="B680" s="373">
        <v>3767645</v>
      </c>
      <c r="C680" s="374">
        <v>0</v>
      </c>
      <c r="D680" s="373">
        <f t="shared" si="10"/>
        <v>3767645</v>
      </c>
    </row>
    <row r="681" spans="1:4" x14ac:dyDescent="0.25">
      <c r="A681" s="376" t="s">
        <v>2318</v>
      </c>
      <c r="B681" s="375">
        <v>619198</v>
      </c>
      <c r="C681" s="374">
        <v>0</v>
      </c>
      <c r="D681" s="373">
        <f t="shared" si="10"/>
        <v>619198</v>
      </c>
    </row>
    <row r="682" spans="1:4" x14ac:dyDescent="0.25">
      <c r="A682" s="376" t="s">
        <v>2319</v>
      </c>
      <c r="B682" s="375">
        <v>4325787</v>
      </c>
      <c r="C682" s="374">
        <v>0</v>
      </c>
      <c r="D682" s="373">
        <f t="shared" si="10"/>
        <v>4325787</v>
      </c>
    </row>
    <row r="683" spans="1:4" x14ac:dyDescent="0.25">
      <c r="A683" s="376" t="s">
        <v>2320</v>
      </c>
      <c r="B683" s="375">
        <v>795976</v>
      </c>
      <c r="C683" s="374">
        <v>0</v>
      </c>
      <c r="D683" s="373">
        <f t="shared" si="10"/>
        <v>795976</v>
      </c>
    </row>
    <row r="684" spans="1:4" x14ac:dyDescent="0.25">
      <c r="A684" s="376" t="s">
        <v>2321</v>
      </c>
      <c r="B684" s="375">
        <v>524754</v>
      </c>
      <c r="C684" s="374">
        <v>0</v>
      </c>
      <c r="D684" s="373">
        <f t="shared" si="10"/>
        <v>524754</v>
      </c>
    </row>
    <row r="685" spans="1:4" x14ac:dyDescent="0.25">
      <c r="A685" s="376" t="s">
        <v>2322</v>
      </c>
      <c r="B685" s="375">
        <v>7399628</v>
      </c>
      <c r="C685" s="374">
        <v>0</v>
      </c>
      <c r="D685" s="373">
        <f t="shared" si="10"/>
        <v>7399628</v>
      </c>
    </row>
    <row r="686" spans="1:4" x14ac:dyDescent="0.25">
      <c r="A686" s="376" t="s">
        <v>2323</v>
      </c>
      <c r="B686" s="375">
        <v>68800</v>
      </c>
      <c r="C686" s="374">
        <v>0</v>
      </c>
      <c r="D686" s="373">
        <f t="shared" si="10"/>
        <v>68800</v>
      </c>
    </row>
    <row r="687" spans="1:4" x14ac:dyDescent="0.25">
      <c r="A687" s="376" t="s">
        <v>2324</v>
      </c>
      <c r="B687" s="375">
        <v>32401</v>
      </c>
      <c r="C687" s="374">
        <v>0</v>
      </c>
      <c r="D687" s="373">
        <f t="shared" si="10"/>
        <v>32401</v>
      </c>
    </row>
    <row r="688" spans="1:4" x14ac:dyDescent="0.25">
      <c r="A688" s="376" t="s">
        <v>2325</v>
      </c>
      <c r="B688" s="375">
        <v>23101964</v>
      </c>
      <c r="C688" s="374">
        <v>0</v>
      </c>
      <c r="D688" s="373">
        <f t="shared" si="10"/>
        <v>23101964</v>
      </c>
    </row>
    <row r="689" spans="1:4" x14ac:dyDescent="0.25">
      <c r="A689" s="376" t="s">
        <v>2326</v>
      </c>
      <c r="B689" s="375">
        <v>6050514</v>
      </c>
      <c r="C689" s="374">
        <v>0</v>
      </c>
      <c r="D689" s="373">
        <f t="shared" si="10"/>
        <v>6050514</v>
      </c>
    </row>
    <row r="690" spans="1:4" x14ac:dyDescent="0.25">
      <c r="A690" s="376" t="s">
        <v>2327</v>
      </c>
      <c r="B690" s="375">
        <v>2816239</v>
      </c>
      <c r="C690" s="374">
        <v>0</v>
      </c>
      <c r="D690" s="373">
        <f t="shared" si="10"/>
        <v>2816239</v>
      </c>
    </row>
    <row r="691" spans="1:4" x14ac:dyDescent="0.25">
      <c r="A691" s="376" t="s">
        <v>2328</v>
      </c>
      <c r="B691" s="375">
        <v>9000</v>
      </c>
      <c r="C691" s="374">
        <v>0</v>
      </c>
      <c r="D691" s="373">
        <f t="shared" si="10"/>
        <v>9000</v>
      </c>
    </row>
    <row r="692" spans="1:4" x14ac:dyDescent="0.25">
      <c r="A692" s="376" t="s">
        <v>2329</v>
      </c>
      <c r="B692" s="375">
        <v>38400</v>
      </c>
      <c r="C692" s="374">
        <v>0</v>
      </c>
      <c r="D692" s="373">
        <f t="shared" si="10"/>
        <v>38400</v>
      </c>
    </row>
    <row r="693" spans="1:4" x14ac:dyDescent="0.25">
      <c r="A693" s="376" t="s">
        <v>2330</v>
      </c>
      <c r="B693" s="375">
        <v>214000</v>
      </c>
      <c r="C693" s="374">
        <v>0</v>
      </c>
      <c r="D693" s="373">
        <f t="shared" si="10"/>
        <v>214000</v>
      </c>
    </row>
    <row r="694" spans="1:4" x14ac:dyDescent="0.25">
      <c r="A694" s="376" t="s">
        <v>2331</v>
      </c>
      <c r="B694" s="375">
        <v>3260000</v>
      </c>
      <c r="C694" s="374">
        <v>0</v>
      </c>
      <c r="D694" s="373">
        <f t="shared" si="10"/>
        <v>3260000</v>
      </c>
    </row>
    <row r="695" spans="1:4" x14ac:dyDescent="0.25">
      <c r="A695" s="376" t="s">
        <v>3278</v>
      </c>
      <c r="B695" s="375">
        <v>450000</v>
      </c>
      <c r="C695" s="374">
        <v>0</v>
      </c>
      <c r="D695" s="373">
        <f t="shared" si="10"/>
        <v>450000</v>
      </c>
    </row>
    <row r="696" spans="1:4" x14ac:dyDescent="0.25">
      <c r="A696" s="376" t="s">
        <v>3842</v>
      </c>
      <c r="B696" s="375">
        <v>250000</v>
      </c>
      <c r="C696" s="374">
        <v>0</v>
      </c>
      <c r="D696" s="373">
        <f t="shared" si="10"/>
        <v>250000</v>
      </c>
    </row>
    <row r="697" spans="1:4" x14ac:dyDescent="0.25">
      <c r="A697" s="376" t="s">
        <v>3843</v>
      </c>
      <c r="B697" s="375">
        <v>3948000</v>
      </c>
      <c r="C697" s="374">
        <v>0</v>
      </c>
      <c r="D697" s="373">
        <f t="shared" si="10"/>
        <v>3948000</v>
      </c>
    </row>
    <row r="698" spans="1:4" x14ac:dyDescent="0.25">
      <c r="A698" s="379" t="s">
        <v>807</v>
      </c>
      <c r="B698" s="380">
        <f>SUM(B206:B697)</f>
        <v>1551118062</v>
      </c>
      <c r="C698" s="380">
        <f t="shared" ref="C698:D698" si="11">SUM(C206:C697)</f>
        <v>0</v>
      </c>
      <c r="D698" s="380">
        <f t="shared" si="11"/>
        <v>1551118062</v>
      </c>
    </row>
    <row r="699" spans="1:4" x14ac:dyDescent="0.25">
      <c r="A699" s="377" t="s">
        <v>3279</v>
      </c>
      <c r="B699" s="373"/>
      <c r="C699" s="374"/>
      <c r="D699" s="373"/>
    </row>
    <row r="700" spans="1:4" x14ac:dyDescent="0.25">
      <c r="A700" s="367" t="s">
        <v>3280</v>
      </c>
      <c r="B700" s="373">
        <v>172000</v>
      </c>
      <c r="C700" s="374">
        <v>0</v>
      </c>
      <c r="D700" s="373">
        <v>172000</v>
      </c>
    </row>
    <row r="701" spans="1:4" x14ac:dyDescent="0.25">
      <c r="A701" s="367" t="s">
        <v>3281</v>
      </c>
      <c r="B701" s="373">
        <v>36000</v>
      </c>
      <c r="C701" s="374">
        <v>0</v>
      </c>
      <c r="D701" s="373">
        <v>36000</v>
      </c>
    </row>
    <row r="702" spans="1:4" x14ac:dyDescent="0.25">
      <c r="A702" s="367" t="s">
        <v>808</v>
      </c>
      <c r="B702" s="373">
        <v>8900000</v>
      </c>
      <c r="C702" s="374">
        <v>0</v>
      </c>
      <c r="D702" s="373">
        <v>8900000</v>
      </c>
    </row>
    <row r="703" spans="1:4" x14ac:dyDescent="0.25">
      <c r="A703" s="367" t="s">
        <v>809</v>
      </c>
      <c r="B703" s="373">
        <v>36404000</v>
      </c>
      <c r="C703" s="374">
        <v>0</v>
      </c>
      <c r="D703" s="373">
        <v>36404000</v>
      </c>
    </row>
    <row r="704" spans="1:4" x14ac:dyDescent="0.25">
      <c r="A704" s="367" t="s">
        <v>810</v>
      </c>
      <c r="B704" s="373">
        <v>223000</v>
      </c>
      <c r="C704" s="374">
        <v>0</v>
      </c>
      <c r="D704" s="373">
        <v>223000</v>
      </c>
    </row>
    <row r="705" spans="1:4" x14ac:dyDescent="0.25">
      <c r="A705" s="367" t="s">
        <v>811</v>
      </c>
      <c r="B705" s="373">
        <v>924000</v>
      </c>
      <c r="C705" s="374">
        <v>0</v>
      </c>
      <c r="D705" s="373">
        <v>924000</v>
      </c>
    </row>
    <row r="706" spans="1:4" x14ac:dyDescent="0.25">
      <c r="A706" s="367" t="s">
        <v>812</v>
      </c>
      <c r="B706" s="373">
        <v>1638000</v>
      </c>
      <c r="C706" s="374">
        <v>0</v>
      </c>
      <c r="D706" s="373">
        <v>1638000</v>
      </c>
    </row>
    <row r="707" spans="1:4" x14ac:dyDescent="0.25">
      <c r="A707" s="367" t="s">
        <v>813</v>
      </c>
      <c r="B707" s="373">
        <v>195000</v>
      </c>
      <c r="C707" s="374">
        <v>0</v>
      </c>
      <c r="D707" s="373">
        <v>195000</v>
      </c>
    </row>
    <row r="708" spans="1:4" x14ac:dyDescent="0.25">
      <c r="A708" s="367" t="s">
        <v>814</v>
      </c>
      <c r="B708" s="373">
        <v>378000</v>
      </c>
      <c r="C708" s="374">
        <v>0</v>
      </c>
      <c r="D708" s="373">
        <v>378000</v>
      </c>
    </row>
    <row r="709" spans="1:4" x14ac:dyDescent="0.25">
      <c r="A709" s="367" t="s">
        <v>815</v>
      </c>
      <c r="B709" s="373">
        <v>260000</v>
      </c>
      <c r="C709" s="374">
        <v>0</v>
      </c>
      <c r="D709" s="373">
        <v>260000</v>
      </c>
    </row>
    <row r="710" spans="1:4" x14ac:dyDescent="0.25">
      <c r="A710" s="367" t="s">
        <v>816</v>
      </c>
      <c r="B710" s="373">
        <v>510000</v>
      </c>
      <c r="C710" s="374">
        <v>0</v>
      </c>
      <c r="D710" s="373">
        <v>510000</v>
      </c>
    </row>
    <row r="711" spans="1:4" x14ac:dyDescent="0.25">
      <c r="A711" s="367" t="s">
        <v>817</v>
      </c>
      <c r="B711" s="373">
        <v>644000</v>
      </c>
      <c r="C711" s="374">
        <v>0</v>
      </c>
      <c r="D711" s="373">
        <v>644000</v>
      </c>
    </row>
    <row r="712" spans="1:4" x14ac:dyDescent="0.25">
      <c r="A712" s="367" t="s">
        <v>818</v>
      </c>
      <c r="B712" s="373">
        <v>238000</v>
      </c>
      <c r="C712" s="374">
        <v>0</v>
      </c>
      <c r="D712" s="373">
        <v>238000</v>
      </c>
    </row>
    <row r="713" spans="1:4" x14ac:dyDescent="0.25">
      <c r="A713" s="367" t="s">
        <v>819</v>
      </c>
      <c r="B713" s="373">
        <v>20762000</v>
      </c>
      <c r="C713" s="374">
        <v>0</v>
      </c>
      <c r="D713" s="373">
        <v>20762000</v>
      </c>
    </row>
    <row r="714" spans="1:4" x14ac:dyDescent="0.25">
      <c r="A714" s="367" t="s">
        <v>820</v>
      </c>
      <c r="B714" s="373">
        <v>165416000</v>
      </c>
      <c r="C714" s="374">
        <v>0</v>
      </c>
      <c r="D714" s="373">
        <v>165416000</v>
      </c>
    </row>
    <row r="715" spans="1:4" x14ac:dyDescent="0.25">
      <c r="A715" s="367" t="s">
        <v>821</v>
      </c>
      <c r="B715" s="373">
        <v>4865000</v>
      </c>
      <c r="C715" s="374">
        <v>0</v>
      </c>
      <c r="D715" s="373">
        <v>4865000</v>
      </c>
    </row>
    <row r="716" spans="1:4" x14ac:dyDescent="0.25">
      <c r="A716" s="367" t="s">
        <v>822</v>
      </c>
      <c r="B716" s="373">
        <v>35644000</v>
      </c>
      <c r="C716" s="374">
        <v>0</v>
      </c>
      <c r="D716" s="373">
        <v>35644000</v>
      </c>
    </row>
    <row r="717" spans="1:4" x14ac:dyDescent="0.25">
      <c r="A717" s="367" t="s">
        <v>823</v>
      </c>
      <c r="B717" s="373">
        <v>12819000</v>
      </c>
      <c r="C717" s="374">
        <v>0</v>
      </c>
      <c r="D717" s="373">
        <v>12819000</v>
      </c>
    </row>
    <row r="718" spans="1:4" x14ac:dyDescent="0.25">
      <c r="A718" s="367" t="s">
        <v>3282</v>
      </c>
      <c r="B718" s="373">
        <v>12380000</v>
      </c>
      <c r="C718" s="374">
        <v>0</v>
      </c>
      <c r="D718" s="373">
        <v>12380000</v>
      </c>
    </row>
    <row r="719" spans="1:4" x14ac:dyDescent="0.25">
      <c r="A719" s="367" t="s">
        <v>824</v>
      </c>
      <c r="B719" s="373">
        <v>29589400</v>
      </c>
      <c r="C719" s="374">
        <v>0</v>
      </c>
      <c r="D719" s="373">
        <v>29589400</v>
      </c>
    </row>
    <row r="720" spans="1:4" x14ac:dyDescent="0.25">
      <c r="A720" s="367" t="s">
        <v>825</v>
      </c>
      <c r="B720" s="373">
        <v>60757500</v>
      </c>
      <c r="C720" s="374">
        <v>0</v>
      </c>
      <c r="D720" s="373">
        <v>60757500</v>
      </c>
    </row>
    <row r="721" spans="1:4" x14ac:dyDescent="0.25">
      <c r="A721" s="367" t="s">
        <v>826</v>
      </c>
      <c r="B721" s="373">
        <v>56100000</v>
      </c>
      <c r="C721" s="374">
        <v>0</v>
      </c>
      <c r="D721" s="373">
        <v>56100000</v>
      </c>
    </row>
    <row r="722" spans="1:4" x14ac:dyDescent="0.25">
      <c r="A722" s="367" t="s">
        <v>827</v>
      </c>
      <c r="B722" s="373">
        <v>83541000</v>
      </c>
      <c r="C722" s="374">
        <v>0</v>
      </c>
      <c r="D722" s="373">
        <v>83541000</v>
      </c>
    </row>
    <row r="723" spans="1:4" x14ac:dyDescent="0.25">
      <c r="A723" s="367" t="s">
        <v>828</v>
      </c>
      <c r="B723" s="373">
        <v>9040000</v>
      </c>
      <c r="C723" s="374">
        <v>0</v>
      </c>
      <c r="D723" s="373">
        <v>9040000</v>
      </c>
    </row>
    <row r="724" spans="1:4" x14ac:dyDescent="0.25">
      <c r="A724" s="367" t="s">
        <v>829</v>
      </c>
      <c r="B724" s="373">
        <v>6180000</v>
      </c>
      <c r="C724" s="374">
        <v>0</v>
      </c>
      <c r="D724" s="373">
        <v>6180000</v>
      </c>
    </row>
    <row r="725" spans="1:4" x14ac:dyDescent="0.25">
      <c r="A725" s="367" t="s">
        <v>830</v>
      </c>
      <c r="B725" s="373">
        <v>13470000</v>
      </c>
      <c r="C725" s="374">
        <v>0</v>
      </c>
      <c r="D725" s="373">
        <v>13470000</v>
      </c>
    </row>
    <row r="726" spans="1:4" x14ac:dyDescent="0.25">
      <c r="A726" s="367" t="s">
        <v>831</v>
      </c>
      <c r="B726" s="373">
        <v>37250000</v>
      </c>
      <c r="C726" s="374">
        <v>0</v>
      </c>
      <c r="D726" s="373">
        <v>37250000</v>
      </c>
    </row>
    <row r="727" spans="1:4" x14ac:dyDescent="0.25">
      <c r="A727" s="367" t="s">
        <v>832</v>
      </c>
      <c r="B727" s="373">
        <v>29160000</v>
      </c>
      <c r="C727" s="374">
        <v>0</v>
      </c>
      <c r="D727" s="373">
        <v>29160000</v>
      </c>
    </row>
    <row r="728" spans="1:4" x14ac:dyDescent="0.25">
      <c r="A728" s="367" t="s">
        <v>833</v>
      </c>
      <c r="B728" s="373">
        <v>1526000</v>
      </c>
      <c r="C728" s="374">
        <v>0</v>
      </c>
      <c r="D728" s="373">
        <v>1526000</v>
      </c>
    </row>
    <row r="729" spans="1:4" x14ac:dyDescent="0.25">
      <c r="A729" s="367" t="s">
        <v>2174</v>
      </c>
      <c r="B729" s="373">
        <v>12945</v>
      </c>
      <c r="C729" s="374">
        <v>0</v>
      </c>
      <c r="D729" s="373">
        <v>12945</v>
      </c>
    </row>
    <row r="730" spans="1:4" x14ac:dyDescent="0.25">
      <c r="A730" s="376" t="s">
        <v>2332</v>
      </c>
      <c r="B730" s="375">
        <v>29952000</v>
      </c>
      <c r="C730" s="374">
        <v>0</v>
      </c>
      <c r="D730" s="375">
        <v>29952000</v>
      </c>
    </row>
    <row r="731" spans="1:4" x14ac:dyDescent="0.25">
      <c r="A731" s="376" t="s">
        <v>2333</v>
      </c>
      <c r="B731" s="375">
        <v>132000</v>
      </c>
      <c r="C731" s="374">
        <v>0</v>
      </c>
      <c r="D731" s="375">
        <v>132000</v>
      </c>
    </row>
    <row r="732" spans="1:4" x14ac:dyDescent="0.25">
      <c r="A732" s="376" t="s">
        <v>2334</v>
      </c>
      <c r="B732" s="375">
        <v>141000</v>
      </c>
      <c r="C732" s="374">
        <v>0</v>
      </c>
      <c r="D732" s="375">
        <v>141000</v>
      </c>
    </row>
    <row r="733" spans="1:4" x14ac:dyDescent="0.25">
      <c r="A733" s="367" t="s">
        <v>339</v>
      </c>
      <c r="B733" s="373">
        <v>3560000</v>
      </c>
      <c r="C733" s="374">
        <v>0</v>
      </c>
      <c r="D733" s="373">
        <v>3560000</v>
      </c>
    </row>
    <row r="734" spans="1:4" x14ac:dyDescent="0.25">
      <c r="A734" s="367" t="s">
        <v>341</v>
      </c>
      <c r="B734" s="373">
        <v>13704000</v>
      </c>
      <c r="C734" s="374">
        <v>0</v>
      </c>
      <c r="D734" s="373">
        <v>13704000</v>
      </c>
    </row>
    <row r="735" spans="1:4" x14ac:dyDescent="0.25">
      <c r="A735" s="367" t="s">
        <v>4468</v>
      </c>
      <c r="B735" s="373">
        <v>628000</v>
      </c>
      <c r="C735" s="374">
        <v>0</v>
      </c>
      <c r="D735" s="373">
        <v>628000</v>
      </c>
    </row>
    <row r="736" spans="1:4" x14ac:dyDescent="0.25">
      <c r="A736" s="381" t="s">
        <v>4469</v>
      </c>
      <c r="B736" s="373">
        <v>9972000</v>
      </c>
      <c r="C736" s="374">
        <v>0</v>
      </c>
      <c r="D736" s="373">
        <v>9972000</v>
      </c>
    </row>
    <row r="737" spans="1:4" ht="30.75" x14ac:dyDescent="0.25">
      <c r="A737" s="379" t="s">
        <v>3283</v>
      </c>
      <c r="B737" s="368">
        <f>SUM(B700:B736)</f>
        <v>687123845</v>
      </c>
      <c r="C737" s="369">
        <f>SUM(C700:C736)</f>
        <v>0</v>
      </c>
      <c r="D737" s="368">
        <f>SUM(D700:D736)</f>
        <v>687123845</v>
      </c>
    </row>
    <row r="738" spans="1:4" x14ac:dyDescent="0.25">
      <c r="A738" s="379" t="s">
        <v>3284</v>
      </c>
      <c r="B738" s="368"/>
      <c r="C738" s="369"/>
      <c r="D738" s="368"/>
    </row>
    <row r="739" spans="1:4" ht="30.75" x14ac:dyDescent="0.25">
      <c r="A739" s="382" t="s">
        <v>5681</v>
      </c>
      <c r="B739" s="372">
        <v>10120836</v>
      </c>
      <c r="C739" s="369"/>
      <c r="D739" s="373">
        <f>B739-C739</f>
        <v>10120836</v>
      </c>
    </row>
    <row r="740" spans="1:4" x14ac:dyDescent="0.25">
      <c r="A740" s="372" t="s">
        <v>5682</v>
      </c>
      <c r="B740" s="372">
        <v>32784164</v>
      </c>
      <c r="C740" s="369"/>
      <c r="D740" s="373">
        <f t="shared" ref="D740:D746" si="12">B740-C740</f>
        <v>32784164</v>
      </c>
    </row>
    <row r="741" spans="1:4" x14ac:dyDescent="0.25">
      <c r="A741" s="372" t="s">
        <v>5683</v>
      </c>
      <c r="B741" s="372">
        <v>890000</v>
      </c>
      <c r="C741" s="369"/>
      <c r="D741" s="373">
        <f t="shared" si="12"/>
        <v>890000</v>
      </c>
    </row>
    <row r="742" spans="1:4" x14ac:dyDescent="0.25">
      <c r="A742" s="372" t="s">
        <v>5684</v>
      </c>
      <c r="B742" s="372">
        <v>187000</v>
      </c>
      <c r="C742" s="369"/>
      <c r="D742" s="373">
        <f t="shared" si="12"/>
        <v>187000</v>
      </c>
    </row>
    <row r="743" spans="1:4" x14ac:dyDescent="0.25">
      <c r="A743" s="372" t="s">
        <v>5685</v>
      </c>
      <c r="B743" s="372">
        <v>58000</v>
      </c>
      <c r="C743" s="369"/>
      <c r="D743" s="373">
        <f t="shared" si="12"/>
        <v>58000</v>
      </c>
    </row>
    <row r="744" spans="1:4" x14ac:dyDescent="0.25">
      <c r="A744" s="372" t="s">
        <v>5686</v>
      </c>
      <c r="B744" s="372">
        <v>67000</v>
      </c>
      <c r="C744" s="369"/>
      <c r="D744" s="373">
        <f t="shared" si="12"/>
        <v>67000</v>
      </c>
    </row>
    <row r="745" spans="1:4" x14ac:dyDescent="0.25">
      <c r="A745" s="372" t="s">
        <v>5687</v>
      </c>
      <c r="B745" s="372">
        <v>110000</v>
      </c>
      <c r="C745" s="369"/>
      <c r="D745" s="373">
        <f t="shared" si="12"/>
        <v>110000</v>
      </c>
    </row>
    <row r="746" spans="1:4" x14ac:dyDescent="0.25">
      <c r="A746" s="372" t="s">
        <v>5688</v>
      </c>
      <c r="B746" s="372">
        <v>38000</v>
      </c>
      <c r="C746" s="369"/>
      <c r="D746" s="373">
        <f t="shared" si="12"/>
        <v>38000</v>
      </c>
    </row>
    <row r="747" spans="1:4" ht="30.75" x14ac:dyDescent="0.25">
      <c r="A747" s="382" t="s">
        <v>3285</v>
      </c>
      <c r="B747" s="372">
        <v>3600000</v>
      </c>
      <c r="C747" s="372">
        <v>0</v>
      </c>
      <c r="D747" s="372">
        <v>3600000</v>
      </c>
    </row>
    <row r="748" spans="1:4" x14ac:dyDescent="0.25">
      <c r="A748" s="372" t="s">
        <v>3286</v>
      </c>
      <c r="B748" s="372">
        <v>9675</v>
      </c>
      <c r="C748" s="372">
        <v>0</v>
      </c>
      <c r="D748" s="372">
        <v>9675</v>
      </c>
    </row>
    <row r="749" spans="1:4" x14ac:dyDescent="0.25">
      <c r="A749" s="372" t="s">
        <v>3287</v>
      </c>
      <c r="B749" s="372">
        <v>3825</v>
      </c>
      <c r="C749" s="372">
        <v>0</v>
      </c>
      <c r="D749" s="372">
        <v>3825</v>
      </c>
    </row>
    <row r="750" spans="1:4" x14ac:dyDescent="0.25">
      <c r="A750" s="372" t="s">
        <v>3288</v>
      </c>
      <c r="B750" s="372">
        <v>3134</v>
      </c>
      <c r="C750" s="372">
        <v>0</v>
      </c>
      <c r="D750" s="372">
        <v>3134</v>
      </c>
    </row>
    <row r="751" spans="1:4" x14ac:dyDescent="0.25">
      <c r="A751" s="372" t="s">
        <v>3289</v>
      </c>
      <c r="B751" s="372">
        <v>1566</v>
      </c>
      <c r="C751" s="372">
        <v>0</v>
      </c>
      <c r="D751" s="372">
        <v>1566</v>
      </c>
    </row>
    <row r="752" spans="1:4" x14ac:dyDescent="0.25">
      <c r="A752" s="372" t="s">
        <v>3290</v>
      </c>
      <c r="B752" s="372">
        <v>27500</v>
      </c>
      <c r="C752" s="372">
        <v>0</v>
      </c>
      <c r="D752" s="372">
        <v>27500</v>
      </c>
    </row>
    <row r="753" spans="1:4" x14ac:dyDescent="0.25">
      <c r="A753" s="372" t="s">
        <v>3291</v>
      </c>
      <c r="B753" s="372">
        <v>40500</v>
      </c>
      <c r="C753" s="372">
        <v>0</v>
      </c>
      <c r="D753" s="372">
        <v>40500</v>
      </c>
    </row>
    <row r="754" spans="1:4" x14ac:dyDescent="0.25">
      <c r="A754" s="372" t="s">
        <v>3292</v>
      </c>
      <c r="B754" s="372">
        <v>3600</v>
      </c>
      <c r="C754" s="372">
        <v>0</v>
      </c>
      <c r="D754" s="372">
        <v>3600</v>
      </c>
    </row>
    <row r="755" spans="1:4" x14ac:dyDescent="0.25">
      <c r="A755" s="372" t="s">
        <v>3293</v>
      </c>
      <c r="B755" s="372">
        <v>2900</v>
      </c>
      <c r="C755" s="372">
        <v>0</v>
      </c>
      <c r="D755" s="372">
        <v>2900</v>
      </c>
    </row>
    <row r="756" spans="1:4" x14ac:dyDescent="0.25">
      <c r="A756" s="372" t="s">
        <v>3294</v>
      </c>
      <c r="B756" s="372">
        <v>7705</v>
      </c>
      <c r="C756" s="372">
        <v>0</v>
      </c>
      <c r="D756" s="372">
        <v>7705</v>
      </c>
    </row>
    <row r="757" spans="1:4" x14ac:dyDescent="0.25">
      <c r="A757" s="372" t="s">
        <v>3295</v>
      </c>
      <c r="B757" s="372">
        <v>8900</v>
      </c>
      <c r="C757" s="372">
        <v>0</v>
      </c>
      <c r="D757" s="372">
        <v>8900</v>
      </c>
    </row>
    <row r="758" spans="1:4" x14ac:dyDescent="0.25">
      <c r="A758" s="367" t="s">
        <v>263</v>
      </c>
      <c r="B758" s="373">
        <v>344000</v>
      </c>
      <c r="C758" s="374">
        <v>0</v>
      </c>
      <c r="D758" s="373">
        <v>344000</v>
      </c>
    </row>
    <row r="759" spans="1:4" x14ac:dyDescent="0.25">
      <c r="A759" s="367" t="s">
        <v>264</v>
      </c>
      <c r="B759" s="373">
        <v>453000</v>
      </c>
      <c r="C759" s="374">
        <v>0</v>
      </c>
      <c r="D759" s="373">
        <v>453000</v>
      </c>
    </row>
    <row r="760" spans="1:4" x14ac:dyDescent="0.25">
      <c r="A760" s="367" t="s">
        <v>265</v>
      </c>
      <c r="B760" s="373">
        <v>334000</v>
      </c>
      <c r="C760" s="374">
        <v>0</v>
      </c>
      <c r="D760" s="373">
        <v>334000</v>
      </c>
    </row>
    <row r="761" spans="1:4" x14ac:dyDescent="0.25">
      <c r="A761" s="367" t="s">
        <v>266</v>
      </c>
      <c r="B761" s="373">
        <v>9641000</v>
      </c>
      <c r="C761" s="374">
        <v>0</v>
      </c>
      <c r="D761" s="373">
        <v>9641000</v>
      </c>
    </row>
    <row r="762" spans="1:4" x14ac:dyDescent="0.25">
      <c r="A762" s="367" t="s">
        <v>267</v>
      </c>
      <c r="B762" s="373">
        <v>1025000</v>
      </c>
      <c r="C762" s="374">
        <v>0</v>
      </c>
      <c r="D762" s="373">
        <v>1025000</v>
      </c>
    </row>
    <row r="763" spans="1:4" x14ac:dyDescent="0.25">
      <c r="A763" s="367" t="s">
        <v>268</v>
      </c>
      <c r="B763" s="373">
        <v>5010000</v>
      </c>
      <c r="C763" s="374">
        <v>0</v>
      </c>
      <c r="D763" s="373">
        <v>5010000</v>
      </c>
    </row>
    <row r="764" spans="1:4" x14ac:dyDescent="0.25">
      <c r="A764" s="367" t="s">
        <v>269</v>
      </c>
      <c r="B764" s="373">
        <v>5100000</v>
      </c>
      <c r="C764" s="374">
        <v>0</v>
      </c>
      <c r="D764" s="373">
        <v>5100000</v>
      </c>
    </row>
    <row r="765" spans="1:4" x14ac:dyDescent="0.25">
      <c r="A765" s="367" t="s">
        <v>270</v>
      </c>
      <c r="B765" s="373">
        <v>1615000</v>
      </c>
      <c r="C765" s="374">
        <v>0</v>
      </c>
      <c r="D765" s="373">
        <v>1615000</v>
      </c>
    </row>
    <row r="766" spans="1:4" x14ac:dyDescent="0.25">
      <c r="A766" s="367" t="s">
        <v>271</v>
      </c>
      <c r="B766" s="373">
        <v>4922000</v>
      </c>
      <c r="C766" s="374">
        <v>0</v>
      </c>
      <c r="D766" s="373">
        <v>4922000</v>
      </c>
    </row>
    <row r="767" spans="1:4" x14ac:dyDescent="0.25">
      <c r="A767" s="367" t="s">
        <v>272</v>
      </c>
      <c r="B767" s="373">
        <v>4517000</v>
      </c>
      <c r="C767" s="374">
        <v>0</v>
      </c>
      <c r="D767" s="373">
        <v>4517000</v>
      </c>
    </row>
    <row r="768" spans="1:4" x14ac:dyDescent="0.25">
      <c r="A768" s="367" t="s">
        <v>273</v>
      </c>
      <c r="B768" s="373">
        <v>724000</v>
      </c>
      <c r="C768" s="374">
        <v>0</v>
      </c>
      <c r="D768" s="373">
        <v>724000</v>
      </c>
    </row>
    <row r="769" spans="1:4" x14ac:dyDescent="0.25">
      <c r="A769" s="367" t="s">
        <v>274</v>
      </c>
      <c r="B769" s="373">
        <v>383800</v>
      </c>
      <c r="C769" s="374">
        <v>0</v>
      </c>
      <c r="D769" s="373">
        <v>383800</v>
      </c>
    </row>
    <row r="770" spans="1:4" x14ac:dyDescent="0.25">
      <c r="A770" s="367" t="s">
        <v>275</v>
      </c>
      <c r="B770" s="373">
        <v>887000</v>
      </c>
      <c r="C770" s="374">
        <v>0</v>
      </c>
      <c r="D770" s="373">
        <v>887000</v>
      </c>
    </row>
    <row r="771" spans="1:4" x14ac:dyDescent="0.25">
      <c r="A771" s="367" t="s">
        <v>276</v>
      </c>
      <c r="B771" s="373">
        <v>2357000</v>
      </c>
      <c r="C771" s="374">
        <v>0</v>
      </c>
      <c r="D771" s="373">
        <v>2357000</v>
      </c>
    </row>
    <row r="772" spans="1:4" x14ac:dyDescent="0.25">
      <c r="A772" s="367" t="s">
        <v>277</v>
      </c>
      <c r="B772" s="373">
        <v>118000</v>
      </c>
      <c r="C772" s="374">
        <v>0</v>
      </c>
      <c r="D772" s="373">
        <v>118000</v>
      </c>
    </row>
    <row r="773" spans="1:4" x14ac:dyDescent="0.25">
      <c r="A773" s="367" t="s">
        <v>278</v>
      </c>
      <c r="B773" s="373">
        <v>153000</v>
      </c>
      <c r="C773" s="374">
        <v>0</v>
      </c>
      <c r="D773" s="373">
        <v>153000</v>
      </c>
    </row>
    <row r="774" spans="1:4" x14ac:dyDescent="0.25">
      <c r="A774" s="367" t="s">
        <v>279</v>
      </c>
      <c r="B774" s="373">
        <v>178000</v>
      </c>
      <c r="C774" s="374">
        <v>0</v>
      </c>
      <c r="D774" s="373">
        <v>178000</v>
      </c>
    </row>
    <row r="775" spans="1:4" x14ac:dyDescent="0.25">
      <c r="A775" s="367" t="s">
        <v>280</v>
      </c>
      <c r="B775" s="373">
        <v>17000</v>
      </c>
      <c r="C775" s="374">
        <v>0</v>
      </c>
      <c r="D775" s="373">
        <v>17000</v>
      </c>
    </row>
    <row r="776" spans="1:4" x14ac:dyDescent="0.25">
      <c r="A776" s="367" t="s">
        <v>281</v>
      </c>
      <c r="B776" s="373">
        <v>67000</v>
      </c>
      <c r="C776" s="374">
        <v>0</v>
      </c>
      <c r="D776" s="373">
        <v>67000</v>
      </c>
    </row>
    <row r="777" spans="1:4" x14ac:dyDescent="0.25">
      <c r="A777" s="367" t="s">
        <v>282</v>
      </c>
      <c r="B777" s="373">
        <v>95000</v>
      </c>
      <c r="C777" s="374">
        <v>0</v>
      </c>
      <c r="D777" s="373">
        <v>95000</v>
      </c>
    </row>
    <row r="778" spans="1:4" x14ac:dyDescent="0.25">
      <c r="A778" s="367" t="s">
        <v>283</v>
      </c>
      <c r="B778" s="373">
        <v>13000</v>
      </c>
      <c r="C778" s="374">
        <v>0</v>
      </c>
      <c r="D778" s="373">
        <v>13000</v>
      </c>
    </row>
    <row r="779" spans="1:4" x14ac:dyDescent="0.25">
      <c r="A779" s="367" t="s">
        <v>284</v>
      </c>
      <c r="B779" s="373">
        <v>20000</v>
      </c>
      <c r="C779" s="374">
        <v>0</v>
      </c>
      <c r="D779" s="373">
        <v>20000</v>
      </c>
    </row>
    <row r="780" spans="1:4" x14ac:dyDescent="0.25">
      <c r="A780" s="367" t="s">
        <v>285</v>
      </c>
      <c r="B780" s="373">
        <v>25000</v>
      </c>
      <c r="C780" s="374">
        <v>0</v>
      </c>
      <c r="D780" s="373">
        <v>25000</v>
      </c>
    </row>
    <row r="781" spans="1:4" x14ac:dyDescent="0.25">
      <c r="A781" s="367" t="s">
        <v>286</v>
      </c>
      <c r="B781" s="373">
        <v>32000</v>
      </c>
      <c r="C781" s="374">
        <v>0</v>
      </c>
      <c r="D781" s="373">
        <v>32000</v>
      </c>
    </row>
    <row r="782" spans="1:4" x14ac:dyDescent="0.25">
      <c r="A782" s="367" t="s">
        <v>287</v>
      </c>
      <c r="B782" s="373">
        <v>69000</v>
      </c>
      <c r="C782" s="374">
        <v>0</v>
      </c>
      <c r="D782" s="373">
        <v>69000</v>
      </c>
    </row>
    <row r="783" spans="1:4" x14ac:dyDescent="0.25">
      <c r="A783" s="367" t="s">
        <v>288</v>
      </c>
      <c r="B783" s="373">
        <v>114000</v>
      </c>
      <c r="C783" s="374">
        <v>0</v>
      </c>
      <c r="D783" s="373">
        <v>114000</v>
      </c>
    </row>
    <row r="784" spans="1:4" x14ac:dyDescent="0.25">
      <c r="A784" s="367" t="s">
        <v>289</v>
      </c>
      <c r="B784" s="373">
        <v>12000</v>
      </c>
      <c r="C784" s="374">
        <v>0</v>
      </c>
      <c r="D784" s="373">
        <v>12000</v>
      </c>
    </row>
    <row r="785" spans="1:4" x14ac:dyDescent="0.25">
      <c r="A785" s="367" t="s">
        <v>290</v>
      </c>
      <c r="B785" s="373">
        <v>263000</v>
      </c>
      <c r="C785" s="374">
        <v>0</v>
      </c>
      <c r="D785" s="373">
        <v>263000</v>
      </c>
    </row>
    <row r="786" spans="1:4" x14ac:dyDescent="0.25">
      <c r="A786" s="367" t="s">
        <v>291</v>
      </c>
      <c r="B786" s="373">
        <v>82000</v>
      </c>
      <c r="C786" s="374">
        <v>0</v>
      </c>
      <c r="D786" s="373">
        <v>82000</v>
      </c>
    </row>
    <row r="787" spans="1:4" x14ac:dyDescent="0.25">
      <c r="A787" s="367" t="s">
        <v>292</v>
      </c>
      <c r="B787" s="373">
        <v>5000</v>
      </c>
      <c r="C787" s="374">
        <v>0</v>
      </c>
      <c r="D787" s="373">
        <v>5000</v>
      </c>
    </row>
    <row r="788" spans="1:4" x14ac:dyDescent="0.25">
      <c r="A788" s="367" t="s">
        <v>293</v>
      </c>
      <c r="B788" s="373">
        <v>2024000</v>
      </c>
      <c r="C788" s="374">
        <v>0</v>
      </c>
      <c r="D788" s="373">
        <v>2024000</v>
      </c>
    </row>
    <row r="789" spans="1:4" x14ac:dyDescent="0.25">
      <c r="A789" s="367" t="s">
        <v>294</v>
      </c>
      <c r="B789" s="373">
        <v>3000</v>
      </c>
      <c r="C789" s="374">
        <v>0</v>
      </c>
      <c r="D789" s="373">
        <v>3000</v>
      </c>
    </row>
    <row r="790" spans="1:4" x14ac:dyDescent="0.25">
      <c r="A790" s="367" t="s">
        <v>295</v>
      </c>
      <c r="B790" s="373">
        <v>11000</v>
      </c>
      <c r="C790" s="374">
        <v>0</v>
      </c>
      <c r="D790" s="373">
        <v>11000</v>
      </c>
    </row>
    <row r="791" spans="1:4" x14ac:dyDescent="0.25">
      <c r="A791" s="367" t="s">
        <v>296</v>
      </c>
      <c r="B791" s="373">
        <v>62000</v>
      </c>
      <c r="C791" s="374">
        <v>0</v>
      </c>
      <c r="D791" s="373">
        <v>62000</v>
      </c>
    </row>
    <row r="792" spans="1:4" x14ac:dyDescent="0.25">
      <c r="A792" s="367" t="s">
        <v>297</v>
      </c>
      <c r="B792" s="373">
        <v>914000</v>
      </c>
      <c r="C792" s="374">
        <v>0</v>
      </c>
      <c r="D792" s="373">
        <v>914000</v>
      </c>
    </row>
    <row r="793" spans="1:4" x14ac:dyDescent="0.25">
      <c r="A793" s="367" t="s">
        <v>298</v>
      </c>
      <c r="B793" s="373">
        <v>15000</v>
      </c>
      <c r="C793" s="374">
        <v>0</v>
      </c>
      <c r="D793" s="373">
        <v>15000</v>
      </c>
    </row>
    <row r="794" spans="1:4" x14ac:dyDescent="0.25">
      <c r="A794" s="367" t="s">
        <v>299</v>
      </c>
      <c r="B794" s="373">
        <v>85000</v>
      </c>
      <c r="C794" s="374">
        <v>0</v>
      </c>
      <c r="D794" s="373">
        <v>85000</v>
      </c>
    </row>
    <row r="795" spans="1:4" x14ac:dyDescent="0.25">
      <c r="A795" s="367" t="s">
        <v>300</v>
      </c>
      <c r="B795" s="373">
        <v>344000</v>
      </c>
      <c r="C795" s="374">
        <v>0</v>
      </c>
      <c r="D795" s="373">
        <v>344000</v>
      </c>
    </row>
    <row r="796" spans="1:4" x14ac:dyDescent="0.25">
      <c r="A796" s="367" t="s">
        <v>301</v>
      </c>
      <c r="B796" s="373">
        <v>223000</v>
      </c>
      <c r="C796" s="374">
        <v>0</v>
      </c>
      <c r="D796" s="373">
        <v>223000</v>
      </c>
    </row>
    <row r="797" spans="1:4" x14ac:dyDescent="0.25">
      <c r="A797" s="367" t="s">
        <v>302</v>
      </c>
      <c r="B797" s="373">
        <v>16000</v>
      </c>
      <c r="C797" s="374">
        <v>0</v>
      </c>
      <c r="D797" s="373">
        <v>16000</v>
      </c>
    </row>
    <row r="798" spans="1:4" x14ac:dyDescent="0.25">
      <c r="A798" s="367" t="s">
        <v>303</v>
      </c>
      <c r="B798" s="373">
        <v>677000</v>
      </c>
      <c r="C798" s="374">
        <v>0</v>
      </c>
      <c r="D798" s="373">
        <v>677000</v>
      </c>
    </row>
    <row r="799" spans="1:4" x14ac:dyDescent="0.25">
      <c r="A799" s="367" t="s">
        <v>304</v>
      </c>
      <c r="B799" s="373">
        <v>691000</v>
      </c>
      <c r="C799" s="374">
        <v>0</v>
      </c>
      <c r="D799" s="373">
        <v>691000</v>
      </c>
    </row>
    <row r="800" spans="1:4" x14ac:dyDescent="0.25">
      <c r="A800" s="367" t="s">
        <v>305</v>
      </c>
      <c r="B800" s="373">
        <v>895000</v>
      </c>
      <c r="C800" s="374">
        <v>0</v>
      </c>
      <c r="D800" s="373">
        <v>895000</v>
      </c>
    </row>
    <row r="801" spans="1:4" x14ac:dyDescent="0.25">
      <c r="A801" s="367" t="s">
        <v>306</v>
      </c>
      <c r="B801" s="373">
        <v>10000</v>
      </c>
      <c r="C801" s="374">
        <v>0</v>
      </c>
      <c r="D801" s="373">
        <v>10000</v>
      </c>
    </row>
    <row r="802" spans="1:4" x14ac:dyDescent="0.25">
      <c r="A802" s="367" t="s">
        <v>307</v>
      </c>
      <c r="B802" s="373">
        <v>6000</v>
      </c>
      <c r="C802" s="374">
        <v>0</v>
      </c>
      <c r="D802" s="373">
        <v>6000</v>
      </c>
    </row>
    <row r="803" spans="1:4" x14ac:dyDescent="0.25">
      <c r="A803" s="367" t="s">
        <v>308</v>
      </c>
      <c r="B803" s="373">
        <v>891000</v>
      </c>
      <c r="C803" s="374">
        <v>0</v>
      </c>
      <c r="D803" s="373">
        <v>891000</v>
      </c>
    </row>
    <row r="804" spans="1:4" x14ac:dyDescent="0.25">
      <c r="A804" s="367" t="s">
        <v>309</v>
      </c>
      <c r="B804" s="373">
        <v>350000</v>
      </c>
      <c r="C804" s="374">
        <v>0</v>
      </c>
      <c r="D804" s="373">
        <v>350000</v>
      </c>
    </row>
    <row r="805" spans="1:4" x14ac:dyDescent="0.25">
      <c r="A805" s="367" t="s">
        <v>310</v>
      </c>
      <c r="B805" s="373">
        <v>1120000</v>
      </c>
      <c r="C805" s="374">
        <v>0</v>
      </c>
      <c r="D805" s="373">
        <v>1120000</v>
      </c>
    </row>
    <row r="806" spans="1:4" x14ac:dyDescent="0.25">
      <c r="A806" s="367" t="s">
        <v>311</v>
      </c>
      <c r="B806" s="373">
        <v>447000</v>
      </c>
      <c r="C806" s="374">
        <v>0</v>
      </c>
      <c r="D806" s="373">
        <v>447000</v>
      </c>
    </row>
    <row r="807" spans="1:4" x14ac:dyDescent="0.25">
      <c r="A807" s="367" t="s">
        <v>312</v>
      </c>
      <c r="B807" s="373">
        <v>466000</v>
      </c>
      <c r="C807" s="374">
        <v>0</v>
      </c>
      <c r="D807" s="373">
        <v>466000</v>
      </c>
    </row>
    <row r="808" spans="1:4" x14ac:dyDescent="0.25">
      <c r="A808" s="367" t="s">
        <v>313</v>
      </c>
      <c r="B808" s="373">
        <v>475000</v>
      </c>
      <c r="C808" s="374">
        <v>0</v>
      </c>
      <c r="D808" s="373">
        <v>475000</v>
      </c>
    </row>
    <row r="809" spans="1:4" x14ac:dyDescent="0.25">
      <c r="A809" s="367" t="s">
        <v>314</v>
      </c>
      <c r="B809" s="373">
        <v>98000</v>
      </c>
      <c r="C809" s="374">
        <v>0</v>
      </c>
      <c r="D809" s="373">
        <v>98000</v>
      </c>
    </row>
    <row r="810" spans="1:4" x14ac:dyDescent="0.25">
      <c r="A810" s="367" t="s">
        <v>315</v>
      </c>
      <c r="B810" s="373">
        <v>115000</v>
      </c>
      <c r="C810" s="374">
        <v>0</v>
      </c>
      <c r="D810" s="373">
        <v>115000</v>
      </c>
    </row>
    <row r="811" spans="1:4" x14ac:dyDescent="0.25">
      <c r="A811" s="367" t="s">
        <v>316</v>
      </c>
      <c r="B811" s="373">
        <v>214000</v>
      </c>
      <c r="C811" s="374">
        <v>0</v>
      </c>
      <c r="D811" s="373">
        <v>214000</v>
      </c>
    </row>
    <row r="812" spans="1:4" x14ac:dyDescent="0.25">
      <c r="A812" s="367" t="s">
        <v>317</v>
      </c>
      <c r="B812" s="373">
        <v>360000</v>
      </c>
      <c r="C812" s="374">
        <v>0</v>
      </c>
      <c r="D812" s="373">
        <v>360000</v>
      </c>
    </row>
    <row r="813" spans="1:4" x14ac:dyDescent="0.25">
      <c r="A813" s="367" t="s">
        <v>318</v>
      </c>
      <c r="B813" s="373">
        <v>8000</v>
      </c>
      <c r="C813" s="374">
        <v>0</v>
      </c>
      <c r="D813" s="373">
        <v>8000</v>
      </c>
    </row>
    <row r="814" spans="1:4" x14ac:dyDescent="0.25">
      <c r="A814" s="367" t="s">
        <v>319</v>
      </c>
      <c r="B814" s="373">
        <v>4000</v>
      </c>
      <c r="C814" s="374">
        <v>0</v>
      </c>
      <c r="D814" s="373">
        <v>4000</v>
      </c>
    </row>
    <row r="815" spans="1:4" x14ac:dyDescent="0.25">
      <c r="A815" s="367" t="s">
        <v>320</v>
      </c>
      <c r="B815" s="373">
        <v>4000</v>
      </c>
      <c r="C815" s="374">
        <v>0</v>
      </c>
      <c r="D815" s="373">
        <v>4000</v>
      </c>
    </row>
    <row r="816" spans="1:4" x14ac:dyDescent="0.25">
      <c r="A816" s="367" t="s">
        <v>321</v>
      </c>
      <c r="B816" s="373">
        <v>3000</v>
      </c>
      <c r="C816" s="374">
        <v>0</v>
      </c>
      <c r="D816" s="373">
        <v>3000</v>
      </c>
    </row>
    <row r="817" spans="1:4" x14ac:dyDescent="0.25">
      <c r="A817" s="367" t="s">
        <v>322</v>
      </c>
      <c r="B817" s="373">
        <v>494000</v>
      </c>
      <c r="C817" s="374">
        <v>0</v>
      </c>
      <c r="D817" s="373">
        <v>494000</v>
      </c>
    </row>
    <row r="818" spans="1:4" x14ac:dyDescent="0.25">
      <c r="A818" s="367" t="s">
        <v>323</v>
      </c>
      <c r="B818" s="373">
        <v>2716000</v>
      </c>
      <c r="C818" s="374">
        <v>0</v>
      </c>
      <c r="D818" s="373">
        <v>2716000</v>
      </c>
    </row>
    <row r="819" spans="1:4" x14ac:dyDescent="0.25">
      <c r="A819" s="367" t="s">
        <v>325</v>
      </c>
      <c r="B819" s="373">
        <v>93332000</v>
      </c>
      <c r="C819" s="374">
        <v>0</v>
      </c>
      <c r="D819" s="373">
        <v>93332000</v>
      </c>
    </row>
    <row r="820" spans="1:4" x14ac:dyDescent="0.25">
      <c r="A820" s="367" t="s">
        <v>326</v>
      </c>
      <c r="B820" s="373">
        <v>23876000</v>
      </c>
      <c r="C820" s="374">
        <v>0</v>
      </c>
      <c r="D820" s="373">
        <v>23876000</v>
      </c>
    </row>
    <row r="821" spans="1:4" x14ac:dyDescent="0.25">
      <c r="A821" s="367" t="s">
        <v>327</v>
      </c>
      <c r="B821" s="373">
        <v>326000</v>
      </c>
      <c r="C821" s="374">
        <v>0</v>
      </c>
      <c r="D821" s="373">
        <v>326000</v>
      </c>
    </row>
    <row r="822" spans="1:4" x14ac:dyDescent="0.25">
      <c r="A822" s="367" t="s">
        <v>328</v>
      </c>
      <c r="B822" s="373">
        <v>139000</v>
      </c>
      <c r="C822" s="374">
        <v>0</v>
      </c>
      <c r="D822" s="373">
        <v>139000</v>
      </c>
    </row>
    <row r="823" spans="1:4" x14ac:dyDescent="0.25">
      <c r="A823" s="367" t="s">
        <v>329</v>
      </c>
      <c r="B823" s="373">
        <v>360000</v>
      </c>
      <c r="C823" s="374">
        <v>0</v>
      </c>
      <c r="D823" s="373">
        <v>360000</v>
      </c>
    </row>
    <row r="824" spans="1:4" x14ac:dyDescent="0.25">
      <c r="A824" s="367" t="s">
        <v>330</v>
      </c>
      <c r="B824" s="373">
        <v>1023000</v>
      </c>
      <c r="C824" s="374">
        <v>0</v>
      </c>
      <c r="D824" s="373">
        <v>1023000</v>
      </c>
    </row>
    <row r="825" spans="1:4" x14ac:dyDescent="0.25">
      <c r="A825" s="367" t="s">
        <v>331</v>
      </c>
      <c r="B825" s="373">
        <v>380000</v>
      </c>
      <c r="C825" s="374">
        <v>0</v>
      </c>
      <c r="D825" s="373">
        <v>380000</v>
      </c>
    </row>
    <row r="826" spans="1:4" x14ac:dyDescent="0.25">
      <c r="A826" s="367" t="s">
        <v>332</v>
      </c>
      <c r="B826" s="373">
        <v>463000</v>
      </c>
      <c r="C826" s="374">
        <v>0</v>
      </c>
      <c r="D826" s="373">
        <v>463000</v>
      </c>
    </row>
    <row r="827" spans="1:4" x14ac:dyDescent="0.25">
      <c r="A827" s="367" t="s">
        <v>333</v>
      </c>
      <c r="B827" s="373">
        <v>293000</v>
      </c>
      <c r="C827" s="374">
        <v>0</v>
      </c>
      <c r="D827" s="373">
        <v>293000</v>
      </c>
    </row>
    <row r="828" spans="1:4" x14ac:dyDescent="0.25">
      <c r="A828" s="367" t="s">
        <v>340</v>
      </c>
      <c r="B828" s="373">
        <v>52000</v>
      </c>
      <c r="C828" s="374">
        <v>0</v>
      </c>
      <c r="D828" s="373">
        <v>52000</v>
      </c>
    </row>
    <row r="829" spans="1:4" x14ac:dyDescent="0.25">
      <c r="A829" s="367" t="s">
        <v>343</v>
      </c>
      <c r="B829" s="373">
        <v>25368000</v>
      </c>
      <c r="C829" s="374">
        <v>0</v>
      </c>
      <c r="D829" s="373">
        <v>25368000</v>
      </c>
    </row>
    <row r="830" spans="1:4" x14ac:dyDescent="0.25">
      <c r="A830" s="367" t="s">
        <v>344</v>
      </c>
      <c r="B830" s="373">
        <v>672000</v>
      </c>
      <c r="C830" s="374">
        <v>0</v>
      </c>
      <c r="D830" s="373">
        <v>672000</v>
      </c>
    </row>
    <row r="831" spans="1:4" x14ac:dyDescent="0.25">
      <c r="A831" s="367" t="s">
        <v>345</v>
      </c>
      <c r="B831" s="373">
        <v>30000</v>
      </c>
      <c r="C831" s="374">
        <v>0</v>
      </c>
      <c r="D831" s="373">
        <v>30000</v>
      </c>
    </row>
    <row r="832" spans="1:4" x14ac:dyDescent="0.25">
      <c r="A832" s="367" t="s">
        <v>360</v>
      </c>
      <c r="B832" s="373">
        <v>2360000</v>
      </c>
      <c r="C832" s="374">
        <v>0</v>
      </c>
      <c r="D832" s="373">
        <v>2360000</v>
      </c>
    </row>
    <row r="833" spans="1:4" x14ac:dyDescent="0.25">
      <c r="A833" s="367" t="s">
        <v>365</v>
      </c>
      <c r="B833" s="373">
        <v>1605000</v>
      </c>
      <c r="C833" s="374">
        <v>0</v>
      </c>
      <c r="D833" s="373">
        <v>1605000</v>
      </c>
    </row>
    <row r="834" spans="1:4" x14ac:dyDescent="0.25">
      <c r="A834" s="367" t="s">
        <v>802</v>
      </c>
      <c r="B834" s="373">
        <v>1663440</v>
      </c>
      <c r="C834" s="374">
        <v>0</v>
      </c>
      <c r="D834" s="373">
        <v>1663440</v>
      </c>
    </row>
    <row r="835" spans="1:4" x14ac:dyDescent="0.25">
      <c r="A835" s="367" t="s">
        <v>4470</v>
      </c>
      <c r="B835" s="373">
        <v>104035</v>
      </c>
      <c r="C835" s="374">
        <v>0</v>
      </c>
      <c r="D835" s="373">
        <v>104035</v>
      </c>
    </row>
    <row r="836" spans="1:4" x14ac:dyDescent="0.25">
      <c r="A836" s="367" t="s">
        <v>4471</v>
      </c>
      <c r="B836" s="373">
        <v>7455</v>
      </c>
      <c r="C836" s="374">
        <v>0</v>
      </c>
      <c r="D836" s="373">
        <v>7455</v>
      </c>
    </row>
    <row r="837" spans="1:4" x14ac:dyDescent="0.25">
      <c r="A837" s="367" t="s">
        <v>4472</v>
      </c>
      <c r="B837" s="373">
        <v>70815</v>
      </c>
      <c r="C837" s="374">
        <v>0</v>
      </c>
      <c r="D837" s="373">
        <v>70815</v>
      </c>
    </row>
    <row r="838" spans="1:4" x14ac:dyDescent="0.25">
      <c r="A838" s="367" t="s">
        <v>4473</v>
      </c>
      <c r="B838" s="373">
        <v>469000</v>
      </c>
      <c r="C838" s="374">
        <v>0</v>
      </c>
      <c r="D838" s="373">
        <v>469000</v>
      </c>
    </row>
    <row r="839" spans="1:4" x14ac:dyDescent="0.25">
      <c r="A839" s="367" t="s">
        <v>4474</v>
      </c>
      <c r="B839" s="373">
        <v>3779509</v>
      </c>
      <c r="C839" s="374">
        <v>0</v>
      </c>
      <c r="D839" s="373">
        <v>3779509</v>
      </c>
    </row>
    <row r="840" spans="1:4" x14ac:dyDescent="0.25">
      <c r="A840" s="367" t="s">
        <v>4475</v>
      </c>
      <c r="B840" s="373">
        <v>794294</v>
      </c>
      <c r="C840" s="374">
        <v>0</v>
      </c>
      <c r="D840" s="373">
        <v>794294</v>
      </c>
    </row>
    <row r="841" spans="1:4" x14ac:dyDescent="0.25">
      <c r="A841" s="379" t="s">
        <v>3296</v>
      </c>
      <c r="B841" s="383">
        <f>SUM(B739:B840)</f>
        <v>257448653</v>
      </c>
      <c r="C841" s="383">
        <f t="shared" ref="C841:D841" si="13">SUM(C739:C840)</f>
        <v>0</v>
      </c>
      <c r="D841" s="383">
        <f t="shared" si="13"/>
        <v>257448653</v>
      </c>
    </row>
    <row r="842" spans="1:4" x14ac:dyDescent="0.25">
      <c r="A842" s="379" t="s">
        <v>2175</v>
      </c>
      <c r="B842" s="368"/>
      <c r="C842" s="369"/>
      <c r="D842" s="368"/>
    </row>
    <row r="843" spans="1:4" x14ac:dyDescent="0.25">
      <c r="A843" s="376" t="s">
        <v>2335</v>
      </c>
      <c r="B843" s="375">
        <v>66000</v>
      </c>
      <c r="C843" s="374">
        <v>0</v>
      </c>
      <c r="D843" s="375">
        <v>66000</v>
      </c>
    </row>
    <row r="844" spans="1:4" x14ac:dyDescent="0.25">
      <c r="A844" s="376" t="s">
        <v>2335</v>
      </c>
      <c r="B844" s="375">
        <v>72000</v>
      </c>
      <c r="C844" s="374">
        <v>0</v>
      </c>
      <c r="D844" s="375">
        <v>72000</v>
      </c>
    </row>
    <row r="845" spans="1:4" x14ac:dyDescent="0.25">
      <c r="A845" s="376" t="s">
        <v>2336</v>
      </c>
      <c r="B845" s="375">
        <v>330000</v>
      </c>
      <c r="C845" s="374">
        <v>0</v>
      </c>
      <c r="D845" s="375">
        <v>330000</v>
      </c>
    </row>
    <row r="846" spans="1:4" x14ac:dyDescent="0.25">
      <c r="A846" s="376" t="s">
        <v>2337</v>
      </c>
      <c r="B846" s="375">
        <v>102000</v>
      </c>
      <c r="C846" s="374">
        <v>0</v>
      </c>
      <c r="D846" s="375">
        <v>102000</v>
      </c>
    </row>
    <row r="847" spans="1:4" x14ac:dyDescent="0.25">
      <c r="A847" s="376" t="s">
        <v>2338</v>
      </c>
      <c r="B847" s="375">
        <v>1350000</v>
      </c>
      <c r="C847" s="374">
        <v>0</v>
      </c>
      <c r="D847" s="375">
        <v>1350000</v>
      </c>
    </row>
    <row r="848" spans="1:4" x14ac:dyDescent="0.25">
      <c r="A848" s="376" t="s">
        <v>2339</v>
      </c>
      <c r="B848" s="375">
        <v>288000</v>
      </c>
      <c r="C848" s="374">
        <v>0</v>
      </c>
      <c r="D848" s="375">
        <v>288000</v>
      </c>
    </row>
    <row r="849" spans="1:4" x14ac:dyDescent="0.25">
      <c r="A849" s="376" t="s">
        <v>2340</v>
      </c>
      <c r="B849" s="375">
        <v>17000</v>
      </c>
      <c r="C849" s="374">
        <v>0</v>
      </c>
      <c r="D849" s="375">
        <v>17000</v>
      </c>
    </row>
    <row r="850" spans="1:4" x14ac:dyDescent="0.25">
      <c r="A850" s="376" t="s">
        <v>2341</v>
      </c>
      <c r="B850" s="375">
        <v>287000</v>
      </c>
      <c r="C850" s="374">
        <v>0</v>
      </c>
      <c r="D850" s="375">
        <v>287000</v>
      </c>
    </row>
    <row r="851" spans="1:4" x14ac:dyDescent="0.25">
      <c r="A851" s="376" t="s">
        <v>4476</v>
      </c>
      <c r="B851" s="375">
        <v>950000</v>
      </c>
      <c r="C851" s="374">
        <v>0</v>
      </c>
      <c r="D851" s="375">
        <v>950000</v>
      </c>
    </row>
    <row r="852" spans="1:4" x14ac:dyDescent="0.25">
      <c r="A852" s="376" t="s">
        <v>2342</v>
      </c>
      <c r="B852" s="375">
        <v>36000000</v>
      </c>
      <c r="C852" s="374">
        <v>0</v>
      </c>
      <c r="D852" s="375">
        <v>36000000</v>
      </c>
    </row>
    <row r="853" spans="1:4" x14ac:dyDescent="0.25">
      <c r="A853" s="376" t="s">
        <v>2343</v>
      </c>
      <c r="B853" s="375">
        <v>120000</v>
      </c>
      <c r="C853" s="374">
        <v>0</v>
      </c>
      <c r="D853" s="375">
        <v>120000</v>
      </c>
    </row>
    <row r="854" spans="1:4" x14ac:dyDescent="0.25">
      <c r="A854" s="376" t="s">
        <v>2344</v>
      </c>
      <c r="B854" s="375">
        <v>1664000</v>
      </c>
      <c r="C854" s="374">
        <v>0</v>
      </c>
      <c r="D854" s="375">
        <v>1664000</v>
      </c>
    </row>
    <row r="855" spans="1:4" x14ac:dyDescent="0.25">
      <c r="A855" s="376" t="s">
        <v>2345</v>
      </c>
      <c r="B855" s="375">
        <v>100000</v>
      </c>
      <c r="C855" s="374">
        <v>0</v>
      </c>
      <c r="D855" s="375">
        <v>100000</v>
      </c>
    </row>
    <row r="856" spans="1:4" x14ac:dyDescent="0.25">
      <c r="A856" s="376" t="s">
        <v>2346</v>
      </c>
      <c r="B856" s="375">
        <v>100000</v>
      </c>
      <c r="C856" s="374">
        <v>0</v>
      </c>
      <c r="D856" s="375">
        <v>100000</v>
      </c>
    </row>
    <row r="857" spans="1:4" x14ac:dyDescent="0.25">
      <c r="A857" s="376" t="s">
        <v>2347</v>
      </c>
      <c r="B857" s="375">
        <v>68625</v>
      </c>
      <c r="C857" s="374">
        <v>0</v>
      </c>
      <c r="D857" s="375">
        <v>68625</v>
      </c>
    </row>
    <row r="858" spans="1:4" x14ac:dyDescent="0.25">
      <c r="A858" s="376" t="s">
        <v>2348</v>
      </c>
      <c r="B858" s="375">
        <v>613050</v>
      </c>
      <c r="C858" s="374">
        <v>0</v>
      </c>
      <c r="D858" s="375">
        <v>613050</v>
      </c>
    </row>
    <row r="859" spans="1:4" x14ac:dyDescent="0.25">
      <c r="A859" s="376" t="s">
        <v>2349</v>
      </c>
      <c r="B859" s="375">
        <v>183000</v>
      </c>
      <c r="C859" s="374">
        <v>0</v>
      </c>
      <c r="D859" s="375">
        <v>183000</v>
      </c>
    </row>
    <row r="860" spans="1:4" x14ac:dyDescent="0.25">
      <c r="A860" s="376" t="s">
        <v>2350</v>
      </c>
      <c r="B860" s="375">
        <v>480375</v>
      </c>
      <c r="C860" s="374">
        <v>0</v>
      </c>
      <c r="D860" s="375">
        <v>480375</v>
      </c>
    </row>
    <row r="861" spans="1:4" x14ac:dyDescent="0.25">
      <c r="A861" s="376" t="s">
        <v>2351</v>
      </c>
      <c r="B861" s="375">
        <v>750300</v>
      </c>
      <c r="C861" s="374">
        <v>0</v>
      </c>
      <c r="D861" s="375">
        <v>750300</v>
      </c>
    </row>
    <row r="862" spans="1:4" x14ac:dyDescent="0.25">
      <c r="A862" s="376" t="s">
        <v>2352</v>
      </c>
      <c r="B862" s="375">
        <v>1509750</v>
      </c>
      <c r="C862" s="374">
        <v>0</v>
      </c>
      <c r="D862" s="375">
        <v>1509750</v>
      </c>
    </row>
    <row r="863" spans="1:4" x14ac:dyDescent="0.25">
      <c r="A863" s="376" t="s">
        <v>2353</v>
      </c>
      <c r="B863" s="375">
        <v>247050</v>
      </c>
      <c r="C863" s="374">
        <v>0</v>
      </c>
      <c r="D863" s="375">
        <v>247050</v>
      </c>
    </row>
    <row r="864" spans="1:4" x14ac:dyDescent="0.25">
      <c r="A864" s="376" t="s">
        <v>5716</v>
      </c>
      <c r="B864" s="375">
        <v>86925</v>
      </c>
      <c r="C864" s="374">
        <v>0</v>
      </c>
      <c r="D864" s="375">
        <v>86925</v>
      </c>
    </row>
    <row r="865" spans="1:4" x14ac:dyDescent="0.25">
      <c r="A865" s="379" t="s">
        <v>834</v>
      </c>
      <c r="B865" s="368">
        <f>SUM(B843:B864)</f>
        <v>45385075</v>
      </c>
      <c r="C865" s="369">
        <f t="shared" ref="C865:D865" si="14">SUM(C843:C864)</f>
        <v>0</v>
      </c>
      <c r="D865" s="368">
        <f t="shared" si="14"/>
        <v>45385075</v>
      </c>
    </row>
    <row r="866" spans="1:4" x14ac:dyDescent="0.25">
      <c r="A866" s="379" t="s">
        <v>2176</v>
      </c>
      <c r="B866" s="368"/>
      <c r="C866" s="369"/>
      <c r="D866" s="368"/>
    </row>
    <row r="867" spans="1:4" x14ac:dyDescent="0.25">
      <c r="A867" s="367" t="s">
        <v>835</v>
      </c>
      <c r="B867" s="373">
        <v>571000</v>
      </c>
      <c r="C867" s="384">
        <v>239296</v>
      </c>
      <c r="D867" s="373">
        <f t="shared" ref="D867:D880" si="15">B867-C867</f>
        <v>331704</v>
      </c>
    </row>
    <row r="868" spans="1:4" x14ac:dyDescent="0.25">
      <c r="A868" s="367" t="s">
        <v>836</v>
      </c>
      <c r="B868" s="373">
        <v>3335090</v>
      </c>
      <c r="C868" s="384">
        <v>1297598</v>
      </c>
      <c r="D868" s="373">
        <f t="shared" si="15"/>
        <v>2037492</v>
      </c>
    </row>
    <row r="869" spans="1:4" x14ac:dyDescent="0.25">
      <c r="A869" s="367" t="s">
        <v>837</v>
      </c>
      <c r="B869" s="373">
        <v>4593000</v>
      </c>
      <c r="C869" s="384">
        <v>1930004</v>
      </c>
      <c r="D869" s="373">
        <f t="shared" si="15"/>
        <v>2662996</v>
      </c>
    </row>
    <row r="870" spans="1:4" x14ac:dyDescent="0.25">
      <c r="A870" s="367" t="s">
        <v>838</v>
      </c>
      <c r="B870" s="373">
        <v>11105000</v>
      </c>
      <c r="C870" s="384">
        <v>4663902</v>
      </c>
      <c r="D870" s="373">
        <f t="shared" si="15"/>
        <v>6441098</v>
      </c>
    </row>
    <row r="871" spans="1:4" x14ac:dyDescent="0.25">
      <c r="A871" s="367" t="s">
        <v>839</v>
      </c>
      <c r="B871" s="373">
        <v>6850246</v>
      </c>
      <c r="C871" s="384">
        <v>2128909</v>
      </c>
      <c r="D871" s="373">
        <f t="shared" si="15"/>
        <v>4721337</v>
      </c>
    </row>
    <row r="872" spans="1:4" x14ac:dyDescent="0.25">
      <c r="A872" s="367" t="s">
        <v>840</v>
      </c>
      <c r="B872" s="373">
        <v>6599000</v>
      </c>
      <c r="C872" s="384">
        <v>1493259</v>
      </c>
      <c r="D872" s="373">
        <f t="shared" si="15"/>
        <v>5105741</v>
      </c>
    </row>
    <row r="873" spans="1:4" x14ac:dyDescent="0.25">
      <c r="A873" s="367" t="s">
        <v>841</v>
      </c>
      <c r="B873" s="373">
        <v>2688000</v>
      </c>
      <c r="C873" s="384">
        <v>1128580</v>
      </c>
      <c r="D873" s="373">
        <f t="shared" si="15"/>
        <v>1559420</v>
      </c>
    </row>
    <row r="874" spans="1:4" x14ac:dyDescent="0.25">
      <c r="A874" s="367" t="s">
        <v>2354</v>
      </c>
      <c r="B874" s="373">
        <v>16416000</v>
      </c>
      <c r="C874" s="384">
        <v>6896801</v>
      </c>
      <c r="D874" s="373">
        <f t="shared" si="15"/>
        <v>9519199</v>
      </c>
    </row>
    <row r="875" spans="1:4" x14ac:dyDescent="0.25">
      <c r="A875" s="367" t="s">
        <v>842</v>
      </c>
      <c r="B875" s="373">
        <v>900000</v>
      </c>
      <c r="C875" s="384">
        <v>377458</v>
      </c>
      <c r="D875" s="373">
        <f t="shared" si="15"/>
        <v>522542</v>
      </c>
    </row>
    <row r="876" spans="1:4" x14ac:dyDescent="0.25">
      <c r="A876" s="367" t="s">
        <v>843</v>
      </c>
      <c r="B876" s="373">
        <v>4342000</v>
      </c>
      <c r="C876" s="384">
        <v>1824095</v>
      </c>
      <c r="D876" s="373">
        <f t="shared" si="15"/>
        <v>2517905</v>
      </c>
    </row>
    <row r="877" spans="1:4" x14ac:dyDescent="0.25">
      <c r="A877" s="367" t="s">
        <v>2355</v>
      </c>
      <c r="B877" s="373">
        <v>3490753</v>
      </c>
      <c r="C877" s="384">
        <v>1248171</v>
      </c>
      <c r="D877" s="373">
        <f t="shared" si="15"/>
        <v>2242582</v>
      </c>
    </row>
    <row r="878" spans="1:4" x14ac:dyDescent="0.25">
      <c r="A878" s="367" t="s">
        <v>2356</v>
      </c>
      <c r="B878" s="373">
        <v>2760290</v>
      </c>
      <c r="C878" s="384">
        <v>952771</v>
      </c>
      <c r="D878" s="373">
        <f t="shared" si="15"/>
        <v>1807519</v>
      </c>
    </row>
    <row r="879" spans="1:4" x14ac:dyDescent="0.25">
      <c r="A879" s="373" t="s">
        <v>2357</v>
      </c>
      <c r="B879" s="373">
        <v>5649503</v>
      </c>
      <c r="C879" s="384">
        <v>2310011</v>
      </c>
      <c r="D879" s="373">
        <f t="shared" si="15"/>
        <v>3339492</v>
      </c>
    </row>
    <row r="880" spans="1:4" x14ac:dyDescent="0.25">
      <c r="A880" s="367" t="s">
        <v>844</v>
      </c>
      <c r="B880" s="373">
        <v>8688537</v>
      </c>
      <c r="C880" s="384">
        <v>1847517</v>
      </c>
      <c r="D880" s="373">
        <f t="shared" si="15"/>
        <v>6841020</v>
      </c>
    </row>
    <row r="881" spans="1:4" x14ac:dyDescent="0.25">
      <c r="A881" s="380" t="s">
        <v>845</v>
      </c>
      <c r="B881" s="368">
        <f>SUM(B867:B880)</f>
        <v>77988419</v>
      </c>
      <c r="C881" s="369">
        <f>SUM(C867:C880)</f>
        <v>28338372</v>
      </c>
      <c r="D881" s="368">
        <f>SUM(D867:D880)</f>
        <v>49650047</v>
      </c>
    </row>
    <row r="882" spans="1:4" x14ac:dyDescent="0.25">
      <c r="A882" s="380" t="s">
        <v>3297</v>
      </c>
      <c r="B882" s="368"/>
      <c r="C882" s="369"/>
      <c r="D882" s="368"/>
    </row>
    <row r="883" spans="1:4" ht="30.75" x14ac:dyDescent="0.25">
      <c r="A883" s="385" t="s">
        <v>3285</v>
      </c>
      <c r="B883" s="372">
        <v>11500000</v>
      </c>
      <c r="C883" s="372">
        <v>928192</v>
      </c>
      <c r="D883" s="373">
        <f t="shared" ref="D883:D946" si="16">B883-C883</f>
        <v>10571808</v>
      </c>
    </row>
    <row r="884" spans="1:4" x14ac:dyDescent="0.25">
      <c r="A884" s="367" t="s">
        <v>846</v>
      </c>
      <c r="B884" s="373">
        <v>3360000</v>
      </c>
      <c r="C884" s="374">
        <v>1411220</v>
      </c>
      <c r="D884" s="373">
        <f t="shared" si="16"/>
        <v>1948780</v>
      </c>
    </row>
    <row r="885" spans="1:4" x14ac:dyDescent="0.25">
      <c r="A885" s="367" t="s">
        <v>847</v>
      </c>
      <c r="B885" s="373">
        <v>3528000</v>
      </c>
      <c r="C885" s="374">
        <v>1481397</v>
      </c>
      <c r="D885" s="373">
        <f t="shared" si="16"/>
        <v>2046603</v>
      </c>
    </row>
    <row r="886" spans="1:4" x14ac:dyDescent="0.25">
      <c r="A886" s="367" t="s">
        <v>848</v>
      </c>
      <c r="B886" s="373">
        <v>2535000</v>
      </c>
      <c r="C886" s="374">
        <v>1065045</v>
      </c>
      <c r="D886" s="373">
        <f t="shared" si="16"/>
        <v>1469955</v>
      </c>
    </row>
    <row r="887" spans="1:4" x14ac:dyDescent="0.25">
      <c r="A887" s="367" t="s">
        <v>849</v>
      </c>
      <c r="B887" s="373">
        <v>4599000</v>
      </c>
      <c r="C887" s="374">
        <v>1931895</v>
      </c>
      <c r="D887" s="373">
        <f t="shared" si="16"/>
        <v>2667105</v>
      </c>
    </row>
    <row r="888" spans="1:4" x14ac:dyDescent="0.25">
      <c r="A888" s="367" t="s">
        <v>850</v>
      </c>
      <c r="B888" s="373">
        <v>3355000</v>
      </c>
      <c r="C888" s="374">
        <v>1409645</v>
      </c>
      <c r="D888" s="373">
        <f t="shared" si="16"/>
        <v>1945355</v>
      </c>
    </row>
    <row r="889" spans="1:4" x14ac:dyDescent="0.25">
      <c r="A889" s="367" t="s">
        <v>851</v>
      </c>
      <c r="B889" s="373">
        <v>3465000</v>
      </c>
      <c r="C889" s="374">
        <v>1455800</v>
      </c>
      <c r="D889" s="373">
        <f t="shared" si="16"/>
        <v>2009200</v>
      </c>
    </row>
    <row r="890" spans="1:4" x14ac:dyDescent="0.25">
      <c r="A890" s="367" t="s">
        <v>852</v>
      </c>
      <c r="B890" s="373">
        <v>4818000</v>
      </c>
      <c r="C890" s="374">
        <v>2023890</v>
      </c>
      <c r="D890" s="373">
        <f t="shared" si="16"/>
        <v>2794110</v>
      </c>
    </row>
    <row r="891" spans="1:4" x14ac:dyDescent="0.25">
      <c r="A891" s="367" t="s">
        <v>853</v>
      </c>
      <c r="B891" s="373">
        <v>2457000</v>
      </c>
      <c r="C891" s="374">
        <v>1032817</v>
      </c>
      <c r="D891" s="373">
        <f t="shared" si="16"/>
        <v>1424183</v>
      </c>
    </row>
    <row r="892" spans="1:4" x14ac:dyDescent="0.25">
      <c r="A892" s="367" t="s">
        <v>854</v>
      </c>
      <c r="B892" s="373">
        <v>3360000</v>
      </c>
      <c r="C892" s="374">
        <v>1411220</v>
      </c>
      <c r="D892" s="373">
        <f t="shared" si="16"/>
        <v>1948780</v>
      </c>
    </row>
    <row r="893" spans="1:4" x14ac:dyDescent="0.25">
      <c r="A893" s="367" t="s">
        <v>855</v>
      </c>
      <c r="B893" s="373">
        <v>3640000</v>
      </c>
      <c r="C893" s="374">
        <v>1528194</v>
      </c>
      <c r="D893" s="373">
        <f t="shared" si="16"/>
        <v>2111806</v>
      </c>
    </row>
    <row r="894" spans="1:4" x14ac:dyDescent="0.25">
      <c r="A894" s="367" t="s">
        <v>856</v>
      </c>
      <c r="B894" s="373">
        <v>3696000</v>
      </c>
      <c r="C894" s="374">
        <v>1553492</v>
      </c>
      <c r="D894" s="373">
        <f t="shared" si="16"/>
        <v>2142508</v>
      </c>
    </row>
    <row r="895" spans="1:4" x14ac:dyDescent="0.25">
      <c r="A895" s="367" t="s">
        <v>857</v>
      </c>
      <c r="B895" s="373">
        <v>2457000</v>
      </c>
      <c r="C895" s="374">
        <v>1032817</v>
      </c>
      <c r="D895" s="373">
        <f t="shared" si="16"/>
        <v>1424183</v>
      </c>
    </row>
    <row r="896" spans="1:4" x14ac:dyDescent="0.25">
      <c r="A896" s="367" t="s">
        <v>858</v>
      </c>
      <c r="B896" s="373">
        <v>4818000</v>
      </c>
      <c r="C896" s="374">
        <v>2023890</v>
      </c>
      <c r="D896" s="373">
        <f t="shared" si="16"/>
        <v>2794110</v>
      </c>
    </row>
    <row r="897" spans="1:4" x14ac:dyDescent="0.25">
      <c r="A897" s="367" t="s">
        <v>859</v>
      </c>
      <c r="B897" s="373">
        <v>3465000</v>
      </c>
      <c r="C897" s="374">
        <v>1455800</v>
      </c>
      <c r="D897" s="373">
        <f t="shared" si="16"/>
        <v>2009200</v>
      </c>
    </row>
    <row r="898" spans="1:4" x14ac:dyDescent="0.25">
      <c r="A898" s="367" t="s">
        <v>860</v>
      </c>
      <c r="B898" s="373">
        <v>3630000</v>
      </c>
      <c r="C898" s="374">
        <v>1525020</v>
      </c>
      <c r="D898" s="373">
        <f t="shared" si="16"/>
        <v>2104980</v>
      </c>
    </row>
    <row r="899" spans="1:4" x14ac:dyDescent="0.25">
      <c r="A899" s="367" t="s">
        <v>861</v>
      </c>
      <c r="B899" s="373">
        <v>4599000</v>
      </c>
      <c r="C899" s="374">
        <v>1931895</v>
      </c>
      <c r="D899" s="373">
        <f t="shared" si="16"/>
        <v>2667105</v>
      </c>
    </row>
    <row r="900" spans="1:4" x14ac:dyDescent="0.25">
      <c r="A900" s="367" t="s">
        <v>862</v>
      </c>
      <c r="B900" s="373">
        <v>2457000</v>
      </c>
      <c r="C900" s="374">
        <v>1032817</v>
      </c>
      <c r="D900" s="373">
        <f t="shared" si="16"/>
        <v>1424183</v>
      </c>
    </row>
    <row r="901" spans="1:4" x14ac:dyDescent="0.25">
      <c r="A901" s="367" t="s">
        <v>863</v>
      </c>
      <c r="B901" s="373">
        <v>3360000</v>
      </c>
      <c r="C901" s="374">
        <v>1411220</v>
      </c>
      <c r="D901" s="373">
        <f t="shared" si="16"/>
        <v>1948780</v>
      </c>
    </row>
    <row r="902" spans="1:4" x14ac:dyDescent="0.25">
      <c r="A902" s="367" t="s">
        <v>864</v>
      </c>
      <c r="B902" s="373">
        <v>3472000</v>
      </c>
      <c r="C902" s="374">
        <v>1458005</v>
      </c>
      <c r="D902" s="373">
        <f t="shared" si="16"/>
        <v>2013995</v>
      </c>
    </row>
    <row r="903" spans="1:4" x14ac:dyDescent="0.25">
      <c r="A903" s="367" t="s">
        <v>865</v>
      </c>
      <c r="B903" s="373">
        <v>3528000</v>
      </c>
      <c r="C903" s="374">
        <v>1481397</v>
      </c>
      <c r="D903" s="373">
        <f t="shared" si="16"/>
        <v>2046603</v>
      </c>
    </row>
    <row r="904" spans="1:4" x14ac:dyDescent="0.25">
      <c r="A904" s="367" t="s">
        <v>866</v>
      </c>
      <c r="B904" s="373">
        <v>3528000</v>
      </c>
      <c r="C904" s="374">
        <v>1481397</v>
      </c>
      <c r="D904" s="373">
        <f t="shared" si="16"/>
        <v>2046603</v>
      </c>
    </row>
    <row r="905" spans="1:4" x14ac:dyDescent="0.25">
      <c r="A905" s="367" t="s">
        <v>867</v>
      </c>
      <c r="B905" s="373">
        <v>3696000</v>
      </c>
      <c r="C905" s="374">
        <v>1553492</v>
      </c>
      <c r="D905" s="373">
        <f t="shared" si="16"/>
        <v>2142508</v>
      </c>
    </row>
    <row r="906" spans="1:4" x14ac:dyDescent="0.25">
      <c r="A906" s="367" t="s">
        <v>868</v>
      </c>
      <c r="B906" s="373">
        <v>3300000</v>
      </c>
      <c r="C906" s="374">
        <v>1386579</v>
      </c>
      <c r="D906" s="373">
        <f t="shared" si="16"/>
        <v>1913421</v>
      </c>
    </row>
    <row r="907" spans="1:4" x14ac:dyDescent="0.25">
      <c r="A907" s="367" t="s">
        <v>869</v>
      </c>
      <c r="B907" s="373">
        <v>3465000</v>
      </c>
      <c r="C907" s="374">
        <v>1455800</v>
      </c>
      <c r="D907" s="373">
        <f t="shared" si="16"/>
        <v>2009200</v>
      </c>
    </row>
    <row r="908" spans="1:4" x14ac:dyDescent="0.25">
      <c r="A908" s="367" t="s">
        <v>870</v>
      </c>
      <c r="B908" s="373">
        <v>3696000</v>
      </c>
      <c r="C908" s="374">
        <v>1553492</v>
      </c>
      <c r="D908" s="373">
        <f t="shared" si="16"/>
        <v>2142508</v>
      </c>
    </row>
    <row r="909" spans="1:4" x14ac:dyDescent="0.25">
      <c r="A909" s="367" t="s">
        <v>871</v>
      </c>
      <c r="B909" s="373">
        <v>3696000</v>
      </c>
      <c r="C909" s="374">
        <v>1553492</v>
      </c>
      <c r="D909" s="373">
        <f t="shared" si="16"/>
        <v>2142508</v>
      </c>
    </row>
    <row r="910" spans="1:4" x14ac:dyDescent="0.25">
      <c r="A910" s="367" t="s">
        <v>872</v>
      </c>
      <c r="B910" s="373">
        <v>3360000</v>
      </c>
      <c r="C910" s="374">
        <v>1411220</v>
      </c>
      <c r="D910" s="373">
        <f t="shared" si="16"/>
        <v>1948780</v>
      </c>
    </row>
    <row r="911" spans="1:4" x14ac:dyDescent="0.25">
      <c r="A911" s="367" t="s">
        <v>873</v>
      </c>
      <c r="B911" s="373">
        <v>3472000</v>
      </c>
      <c r="C911" s="374">
        <v>1458005</v>
      </c>
      <c r="D911" s="373">
        <f t="shared" si="16"/>
        <v>2013995</v>
      </c>
    </row>
    <row r="912" spans="1:4" x14ac:dyDescent="0.25">
      <c r="A912" s="367" t="s">
        <v>874</v>
      </c>
      <c r="B912" s="373">
        <v>3528000</v>
      </c>
      <c r="C912" s="374">
        <v>1481397</v>
      </c>
      <c r="D912" s="373">
        <f t="shared" si="16"/>
        <v>2046603</v>
      </c>
    </row>
    <row r="913" spans="1:4" x14ac:dyDescent="0.25">
      <c r="A913" s="367" t="s">
        <v>875</v>
      </c>
      <c r="B913" s="373">
        <v>3528000</v>
      </c>
      <c r="C913" s="374">
        <v>1481397</v>
      </c>
      <c r="D913" s="373">
        <f t="shared" si="16"/>
        <v>2046603</v>
      </c>
    </row>
    <row r="914" spans="1:4" x14ac:dyDescent="0.25">
      <c r="A914" s="367" t="s">
        <v>876</v>
      </c>
      <c r="B914" s="373">
        <v>3696000</v>
      </c>
      <c r="C914" s="374">
        <v>1553492</v>
      </c>
      <c r="D914" s="373">
        <f t="shared" si="16"/>
        <v>2142508</v>
      </c>
    </row>
    <row r="915" spans="1:4" x14ac:dyDescent="0.25">
      <c r="A915" s="367" t="s">
        <v>877</v>
      </c>
      <c r="B915" s="373">
        <v>3300000</v>
      </c>
      <c r="C915" s="374">
        <v>1386579</v>
      </c>
      <c r="D915" s="373">
        <f t="shared" si="16"/>
        <v>1913421</v>
      </c>
    </row>
    <row r="916" spans="1:4" x14ac:dyDescent="0.25">
      <c r="A916" s="367" t="s">
        <v>878</v>
      </c>
      <c r="B916" s="373">
        <v>3410000</v>
      </c>
      <c r="C916" s="374">
        <v>1432710</v>
      </c>
      <c r="D916" s="373">
        <f t="shared" si="16"/>
        <v>1977290</v>
      </c>
    </row>
    <row r="917" spans="1:4" x14ac:dyDescent="0.25">
      <c r="A917" s="367" t="s">
        <v>879</v>
      </c>
      <c r="B917" s="373">
        <v>3528000</v>
      </c>
      <c r="C917" s="374">
        <v>1481397</v>
      </c>
      <c r="D917" s="373">
        <f t="shared" si="16"/>
        <v>2046603</v>
      </c>
    </row>
    <row r="918" spans="1:4" x14ac:dyDescent="0.25">
      <c r="A918" s="373" t="s">
        <v>880</v>
      </c>
      <c r="B918" s="373">
        <v>3528000</v>
      </c>
      <c r="C918" s="374">
        <v>1481397</v>
      </c>
      <c r="D918" s="373">
        <f t="shared" si="16"/>
        <v>2046603</v>
      </c>
    </row>
    <row r="919" spans="1:4" x14ac:dyDescent="0.25">
      <c r="A919" s="373" t="s">
        <v>881</v>
      </c>
      <c r="B919" s="373">
        <v>3360000</v>
      </c>
      <c r="C919" s="374">
        <v>1411220</v>
      </c>
      <c r="D919" s="373">
        <f t="shared" si="16"/>
        <v>1948780</v>
      </c>
    </row>
    <row r="920" spans="1:4" x14ac:dyDescent="0.25">
      <c r="A920" s="373" t="s">
        <v>882</v>
      </c>
      <c r="B920" s="373">
        <v>3416000</v>
      </c>
      <c r="C920" s="374">
        <v>1434600</v>
      </c>
      <c r="D920" s="373">
        <f t="shared" si="16"/>
        <v>1981400</v>
      </c>
    </row>
    <row r="921" spans="1:4" x14ac:dyDescent="0.25">
      <c r="A921" s="373" t="s">
        <v>883</v>
      </c>
      <c r="B921" s="373">
        <v>3528000</v>
      </c>
      <c r="C921" s="374">
        <v>1481397</v>
      </c>
      <c r="D921" s="373">
        <f t="shared" si="16"/>
        <v>2046603</v>
      </c>
    </row>
    <row r="922" spans="1:4" x14ac:dyDescent="0.25">
      <c r="A922" s="373" t="s">
        <v>884</v>
      </c>
      <c r="B922" s="373">
        <v>3528000</v>
      </c>
      <c r="C922" s="374">
        <v>1481397</v>
      </c>
      <c r="D922" s="373">
        <f t="shared" si="16"/>
        <v>2046603</v>
      </c>
    </row>
    <row r="923" spans="1:4" x14ac:dyDescent="0.25">
      <c r="A923" s="373" t="s">
        <v>885</v>
      </c>
      <c r="B923" s="373">
        <v>3472000</v>
      </c>
      <c r="C923" s="374">
        <v>1458005</v>
      </c>
      <c r="D923" s="373">
        <f t="shared" si="16"/>
        <v>2013995</v>
      </c>
    </row>
    <row r="924" spans="1:4" x14ac:dyDescent="0.25">
      <c r="A924" s="373" t="s">
        <v>886</v>
      </c>
      <c r="B924" s="373">
        <v>3300000</v>
      </c>
      <c r="C924" s="374">
        <v>1386579</v>
      </c>
      <c r="D924" s="373">
        <f t="shared" si="16"/>
        <v>1913421</v>
      </c>
    </row>
    <row r="925" spans="1:4" x14ac:dyDescent="0.25">
      <c r="A925" s="373" t="s">
        <v>887</v>
      </c>
      <c r="B925" s="373">
        <v>3355000</v>
      </c>
      <c r="C925" s="374">
        <v>1409645</v>
      </c>
      <c r="D925" s="373">
        <f t="shared" si="16"/>
        <v>1945355</v>
      </c>
    </row>
    <row r="926" spans="1:4" x14ac:dyDescent="0.25">
      <c r="A926" s="373" t="s">
        <v>888</v>
      </c>
      <c r="B926" s="373">
        <v>3528000</v>
      </c>
      <c r="C926" s="374">
        <v>1481397</v>
      </c>
      <c r="D926" s="373">
        <f t="shared" si="16"/>
        <v>2046603</v>
      </c>
    </row>
    <row r="927" spans="1:4" x14ac:dyDescent="0.25">
      <c r="A927" s="373" t="s">
        <v>889</v>
      </c>
      <c r="B927" s="373">
        <v>3696000</v>
      </c>
      <c r="C927" s="374">
        <v>1553492</v>
      </c>
      <c r="D927" s="373">
        <f t="shared" si="16"/>
        <v>2142508</v>
      </c>
    </row>
    <row r="928" spans="1:4" x14ac:dyDescent="0.25">
      <c r="A928" s="373" t="s">
        <v>890</v>
      </c>
      <c r="B928" s="373">
        <v>3696000</v>
      </c>
      <c r="C928" s="374">
        <v>1553492</v>
      </c>
      <c r="D928" s="373">
        <f t="shared" si="16"/>
        <v>2142508</v>
      </c>
    </row>
    <row r="929" spans="1:4" x14ac:dyDescent="0.25">
      <c r="A929" s="373" t="s">
        <v>891</v>
      </c>
      <c r="B929" s="373">
        <v>3416000</v>
      </c>
      <c r="C929" s="374">
        <v>1434600</v>
      </c>
      <c r="D929" s="373">
        <f t="shared" si="16"/>
        <v>1981400</v>
      </c>
    </row>
    <row r="930" spans="1:4" x14ac:dyDescent="0.25">
      <c r="A930" s="373" t="s">
        <v>892</v>
      </c>
      <c r="B930" s="373">
        <v>3388000</v>
      </c>
      <c r="C930" s="374">
        <v>1423875</v>
      </c>
      <c r="D930" s="373">
        <f t="shared" si="16"/>
        <v>1964125</v>
      </c>
    </row>
    <row r="931" spans="1:4" x14ac:dyDescent="0.25">
      <c r="A931" s="373" t="s">
        <v>893</v>
      </c>
      <c r="B931" s="373">
        <v>3611588</v>
      </c>
      <c r="C931" s="374">
        <v>1461118</v>
      </c>
      <c r="D931" s="373">
        <f t="shared" si="16"/>
        <v>2150470</v>
      </c>
    </row>
    <row r="932" spans="1:4" x14ac:dyDescent="0.25">
      <c r="A932" s="373" t="s">
        <v>894</v>
      </c>
      <c r="B932" s="373">
        <v>3360000</v>
      </c>
      <c r="C932" s="374">
        <v>1411220</v>
      </c>
      <c r="D932" s="373">
        <f t="shared" si="16"/>
        <v>1948780</v>
      </c>
    </row>
    <row r="933" spans="1:4" x14ac:dyDescent="0.25">
      <c r="A933" s="373" t="s">
        <v>895</v>
      </c>
      <c r="B933" s="373">
        <v>3300000</v>
      </c>
      <c r="C933" s="374">
        <v>1386579</v>
      </c>
      <c r="D933" s="373">
        <f t="shared" si="16"/>
        <v>1913421</v>
      </c>
    </row>
    <row r="934" spans="1:4" x14ac:dyDescent="0.25">
      <c r="A934" s="373" t="s">
        <v>896</v>
      </c>
      <c r="B934" s="373">
        <v>3300000</v>
      </c>
      <c r="C934" s="374">
        <v>1386579</v>
      </c>
      <c r="D934" s="373">
        <f t="shared" si="16"/>
        <v>1913421</v>
      </c>
    </row>
    <row r="935" spans="1:4" x14ac:dyDescent="0.25">
      <c r="A935" s="373" t="s">
        <v>897</v>
      </c>
      <c r="B935" s="373">
        <v>3360000</v>
      </c>
      <c r="C935" s="374">
        <v>1411220</v>
      </c>
      <c r="D935" s="373">
        <f t="shared" si="16"/>
        <v>1948780</v>
      </c>
    </row>
    <row r="936" spans="1:4" x14ac:dyDescent="0.25">
      <c r="A936" s="373" t="s">
        <v>898</v>
      </c>
      <c r="B936" s="373">
        <v>3360000</v>
      </c>
      <c r="C936" s="374">
        <v>1411220</v>
      </c>
      <c r="D936" s="373">
        <f t="shared" si="16"/>
        <v>1948780</v>
      </c>
    </row>
    <row r="937" spans="1:4" x14ac:dyDescent="0.25">
      <c r="A937" s="373" t="s">
        <v>899</v>
      </c>
      <c r="B937" s="373">
        <v>3360000</v>
      </c>
      <c r="C937" s="374">
        <v>1411220</v>
      </c>
      <c r="D937" s="373">
        <f t="shared" si="16"/>
        <v>1948780</v>
      </c>
    </row>
    <row r="938" spans="1:4" x14ac:dyDescent="0.25">
      <c r="A938" s="373" t="s">
        <v>900</v>
      </c>
      <c r="B938" s="373">
        <v>1553900</v>
      </c>
      <c r="C938" s="374">
        <v>561577</v>
      </c>
      <c r="D938" s="373">
        <f t="shared" si="16"/>
        <v>992323</v>
      </c>
    </row>
    <row r="939" spans="1:4" x14ac:dyDescent="0.25">
      <c r="A939" s="373" t="s">
        <v>901</v>
      </c>
      <c r="B939" s="373">
        <v>1709600</v>
      </c>
      <c r="C939" s="374">
        <v>629387</v>
      </c>
      <c r="D939" s="373">
        <f t="shared" si="16"/>
        <v>1080213</v>
      </c>
    </row>
    <row r="940" spans="1:4" x14ac:dyDescent="0.25">
      <c r="A940" s="373" t="s">
        <v>902</v>
      </c>
      <c r="B940" s="373">
        <v>4341200</v>
      </c>
      <c r="C940" s="374">
        <v>1744539</v>
      </c>
      <c r="D940" s="373">
        <f t="shared" si="16"/>
        <v>2596661</v>
      </c>
    </row>
    <row r="941" spans="1:4" x14ac:dyDescent="0.25">
      <c r="A941" s="373" t="s">
        <v>903</v>
      </c>
      <c r="B941" s="373">
        <v>4246700</v>
      </c>
      <c r="C941" s="374">
        <v>1693873</v>
      </c>
      <c r="D941" s="373">
        <f t="shared" si="16"/>
        <v>2552827</v>
      </c>
    </row>
    <row r="942" spans="1:4" x14ac:dyDescent="0.25">
      <c r="A942" s="373" t="s">
        <v>904</v>
      </c>
      <c r="B942" s="373">
        <v>4124500</v>
      </c>
      <c r="C942" s="374">
        <v>1670297</v>
      </c>
      <c r="D942" s="373">
        <f t="shared" si="16"/>
        <v>2454203</v>
      </c>
    </row>
    <row r="943" spans="1:4" x14ac:dyDescent="0.25">
      <c r="A943" s="373" t="s">
        <v>331</v>
      </c>
      <c r="B943" s="373">
        <v>2712000</v>
      </c>
      <c r="C943" s="374">
        <v>1139975</v>
      </c>
      <c r="D943" s="373">
        <f t="shared" si="16"/>
        <v>1572025</v>
      </c>
    </row>
    <row r="944" spans="1:4" x14ac:dyDescent="0.25">
      <c r="A944" s="373" t="s">
        <v>906</v>
      </c>
      <c r="B944" s="373">
        <v>4560000</v>
      </c>
      <c r="C944" s="374">
        <v>1915775</v>
      </c>
      <c r="D944" s="373">
        <f t="shared" si="16"/>
        <v>2644225</v>
      </c>
    </row>
    <row r="945" spans="1:4" x14ac:dyDescent="0.25">
      <c r="A945" s="373" t="s">
        <v>907</v>
      </c>
      <c r="B945" s="373">
        <v>4060000</v>
      </c>
      <c r="C945" s="374">
        <v>1704585</v>
      </c>
      <c r="D945" s="373">
        <f t="shared" si="16"/>
        <v>2355415</v>
      </c>
    </row>
    <row r="946" spans="1:4" x14ac:dyDescent="0.25">
      <c r="A946" s="373" t="s">
        <v>908</v>
      </c>
      <c r="B946" s="373">
        <v>3773000</v>
      </c>
      <c r="C946" s="374">
        <v>1585417</v>
      </c>
      <c r="D946" s="373">
        <f t="shared" si="16"/>
        <v>2187583</v>
      </c>
    </row>
    <row r="947" spans="1:4" x14ac:dyDescent="0.25">
      <c r="A947" s="373" t="s">
        <v>909</v>
      </c>
      <c r="B947" s="373">
        <v>5320000</v>
      </c>
      <c r="C947" s="374">
        <v>2235721</v>
      </c>
      <c r="D947" s="373">
        <f t="shared" ref="D947:D958" si="17">B947-C947</f>
        <v>3084279</v>
      </c>
    </row>
    <row r="948" spans="1:4" x14ac:dyDescent="0.25">
      <c r="A948" s="373" t="s">
        <v>912</v>
      </c>
      <c r="B948" s="373">
        <v>5950000</v>
      </c>
      <c r="C948" s="374">
        <v>2499355</v>
      </c>
      <c r="D948" s="373">
        <f t="shared" si="17"/>
        <v>3450645</v>
      </c>
    </row>
    <row r="949" spans="1:4" x14ac:dyDescent="0.25">
      <c r="A949" s="373" t="s">
        <v>916</v>
      </c>
      <c r="B949" s="373">
        <v>2000000</v>
      </c>
      <c r="C949" s="374">
        <v>840925</v>
      </c>
      <c r="D949" s="373">
        <f t="shared" si="17"/>
        <v>1159075</v>
      </c>
    </row>
    <row r="950" spans="1:4" x14ac:dyDescent="0.25">
      <c r="A950" s="373" t="s">
        <v>917</v>
      </c>
      <c r="B950" s="373">
        <v>1750000</v>
      </c>
      <c r="C950" s="374">
        <v>735330</v>
      </c>
      <c r="D950" s="373">
        <f t="shared" si="17"/>
        <v>1014670</v>
      </c>
    </row>
    <row r="951" spans="1:4" x14ac:dyDescent="0.25">
      <c r="A951" s="367" t="s">
        <v>918</v>
      </c>
      <c r="B951" s="373">
        <v>1500000</v>
      </c>
      <c r="C951" s="374">
        <v>629735</v>
      </c>
      <c r="D951" s="373">
        <f t="shared" si="17"/>
        <v>870265</v>
      </c>
    </row>
    <row r="952" spans="1:4" x14ac:dyDescent="0.25">
      <c r="A952" s="367" t="s">
        <v>919</v>
      </c>
      <c r="B952" s="373">
        <v>1800000</v>
      </c>
      <c r="C952" s="374">
        <v>756832</v>
      </c>
      <c r="D952" s="373">
        <f t="shared" si="17"/>
        <v>1043168</v>
      </c>
    </row>
    <row r="953" spans="1:4" x14ac:dyDescent="0.25">
      <c r="A953" s="367" t="s">
        <v>920</v>
      </c>
      <c r="B953" s="373">
        <v>1750000</v>
      </c>
      <c r="C953" s="374">
        <v>735330</v>
      </c>
      <c r="D953" s="373">
        <f t="shared" si="17"/>
        <v>1014670</v>
      </c>
    </row>
    <row r="954" spans="1:4" x14ac:dyDescent="0.25">
      <c r="A954" s="367" t="s">
        <v>921</v>
      </c>
      <c r="B954" s="373">
        <v>2700000</v>
      </c>
      <c r="C954" s="374">
        <v>1134290</v>
      </c>
      <c r="D954" s="373">
        <f t="shared" si="17"/>
        <v>1565710</v>
      </c>
    </row>
    <row r="955" spans="1:4" x14ac:dyDescent="0.25">
      <c r="A955" s="367" t="s">
        <v>922</v>
      </c>
      <c r="B955" s="373">
        <v>1900000</v>
      </c>
      <c r="C955" s="374">
        <v>797920</v>
      </c>
      <c r="D955" s="373">
        <f t="shared" si="17"/>
        <v>1102080</v>
      </c>
    </row>
    <row r="956" spans="1:4" x14ac:dyDescent="0.25">
      <c r="A956" s="373" t="s">
        <v>923</v>
      </c>
      <c r="B956" s="373">
        <v>9458240</v>
      </c>
      <c r="C956" s="374">
        <v>3526101</v>
      </c>
      <c r="D956" s="373">
        <f t="shared" si="17"/>
        <v>5932139</v>
      </c>
    </row>
    <row r="957" spans="1:4" x14ac:dyDescent="0.25">
      <c r="A957" s="373" t="s">
        <v>2358</v>
      </c>
      <c r="B957" s="373">
        <v>2933700</v>
      </c>
      <c r="C957" s="374">
        <v>692087</v>
      </c>
      <c r="D957" s="373">
        <f t="shared" si="17"/>
        <v>2241613</v>
      </c>
    </row>
    <row r="958" spans="1:4" x14ac:dyDescent="0.25">
      <c r="A958" s="376" t="s">
        <v>2361</v>
      </c>
      <c r="B958" s="375">
        <v>1530000</v>
      </c>
      <c r="C958" s="374">
        <v>642516</v>
      </c>
      <c r="D958" s="373">
        <f t="shared" si="17"/>
        <v>887484</v>
      </c>
    </row>
    <row r="959" spans="1:4" x14ac:dyDescent="0.25">
      <c r="A959" s="368" t="s">
        <v>3298</v>
      </c>
      <c r="B959" s="368">
        <f>SUM(B883:B958)</f>
        <v>269837428</v>
      </c>
      <c r="C959" s="369">
        <f>SUM(C883:C958)</f>
        <v>107997936</v>
      </c>
      <c r="D959" s="368">
        <f>SUM(D883:D958)</f>
        <v>161839492</v>
      </c>
    </row>
    <row r="960" spans="1:4" x14ac:dyDescent="0.25">
      <c r="A960" s="370" t="s">
        <v>925</v>
      </c>
      <c r="B960" s="373"/>
      <c r="C960" s="374"/>
      <c r="D960" s="373"/>
    </row>
    <row r="961" spans="1:4" x14ac:dyDescent="0.25">
      <c r="A961" s="381" t="s">
        <v>3299</v>
      </c>
      <c r="B961" s="372">
        <v>1132000</v>
      </c>
      <c r="C961" s="372">
        <v>97197</v>
      </c>
      <c r="D961" s="373">
        <f t="shared" ref="D961:D989" si="18">B961-C961</f>
        <v>1034803</v>
      </c>
    </row>
    <row r="962" spans="1:4" x14ac:dyDescent="0.25">
      <c r="A962" s="373" t="s">
        <v>926</v>
      </c>
      <c r="B962" s="373">
        <v>3374000</v>
      </c>
      <c r="C962" s="384">
        <v>1417559</v>
      </c>
      <c r="D962" s="373">
        <f t="shared" si="18"/>
        <v>1956441</v>
      </c>
    </row>
    <row r="963" spans="1:4" x14ac:dyDescent="0.25">
      <c r="A963" s="373" t="s">
        <v>810</v>
      </c>
      <c r="B963" s="373">
        <v>4986000</v>
      </c>
      <c r="C963" s="384">
        <v>2094067</v>
      </c>
      <c r="D963" s="373">
        <f t="shared" si="18"/>
        <v>2891933</v>
      </c>
    </row>
    <row r="964" spans="1:4" x14ac:dyDescent="0.25">
      <c r="A964" s="373" t="s">
        <v>927</v>
      </c>
      <c r="B964" s="373">
        <v>748000</v>
      </c>
      <c r="C964" s="384">
        <v>314249</v>
      </c>
      <c r="D964" s="373">
        <f t="shared" si="18"/>
        <v>433751</v>
      </c>
    </row>
    <row r="965" spans="1:4" x14ac:dyDescent="0.25">
      <c r="A965" s="373" t="s">
        <v>811</v>
      </c>
      <c r="B965" s="373">
        <v>98122611</v>
      </c>
      <c r="C965" s="384">
        <v>22334915</v>
      </c>
      <c r="D965" s="373">
        <f t="shared" si="18"/>
        <v>75787696</v>
      </c>
    </row>
    <row r="966" spans="1:4" x14ac:dyDescent="0.25">
      <c r="A966" s="373" t="s">
        <v>928</v>
      </c>
      <c r="B966" s="373">
        <v>960000</v>
      </c>
      <c r="C966" s="384">
        <v>404015</v>
      </c>
      <c r="D966" s="373">
        <f t="shared" si="18"/>
        <v>555985</v>
      </c>
    </row>
    <row r="967" spans="1:4" x14ac:dyDescent="0.25">
      <c r="A967" s="373" t="s">
        <v>813</v>
      </c>
      <c r="B967" s="373">
        <v>15627893</v>
      </c>
      <c r="C967" s="384">
        <v>6179347</v>
      </c>
      <c r="D967" s="373">
        <f t="shared" si="18"/>
        <v>9448546</v>
      </c>
    </row>
    <row r="968" spans="1:4" x14ac:dyDescent="0.25">
      <c r="A968" s="373" t="s">
        <v>929</v>
      </c>
      <c r="B968" s="373">
        <v>210000</v>
      </c>
      <c r="C968" s="384">
        <v>89172</v>
      </c>
      <c r="D968" s="373">
        <f t="shared" si="18"/>
        <v>120828</v>
      </c>
    </row>
    <row r="969" spans="1:4" x14ac:dyDescent="0.25">
      <c r="A969" s="373" t="s">
        <v>930</v>
      </c>
      <c r="B969" s="373">
        <v>16337291</v>
      </c>
      <c r="C969" s="384">
        <v>5022984</v>
      </c>
      <c r="D969" s="373">
        <f t="shared" si="18"/>
        <v>11314307</v>
      </c>
    </row>
    <row r="970" spans="1:4" x14ac:dyDescent="0.25">
      <c r="A970" s="373" t="s">
        <v>931</v>
      </c>
      <c r="B970" s="373">
        <v>400000</v>
      </c>
      <c r="C970" s="384">
        <v>168185</v>
      </c>
      <c r="D970" s="373">
        <f t="shared" si="18"/>
        <v>231815</v>
      </c>
    </row>
    <row r="971" spans="1:4" x14ac:dyDescent="0.25">
      <c r="A971" s="373" t="s">
        <v>932</v>
      </c>
      <c r="B971" s="373">
        <v>54000</v>
      </c>
      <c r="C971" s="384">
        <v>22750</v>
      </c>
      <c r="D971" s="373">
        <f t="shared" si="18"/>
        <v>31250</v>
      </c>
    </row>
    <row r="972" spans="1:4" x14ac:dyDescent="0.25">
      <c r="A972" s="373" t="s">
        <v>815</v>
      </c>
      <c r="B972" s="373">
        <v>31760850</v>
      </c>
      <c r="C972" s="384">
        <v>10211302</v>
      </c>
      <c r="D972" s="373">
        <f t="shared" si="18"/>
        <v>21549548</v>
      </c>
    </row>
    <row r="973" spans="1:4" x14ac:dyDescent="0.25">
      <c r="A973" s="373" t="s">
        <v>816</v>
      </c>
      <c r="B973" s="373">
        <v>18330000</v>
      </c>
      <c r="C973" s="384">
        <v>7699119</v>
      </c>
      <c r="D973" s="373">
        <f t="shared" si="18"/>
        <v>10630881</v>
      </c>
    </row>
    <row r="974" spans="1:4" x14ac:dyDescent="0.25">
      <c r="A974" s="373" t="s">
        <v>933</v>
      </c>
      <c r="B974" s="373">
        <v>22596229</v>
      </c>
      <c r="C974" s="384">
        <v>9403497</v>
      </c>
      <c r="D974" s="373">
        <f t="shared" si="18"/>
        <v>13192732</v>
      </c>
    </row>
    <row r="975" spans="1:4" x14ac:dyDescent="0.25">
      <c r="A975" s="373" t="s">
        <v>934</v>
      </c>
      <c r="B975" s="373">
        <v>350000</v>
      </c>
      <c r="C975" s="384">
        <v>146671</v>
      </c>
      <c r="D975" s="373">
        <f t="shared" si="18"/>
        <v>203329</v>
      </c>
    </row>
    <row r="976" spans="1:4" x14ac:dyDescent="0.25">
      <c r="A976" s="373" t="s">
        <v>935</v>
      </c>
      <c r="B976" s="373">
        <v>9144290</v>
      </c>
      <c r="C976" s="384">
        <v>3112380</v>
      </c>
      <c r="D976" s="373">
        <f t="shared" si="18"/>
        <v>6031910</v>
      </c>
    </row>
    <row r="977" spans="1:4" x14ac:dyDescent="0.25">
      <c r="A977" s="373" t="s">
        <v>936</v>
      </c>
      <c r="B977" s="373">
        <v>6183108</v>
      </c>
      <c r="C977" s="384">
        <v>2509157</v>
      </c>
      <c r="D977" s="373">
        <f t="shared" si="18"/>
        <v>3673951</v>
      </c>
    </row>
    <row r="978" spans="1:4" x14ac:dyDescent="0.25">
      <c r="A978" s="373" t="s">
        <v>937</v>
      </c>
      <c r="B978" s="373">
        <v>5940000</v>
      </c>
      <c r="C978" s="384">
        <v>2494287</v>
      </c>
      <c r="D978" s="373">
        <f t="shared" si="18"/>
        <v>3445713</v>
      </c>
    </row>
    <row r="979" spans="1:4" x14ac:dyDescent="0.25">
      <c r="A979" s="373" t="s">
        <v>938</v>
      </c>
      <c r="B979" s="373">
        <v>31616000</v>
      </c>
      <c r="C979" s="384">
        <v>13280148</v>
      </c>
      <c r="D979" s="373">
        <f t="shared" si="18"/>
        <v>18335852</v>
      </c>
    </row>
    <row r="980" spans="1:4" x14ac:dyDescent="0.25">
      <c r="A980" s="373" t="s">
        <v>939</v>
      </c>
      <c r="B980" s="373">
        <v>840000</v>
      </c>
      <c r="C980" s="384">
        <v>352805</v>
      </c>
      <c r="D980" s="373">
        <f t="shared" si="18"/>
        <v>487195</v>
      </c>
    </row>
    <row r="981" spans="1:4" x14ac:dyDescent="0.25">
      <c r="A981" s="373" t="s">
        <v>940</v>
      </c>
      <c r="B981" s="373">
        <v>5950000</v>
      </c>
      <c r="C981" s="384">
        <v>2499355</v>
      </c>
      <c r="D981" s="373">
        <f t="shared" si="18"/>
        <v>3450645</v>
      </c>
    </row>
    <row r="982" spans="1:4" x14ac:dyDescent="0.25">
      <c r="A982" s="373" t="s">
        <v>941</v>
      </c>
      <c r="B982" s="373">
        <v>205189204</v>
      </c>
      <c r="C982" s="384">
        <v>70549780</v>
      </c>
      <c r="D982" s="373">
        <f t="shared" si="18"/>
        <v>134639424</v>
      </c>
    </row>
    <row r="983" spans="1:4" x14ac:dyDescent="0.25">
      <c r="A983" s="373" t="s">
        <v>942</v>
      </c>
      <c r="B983" s="373">
        <v>24400899</v>
      </c>
      <c r="C983" s="384">
        <v>9676341</v>
      </c>
      <c r="D983" s="373">
        <f t="shared" si="18"/>
        <v>14724558</v>
      </c>
    </row>
    <row r="984" spans="1:4" x14ac:dyDescent="0.25">
      <c r="A984" s="373" t="s">
        <v>5689</v>
      </c>
      <c r="B984" s="373">
        <v>15623460</v>
      </c>
      <c r="C984" s="384">
        <v>3231194</v>
      </c>
      <c r="D984" s="373">
        <f t="shared" si="18"/>
        <v>12392266</v>
      </c>
    </row>
    <row r="985" spans="1:4" x14ac:dyDescent="0.25">
      <c r="A985" s="373" t="s">
        <v>943</v>
      </c>
      <c r="B985" s="373">
        <v>9744000</v>
      </c>
      <c r="C985" s="384">
        <v>4093304</v>
      </c>
      <c r="D985" s="373">
        <f t="shared" si="18"/>
        <v>5650696</v>
      </c>
    </row>
    <row r="986" spans="1:4" x14ac:dyDescent="0.25">
      <c r="A986" s="373" t="s">
        <v>944</v>
      </c>
      <c r="B986" s="373">
        <v>2376000</v>
      </c>
      <c r="C986" s="384">
        <v>997715</v>
      </c>
      <c r="D986" s="373">
        <f t="shared" si="18"/>
        <v>1378285</v>
      </c>
    </row>
    <row r="987" spans="1:4" x14ac:dyDescent="0.25">
      <c r="A987" s="373" t="s">
        <v>945</v>
      </c>
      <c r="B987" s="373">
        <v>272000</v>
      </c>
      <c r="C987" s="384">
        <v>114430</v>
      </c>
      <c r="D987" s="373">
        <f t="shared" si="18"/>
        <v>157570</v>
      </c>
    </row>
    <row r="988" spans="1:4" x14ac:dyDescent="0.25">
      <c r="A988" s="373" t="s">
        <v>1724</v>
      </c>
      <c r="B988" s="373">
        <v>72000000</v>
      </c>
      <c r="C988" s="384">
        <v>17386521</v>
      </c>
      <c r="D988" s="373">
        <f t="shared" si="18"/>
        <v>54613479</v>
      </c>
    </row>
    <row r="989" spans="1:4" x14ac:dyDescent="0.25">
      <c r="A989" s="376" t="s">
        <v>2366</v>
      </c>
      <c r="B989" s="373">
        <v>410000</v>
      </c>
      <c r="C989" s="384">
        <v>181328</v>
      </c>
      <c r="D989" s="373">
        <f t="shared" si="18"/>
        <v>228672</v>
      </c>
    </row>
    <row r="990" spans="1:4" x14ac:dyDescent="0.25">
      <c r="A990" s="377" t="s">
        <v>946</v>
      </c>
      <c r="B990" s="368">
        <f>SUM(B961:B989)</f>
        <v>604677835</v>
      </c>
      <c r="C990" s="369">
        <f>SUM(C961:C989)</f>
        <v>196083774</v>
      </c>
      <c r="D990" s="368">
        <f>SUM(D961:D989)</f>
        <v>408594061</v>
      </c>
    </row>
    <row r="991" spans="1:4" x14ac:dyDescent="0.25">
      <c r="A991" s="386" t="s">
        <v>3300</v>
      </c>
      <c r="B991" s="369"/>
      <c r="C991" s="369"/>
      <c r="D991" s="369"/>
    </row>
    <row r="992" spans="1:4" x14ac:dyDescent="0.25">
      <c r="A992" s="374" t="s">
        <v>905</v>
      </c>
      <c r="B992" s="374">
        <v>3900000</v>
      </c>
      <c r="C992" s="374">
        <v>1638845</v>
      </c>
      <c r="D992" s="374">
        <f t="shared" ref="D992:D1005" si="19">B992-C992</f>
        <v>2261155</v>
      </c>
    </row>
    <row r="993" spans="1:4" x14ac:dyDescent="0.25">
      <c r="A993" s="374" t="s">
        <v>910</v>
      </c>
      <c r="B993" s="374">
        <v>18870000</v>
      </c>
      <c r="C993" s="374">
        <v>7926744</v>
      </c>
      <c r="D993" s="374">
        <f t="shared" si="19"/>
        <v>10943256</v>
      </c>
    </row>
    <row r="994" spans="1:4" x14ac:dyDescent="0.25">
      <c r="A994" s="374" t="s">
        <v>5690</v>
      </c>
      <c r="B994" s="374">
        <v>252000</v>
      </c>
      <c r="C994" s="374">
        <v>106225</v>
      </c>
      <c r="D994" s="374">
        <f t="shared" si="19"/>
        <v>145775</v>
      </c>
    </row>
    <row r="995" spans="1:4" x14ac:dyDescent="0.25">
      <c r="A995" s="374" t="s">
        <v>911</v>
      </c>
      <c r="B995" s="374">
        <v>33651447</v>
      </c>
      <c r="C995" s="374">
        <v>13662356</v>
      </c>
      <c r="D995" s="374">
        <f t="shared" si="19"/>
        <v>19989091</v>
      </c>
    </row>
    <row r="996" spans="1:4" x14ac:dyDescent="0.25">
      <c r="A996" s="374" t="s">
        <v>913</v>
      </c>
      <c r="B996" s="374">
        <v>2400000</v>
      </c>
      <c r="C996" s="374">
        <v>1009122</v>
      </c>
      <c r="D996" s="374">
        <f t="shared" si="19"/>
        <v>1390878</v>
      </c>
    </row>
    <row r="997" spans="1:4" x14ac:dyDescent="0.25">
      <c r="A997" s="374" t="s">
        <v>914</v>
      </c>
      <c r="B997" s="374">
        <v>1858063</v>
      </c>
      <c r="C997" s="374">
        <v>676629</v>
      </c>
      <c r="D997" s="374">
        <f t="shared" si="19"/>
        <v>1181434</v>
      </c>
    </row>
    <row r="998" spans="1:4" x14ac:dyDescent="0.25">
      <c r="A998" s="374" t="s">
        <v>915</v>
      </c>
      <c r="B998" s="374">
        <v>500000</v>
      </c>
      <c r="C998" s="374">
        <v>209285</v>
      </c>
      <c r="D998" s="374">
        <f t="shared" si="19"/>
        <v>290715</v>
      </c>
    </row>
    <row r="999" spans="1:4" x14ac:dyDescent="0.25">
      <c r="A999" s="374" t="s">
        <v>2359</v>
      </c>
      <c r="B999" s="374">
        <v>1400000</v>
      </c>
      <c r="C999" s="374">
        <v>588659</v>
      </c>
      <c r="D999" s="374">
        <f t="shared" si="19"/>
        <v>811341</v>
      </c>
    </row>
    <row r="1000" spans="1:4" x14ac:dyDescent="0.25">
      <c r="A1000" s="374" t="s">
        <v>924</v>
      </c>
      <c r="B1000" s="374">
        <v>16005834</v>
      </c>
      <c r="C1000" s="374">
        <v>3168509</v>
      </c>
      <c r="D1000" s="374">
        <f t="shared" si="19"/>
        <v>12837325</v>
      </c>
    </row>
    <row r="1001" spans="1:4" x14ac:dyDescent="0.25">
      <c r="A1001" s="374" t="s">
        <v>1905</v>
      </c>
      <c r="B1001" s="374">
        <v>10000000</v>
      </c>
      <c r="C1001" s="374">
        <v>1531967</v>
      </c>
      <c r="D1001" s="374">
        <f t="shared" si="19"/>
        <v>8468033</v>
      </c>
    </row>
    <row r="1002" spans="1:4" ht="30" x14ac:dyDescent="0.25">
      <c r="A1002" s="387" t="s">
        <v>2360</v>
      </c>
      <c r="B1002" s="384">
        <v>8599830</v>
      </c>
      <c r="C1002" s="374">
        <v>911348</v>
      </c>
      <c r="D1002" s="374">
        <f t="shared" si="19"/>
        <v>7688482</v>
      </c>
    </row>
    <row r="1003" spans="1:4" x14ac:dyDescent="0.25">
      <c r="A1003" s="387" t="s">
        <v>2362</v>
      </c>
      <c r="B1003" s="384">
        <v>450000</v>
      </c>
      <c r="C1003" s="374">
        <v>188972</v>
      </c>
      <c r="D1003" s="374">
        <f t="shared" si="19"/>
        <v>261028</v>
      </c>
    </row>
    <row r="1004" spans="1:4" x14ac:dyDescent="0.25">
      <c r="A1004" s="387" t="s">
        <v>2363</v>
      </c>
      <c r="B1004" s="384">
        <v>450000</v>
      </c>
      <c r="C1004" s="374">
        <v>188972</v>
      </c>
      <c r="D1004" s="374">
        <f t="shared" si="19"/>
        <v>261028</v>
      </c>
    </row>
    <row r="1005" spans="1:4" x14ac:dyDescent="0.25">
      <c r="A1005" s="387" t="s">
        <v>3844</v>
      </c>
      <c r="B1005" s="384">
        <v>8700000</v>
      </c>
      <c r="C1005" s="374">
        <v>1407390</v>
      </c>
      <c r="D1005" s="374">
        <f t="shared" si="19"/>
        <v>7292610</v>
      </c>
    </row>
    <row r="1006" spans="1:4" x14ac:dyDescent="0.25">
      <c r="A1006" s="386" t="s">
        <v>3301</v>
      </c>
      <c r="B1006" s="388">
        <f>SUM(B992:B1005)</f>
        <v>107037174</v>
      </c>
      <c r="C1006" s="388">
        <f>SUM(C992:C1005)</f>
        <v>33215023</v>
      </c>
      <c r="D1006" s="388">
        <f>SUM(D992:D1005)</f>
        <v>73822151</v>
      </c>
    </row>
    <row r="1007" spans="1:4" ht="30.75" x14ac:dyDescent="0.25">
      <c r="A1007" s="379" t="s">
        <v>3302</v>
      </c>
      <c r="B1007" s="368"/>
      <c r="C1007" s="369"/>
      <c r="D1007" s="368"/>
    </row>
    <row r="1008" spans="1:4" x14ac:dyDescent="0.25">
      <c r="A1008" s="381" t="s">
        <v>5691</v>
      </c>
      <c r="B1008" s="373">
        <v>33349</v>
      </c>
      <c r="C1008" s="374">
        <v>502</v>
      </c>
      <c r="D1008" s="373">
        <f t="shared" ref="D1008:D1056" si="20">B1008-C1008</f>
        <v>32847</v>
      </c>
    </row>
    <row r="1009" spans="1:4" ht="30" x14ac:dyDescent="0.25">
      <c r="A1009" s="376" t="s">
        <v>4381</v>
      </c>
      <c r="B1009" s="373">
        <v>82279744</v>
      </c>
      <c r="C1009" s="374">
        <v>2874815</v>
      </c>
      <c r="D1009" s="373">
        <f t="shared" si="20"/>
        <v>79404929</v>
      </c>
    </row>
    <row r="1010" spans="1:4" x14ac:dyDescent="0.25">
      <c r="A1010" s="381" t="s">
        <v>3303</v>
      </c>
      <c r="B1010" s="373">
        <v>2855000</v>
      </c>
      <c r="C1010" s="374">
        <v>237470</v>
      </c>
      <c r="D1010" s="373">
        <f t="shared" si="20"/>
        <v>2617530</v>
      </c>
    </row>
    <row r="1011" spans="1:4" x14ac:dyDescent="0.25">
      <c r="A1011" s="376" t="s">
        <v>4477</v>
      </c>
      <c r="B1011" s="375">
        <v>57319517</v>
      </c>
      <c r="C1011" s="384">
        <v>10425599</v>
      </c>
      <c r="D1011" s="373">
        <f t="shared" si="20"/>
        <v>46893918</v>
      </c>
    </row>
    <row r="1012" spans="1:4" x14ac:dyDescent="0.25">
      <c r="A1012" s="373" t="s">
        <v>2364</v>
      </c>
      <c r="B1012" s="373">
        <v>55535203</v>
      </c>
      <c r="C1012" s="384">
        <v>14025291</v>
      </c>
      <c r="D1012" s="373">
        <f t="shared" si="20"/>
        <v>41509912</v>
      </c>
    </row>
    <row r="1013" spans="1:4" x14ac:dyDescent="0.25">
      <c r="A1013" s="376" t="s">
        <v>2367</v>
      </c>
      <c r="B1013" s="375">
        <v>500000</v>
      </c>
      <c r="C1013" s="384">
        <v>209440</v>
      </c>
      <c r="D1013" s="373">
        <f t="shared" si="20"/>
        <v>290560</v>
      </c>
    </row>
    <row r="1014" spans="1:4" x14ac:dyDescent="0.25">
      <c r="A1014" s="376" t="s">
        <v>2368</v>
      </c>
      <c r="B1014" s="375">
        <v>254185081</v>
      </c>
      <c r="C1014" s="384">
        <v>54538923</v>
      </c>
      <c r="D1014" s="373">
        <f t="shared" si="20"/>
        <v>199646158</v>
      </c>
    </row>
    <row r="1015" spans="1:4" x14ac:dyDescent="0.25">
      <c r="A1015" s="376" t="s">
        <v>2369</v>
      </c>
      <c r="B1015" s="375">
        <v>11160000</v>
      </c>
      <c r="C1015" s="384">
        <v>4688309</v>
      </c>
      <c r="D1015" s="373">
        <f t="shared" si="20"/>
        <v>6471691</v>
      </c>
    </row>
    <row r="1016" spans="1:4" x14ac:dyDescent="0.25">
      <c r="A1016" s="376" t="s">
        <v>2370</v>
      </c>
      <c r="B1016" s="375">
        <v>70805902</v>
      </c>
      <c r="C1016" s="384">
        <v>12446611</v>
      </c>
      <c r="D1016" s="373">
        <f t="shared" si="20"/>
        <v>58359291</v>
      </c>
    </row>
    <row r="1017" spans="1:4" x14ac:dyDescent="0.25">
      <c r="A1017" s="376" t="s">
        <v>2371</v>
      </c>
      <c r="B1017" s="375">
        <v>573571387</v>
      </c>
      <c r="C1017" s="384">
        <v>180463270</v>
      </c>
      <c r="D1017" s="373">
        <f t="shared" si="20"/>
        <v>393108117</v>
      </c>
    </row>
    <row r="1018" spans="1:4" x14ac:dyDescent="0.25">
      <c r="A1018" s="376" t="s">
        <v>2372</v>
      </c>
      <c r="B1018" s="375">
        <v>53604001</v>
      </c>
      <c r="C1018" s="384">
        <v>15794150</v>
      </c>
      <c r="D1018" s="373">
        <f t="shared" si="20"/>
        <v>37809851</v>
      </c>
    </row>
    <row r="1019" spans="1:4" x14ac:dyDescent="0.25">
      <c r="A1019" s="376" t="s">
        <v>2373</v>
      </c>
      <c r="B1019" s="375">
        <v>5200000</v>
      </c>
      <c r="C1019" s="384">
        <v>2184214</v>
      </c>
      <c r="D1019" s="373">
        <f t="shared" si="20"/>
        <v>3015786</v>
      </c>
    </row>
    <row r="1020" spans="1:4" x14ac:dyDescent="0.25">
      <c r="A1020" s="376" t="s">
        <v>2374</v>
      </c>
      <c r="B1020" s="375">
        <v>3600000</v>
      </c>
      <c r="C1020" s="384">
        <v>1511550</v>
      </c>
      <c r="D1020" s="373">
        <f t="shared" si="20"/>
        <v>2088450</v>
      </c>
    </row>
    <row r="1021" spans="1:4" x14ac:dyDescent="0.25">
      <c r="A1021" s="376" t="s">
        <v>2375</v>
      </c>
      <c r="B1021" s="375">
        <v>5000000</v>
      </c>
      <c r="C1021" s="384">
        <v>2100121</v>
      </c>
      <c r="D1021" s="373">
        <f t="shared" si="20"/>
        <v>2899879</v>
      </c>
    </row>
    <row r="1022" spans="1:4" x14ac:dyDescent="0.25">
      <c r="A1022" s="376" t="s">
        <v>2376</v>
      </c>
      <c r="B1022" s="375">
        <v>131198000</v>
      </c>
      <c r="C1022" s="384">
        <v>55105091</v>
      </c>
      <c r="D1022" s="373">
        <f t="shared" si="20"/>
        <v>76092909</v>
      </c>
    </row>
    <row r="1023" spans="1:4" x14ac:dyDescent="0.25">
      <c r="A1023" s="376" t="s">
        <v>2377</v>
      </c>
      <c r="B1023" s="375">
        <v>4950000</v>
      </c>
      <c r="C1023" s="384">
        <v>2078609</v>
      </c>
      <c r="D1023" s="373">
        <f t="shared" si="20"/>
        <v>2871391</v>
      </c>
    </row>
    <row r="1024" spans="1:4" x14ac:dyDescent="0.25">
      <c r="A1024" s="376" t="s">
        <v>2378</v>
      </c>
      <c r="B1024" s="375">
        <v>427660886</v>
      </c>
      <c r="C1024" s="384">
        <v>120468330</v>
      </c>
      <c r="D1024" s="373">
        <f t="shared" si="20"/>
        <v>307192556</v>
      </c>
    </row>
    <row r="1025" spans="1:4" x14ac:dyDescent="0.25">
      <c r="A1025" s="376" t="s">
        <v>2379</v>
      </c>
      <c r="B1025" s="375">
        <v>650000</v>
      </c>
      <c r="C1025" s="384">
        <v>263988</v>
      </c>
      <c r="D1025" s="373">
        <f t="shared" si="20"/>
        <v>386012</v>
      </c>
    </row>
    <row r="1026" spans="1:4" x14ac:dyDescent="0.25">
      <c r="A1026" s="376" t="s">
        <v>2380</v>
      </c>
      <c r="B1026" s="375">
        <v>85588453</v>
      </c>
      <c r="C1026" s="384">
        <v>34674060</v>
      </c>
      <c r="D1026" s="373">
        <f t="shared" si="20"/>
        <v>50914393</v>
      </c>
    </row>
    <row r="1027" spans="1:4" x14ac:dyDescent="0.25">
      <c r="A1027" s="376" t="s">
        <v>2381</v>
      </c>
      <c r="B1027" s="375">
        <v>2784000</v>
      </c>
      <c r="C1027" s="384">
        <v>1170172</v>
      </c>
      <c r="D1027" s="373">
        <f t="shared" si="20"/>
        <v>1613828</v>
      </c>
    </row>
    <row r="1028" spans="1:4" x14ac:dyDescent="0.25">
      <c r="A1028" s="376" t="s">
        <v>2382</v>
      </c>
      <c r="B1028" s="375">
        <v>152033910</v>
      </c>
      <c r="C1028" s="384">
        <v>47445376</v>
      </c>
      <c r="D1028" s="373">
        <f t="shared" si="20"/>
        <v>104588534</v>
      </c>
    </row>
    <row r="1029" spans="1:4" x14ac:dyDescent="0.25">
      <c r="A1029" s="376" t="s">
        <v>2383</v>
      </c>
      <c r="B1029" s="375">
        <v>33545000</v>
      </c>
      <c r="C1029" s="384">
        <v>14074449</v>
      </c>
      <c r="D1029" s="373">
        <f t="shared" si="20"/>
        <v>19470551</v>
      </c>
    </row>
    <row r="1030" spans="1:4" x14ac:dyDescent="0.25">
      <c r="A1030" s="376" t="s">
        <v>2384</v>
      </c>
      <c r="B1030" s="375">
        <v>17255000</v>
      </c>
      <c r="C1030" s="384">
        <v>7246416</v>
      </c>
      <c r="D1030" s="373">
        <f t="shared" si="20"/>
        <v>10008584</v>
      </c>
    </row>
    <row r="1031" spans="1:4" x14ac:dyDescent="0.25">
      <c r="A1031" s="376" t="s">
        <v>2385</v>
      </c>
      <c r="B1031" s="375">
        <v>1024970855</v>
      </c>
      <c r="C1031" s="384">
        <v>272762292</v>
      </c>
      <c r="D1031" s="373">
        <f t="shared" si="20"/>
        <v>752208563</v>
      </c>
    </row>
    <row r="1032" spans="1:4" x14ac:dyDescent="0.25">
      <c r="A1032" s="376" t="s">
        <v>2406</v>
      </c>
      <c r="B1032" s="375">
        <v>241000</v>
      </c>
      <c r="C1032" s="384">
        <v>34701</v>
      </c>
      <c r="D1032" s="373">
        <f t="shared" si="20"/>
        <v>206299</v>
      </c>
    </row>
    <row r="1033" spans="1:4" x14ac:dyDescent="0.25">
      <c r="A1033" s="376" t="s">
        <v>2407</v>
      </c>
      <c r="B1033" s="375">
        <v>249900</v>
      </c>
      <c r="C1033" s="384">
        <v>35983</v>
      </c>
      <c r="D1033" s="373">
        <f t="shared" si="20"/>
        <v>213917</v>
      </c>
    </row>
    <row r="1034" spans="1:4" x14ac:dyDescent="0.25">
      <c r="A1034" s="376" t="s">
        <v>2408</v>
      </c>
      <c r="B1034" s="375">
        <v>4000000</v>
      </c>
      <c r="C1034" s="384">
        <v>487009</v>
      </c>
      <c r="D1034" s="373">
        <f t="shared" si="20"/>
        <v>3512991</v>
      </c>
    </row>
    <row r="1035" spans="1:4" x14ac:dyDescent="0.25">
      <c r="A1035" s="376" t="s">
        <v>2409</v>
      </c>
      <c r="B1035" s="375">
        <v>4000000</v>
      </c>
      <c r="C1035" s="384">
        <v>487009</v>
      </c>
      <c r="D1035" s="373">
        <f t="shared" si="20"/>
        <v>3512991</v>
      </c>
    </row>
    <row r="1036" spans="1:4" x14ac:dyDescent="0.25">
      <c r="A1036" s="376" t="s">
        <v>2410</v>
      </c>
      <c r="B1036" s="375">
        <v>768000</v>
      </c>
      <c r="C1036" s="384">
        <v>92166</v>
      </c>
      <c r="D1036" s="373">
        <f t="shared" si="20"/>
        <v>675834</v>
      </c>
    </row>
    <row r="1037" spans="1:4" x14ac:dyDescent="0.25">
      <c r="A1037" s="376" t="s">
        <v>2411</v>
      </c>
      <c r="B1037" s="375">
        <v>2231455</v>
      </c>
      <c r="C1037" s="384">
        <v>401568</v>
      </c>
      <c r="D1037" s="373">
        <f t="shared" si="20"/>
        <v>1829887</v>
      </c>
    </row>
    <row r="1038" spans="1:4" x14ac:dyDescent="0.25">
      <c r="A1038" s="376" t="s">
        <v>2412</v>
      </c>
      <c r="B1038" s="375">
        <v>3533136</v>
      </c>
      <c r="C1038" s="384">
        <v>635814</v>
      </c>
      <c r="D1038" s="373">
        <f t="shared" si="20"/>
        <v>2897322</v>
      </c>
    </row>
    <row r="1039" spans="1:4" x14ac:dyDescent="0.25">
      <c r="A1039" s="376" t="s">
        <v>2413</v>
      </c>
      <c r="B1039" s="375">
        <v>2945520</v>
      </c>
      <c r="C1039" s="384">
        <v>530081</v>
      </c>
      <c r="D1039" s="373">
        <f t="shared" si="20"/>
        <v>2415439</v>
      </c>
    </row>
    <row r="1040" spans="1:4" x14ac:dyDescent="0.25">
      <c r="A1040" s="376" t="s">
        <v>2414</v>
      </c>
      <c r="B1040" s="375">
        <v>10266193</v>
      </c>
      <c r="C1040" s="384">
        <v>1645825</v>
      </c>
      <c r="D1040" s="373">
        <f t="shared" si="20"/>
        <v>8620368</v>
      </c>
    </row>
    <row r="1041" spans="1:4" x14ac:dyDescent="0.25">
      <c r="A1041" s="376" t="s">
        <v>2415</v>
      </c>
      <c r="B1041" s="375">
        <v>1487636</v>
      </c>
      <c r="C1041" s="384">
        <v>267716</v>
      </c>
      <c r="D1041" s="373">
        <f t="shared" si="20"/>
        <v>1219920</v>
      </c>
    </row>
    <row r="1042" spans="1:4" x14ac:dyDescent="0.25">
      <c r="A1042" s="376" t="s">
        <v>3304</v>
      </c>
      <c r="B1042" s="375">
        <v>2290960</v>
      </c>
      <c r="C1042" s="384">
        <v>412272</v>
      </c>
      <c r="D1042" s="373">
        <f t="shared" si="20"/>
        <v>1878688</v>
      </c>
    </row>
    <row r="1043" spans="1:4" x14ac:dyDescent="0.25">
      <c r="A1043" s="376" t="s">
        <v>2416</v>
      </c>
      <c r="B1043" s="375">
        <v>159194</v>
      </c>
      <c r="C1043" s="384">
        <v>18313</v>
      </c>
      <c r="D1043" s="373">
        <f t="shared" si="20"/>
        <v>140881</v>
      </c>
    </row>
    <row r="1044" spans="1:4" x14ac:dyDescent="0.25">
      <c r="A1044" s="376" t="s">
        <v>2417</v>
      </c>
      <c r="B1044" s="375">
        <v>257162</v>
      </c>
      <c r="C1044" s="384">
        <v>29573</v>
      </c>
      <c r="D1044" s="373">
        <f t="shared" si="20"/>
        <v>227589</v>
      </c>
    </row>
    <row r="1045" spans="1:4" x14ac:dyDescent="0.25">
      <c r="A1045" s="376" t="s">
        <v>2418</v>
      </c>
      <c r="B1045" s="375">
        <v>267658</v>
      </c>
      <c r="C1045" s="384">
        <v>30795</v>
      </c>
      <c r="D1045" s="373">
        <f t="shared" si="20"/>
        <v>236863</v>
      </c>
    </row>
    <row r="1046" spans="1:4" x14ac:dyDescent="0.25">
      <c r="A1046" s="376" t="s">
        <v>2419</v>
      </c>
      <c r="B1046" s="375">
        <v>85722</v>
      </c>
      <c r="C1046" s="384">
        <v>9852</v>
      </c>
      <c r="D1046" s="373">
        <f t="shared" si="20"/>
        <v>75870</v>
      </c>
    </row>
    <row r="1047" spans="1:4" x14ac:dyDescent="0.25">
      <c r="A1047" s="376" t="s">
        <v>2420</v>
      </c>
      <c r="B1047" s="375">
        <v>157446</v>
      </c>
      <c r="C1047" s="384">
        <v>18116</v>
      </c>
      <c r="D1047" s="373">
        <f t="shared" si="20"/>
        <v>139330</v>
      </c>
    </row>
    <row r="1048" spans="1:4" x14ac:dyDescent="0.25">
      <c r="A1048" s="376" t="s">
        <v>2421</v>
      </c>
      <c r="B1048" s="375">
        <v>349880</v>
      </c>
      <c r="C1048" s="384">
        <v>40251</v>
      </c>
      <c r="D1048" s="373">
        <f t="shared" si="20"/>
        <v>309629</v>
      </c>
    </row>
    <row r="1049" spans="1:4" x14ac:dyDescent="0.25">
      <c r="A1049" s="376" t="s">
        <v>2422</v>
      </c>
      <c r="B1049" s="375">
        <v>5248200</v>
      </c>
      <c r="C1049" s="384">
        <v>603931</v>
      </c>
      <c r="D1049" s="373">
        <f t="shared" si="20"/>
        <v>4644269</v>
      </c>
    </row>
    <row r="1050" spans="1:4" x14ac:dyDescent="0.25">
      <c r="A1050" s="376" t="s">
        <v>2423</v>
      </c>
      <c r="B1050" s="375">
        <v>419856</v>
      </c>
      <c r="C1050" s="384">
        <v>48288</v>
      </c>
      <c r="D1050" s="373">
        <f t="shared" si="20"/>
        <v>371568</v>
      </c>
    </row>
    <row r="1051" spans="1:4" x14ac:dyDescent="0.25">
      <c r="A1051" s="376" t="s">
        <v>2424</v>
      </c>
      <c r="B1051" s="375">
        <v>349880</v>
      </c>
      <c r="C1051" s="384">
        <v>40251</v>
      </c>
      <c r="D1051" s="373">
        <f t="shared" si="20"/>
        <v>309629</v>
      </c>
    </row>
    <row r="1052" spans="1:4" x14ac:dyDescent="0.25">
      <c r="A1052" s="376" t="s">
        <v>2425</v>
      </c>
      <c r="B1052" s="375">
        <v>87470</v>
      </c>
      <c r="C1052" s="384">
        <v>10060</v>
      </c>
      <c r="D1052" s="373">
        <f t="shared" si="20"/>
        <v>77410</v>
      </c>
    </row>
    <row r="1053" spans="1:4" x14ac:dyDescent="0.25">
      <c r="A1053" s="376" t="s">
        <v>2426</v>
      </c>
      <c r="B1053" s="375">
        <v>78723</v>
      </c>
      <c r="C1053" s="384">
        <v>9061</v>
      </c>
      <c r="D1053" s="373">
        <f t="shared" si="20"/>
        <v>69662</v>
      </c>
    </row>
    <row r="1054" spans="1:4" x14ac:dyDescent="0.25">
      <c r="A1054" s="376" t="s">
        <v>4099</v>
      </c>
      <c r="B1054" s="375">
        <v>29200000</v>
      </c>
      <c r="C1054" s="384">
        <v>1752000</v>
      </c>
      <c r="D1054" s="373">
        <f t="shared" si="20"/>
        <v>27448000</v>
      </c>
    </row>
    <row r="1055" spans="1:4" x14ac:dyDescent="0.25">
      <c r="A1055" s="376" t="s">
        <v>4100</v>
      </c>
      <c r="B1055" s="375">
        <v>20000000</v>
      </c>
      <c r="C1055" s="384">
        <v>1200000</v>
      </c>
      <c r="D1055" s="373">
        <f t="shared" si="20"/>
        <v>18800000</v>
      </c>
    </row>
    <row r="1056" spans="1:4" x14ac:dyDescent="0.25">
      <c r="A1056" s="376" t="s">
        <v>4101</v>
      </c>
      <c r="B1056" s="375">
        <v>50000000</v>
      </c>
      <c r="C1056" s="384">
        <v>3000000</v>
      </c>
      <c r="D1056" s="373">
        <f t="shared" si="20"/>
        <v>47000000</v>
      </c>
    </row>
    <row r="1057" spans="1:4" ht="30.75" x14ac:dyDescent="0.25">
      <c r="A1057" s="379" t="s">
        <v>3305</v>
      </c>
      <c r="B1057" s="368">
        <f>SUM(B1008:B1056)</f>
        <v>3194960279</v>
      </c>
      <c r="C1057" s="368">
        <f t="shared" ref="C1057:D1057" si="21">SUM(C1008:C1056)</f>
        <v>868629683</v>
      </c>
      <c r="D1057" s="368">
        <f t="shared" si="21"/>
        <v>2326330596</v>
      </c>
    </row>
    <row r="1058" spans="1:4" x14ac:dyDescent="0.25">
      <c r="A1058" s="379" t="s">
        <v>3306</v>
      </c>
      <c r="B1058" s="368"/>
      <c r="C1058" s="369"/>
      <c r="D1058" s="368"/>
    </row>
    <row r="1059" spans="1:4" x14ac:dyDescent="0.25">
      <c r="A1059" s="376" t="s">
        <v>2386</v>
      </c>
      <c r="B1059" s="375">
        <v>1952000</v>
      </c>
      <c r="C1059" s="384">
        <v>741670</v>
      </c>
      <c r="D1059" s="373">
        <f t="shared" ref="D1059:D1090" si="22">B1059-C1059</f>
        <v>1210330</v>
      </c>
    </row>
    <row r="1060" spans="1:4" x14ac:dyDescent="0.25">
      <c r="A1060" s="376" t="s">
        <v>2387</v>
      </c>
      <c r="B1060" s="375">
        <v>7036000</v>
      </c>
      <c r="C1060" s="384">
        <v>2654602</v>
      </c>
      <c r="D1060" s="373">
        <f t="shared" si="22"/>
        <v>4381398</v>
      </c>
    </row>
    <row r="1061" spans="1:4" x14ac:dyDescent="0.25">
      <c r="A1061" s="376" t="s">
        <v>2388</v>
      </c>
      <c r="B1061" s="375">
        <v>7036000</v>
      </c>
      <c r="C1061" s="384">
        <v>2654602</v>
      </c>
      <c r="D1061" s="373">
        <f t="shared" si="22"/>
        <v>4381398</v>
      </c>
    </row>
    <row r="1062" spans="1:4" x14ac:dyDescent="0.25">
      <c r="A1062" s="376" t="s">
        <v>2389</v>
      </c>
      <c r="B1062" s="375">
        <v>7036000</v>
      </c>
      <c r="C1062" s="384">
        <v>2654602</v>
      </c>
      <c r="D1062" s="373">
        <f t="shared" si="22"/>
        <v>4381398</v>
      </c>
    </row>
    <row r="1063" spans="1:4" x14ac:dyDescent="0.25">
      <c r="A1063" s="376" t="s">
        <v>2390</v>
      </c>
      <c r="B1063" s="375">
        <v>38238376</v>
      </c>
      <c r="C1063" s="384">
        <v>12425558</v>
      </c>
      <c r="D1063" s="373">
        <f t="shared" si="22"/>
        <v>25812818</v>
      </c>
    </row>
    <row r="1064" spans="1:4" x14ac:dyDescent="0.25">
      <c r="A1064" s="376" t="s">
        <v>2391</v>
      </c>
      <c r="B1064" s="375">
        <v>11250000</v>
      </c>
      <c r="C1064" s="384">
        <v>4238540</v>
      </c>
      <c r="D1064" s="373">
        <f t="shared" si="22"/>
        <v>7011460</v>
      </c>
    </row>
    <row r="1065" spans="1:4" x14ac:dyDescent="0.25">
      <c r="A1065" s="376" t="s">
        <v>2392</v>
      </c>
      <c r="B1065" s="375">
        <v>25459768</v>
      </c>
      <c r="C1065" s="384">
        <v>9192635</v>
      </c>
      <c r="D1065" s="373">
        <f t="shared" si="22"/>
        <v>16267133</v>
      </c>
    </row>
    <row r="1066" spans="1:4" x14ac:dyDescent="0.25">
      <c r="A1066" s="376" t="s">
        <v>2393</v>
      </c>
      <c r="B1066" s="375">
        <v>37696000</v>
      </c>
      <c r="C1066" s="384">
        <v>14228295</v>
      </c>
      <c r="D1066" s="373">
        <f t="shared" si="22"/>
        <v>23467705</v>
      </c>
    </row>
    <row r="1067" spans="1:4" x14ac:dyDescent="0.25">
      <c r="A1067" s="376" t="s">
        <v>1255</v>
      </c>
      <c r="B1067" s="375">
        <v>7577000</v>
      </c>
      <c r="C1067" s="384">
        <v>2860946</v>
      </c>
      <c r="D1067" s="373">
        <f t="shared" si="22"/>
        <v>4716054</v>
      </c>
    </row>
    <row r="1068" spans="1:4" x14ac:dyDescent="0.25">
      <c r="A1068" s="376" t="s">
        <v>2394</v>
      </c>
      <c r="B1068" s="375">
        <v>5412000</v>
      </c>
      <c r="C1068" s="384">
        <v>2034841</v>
      </c>
      <c r="D1068" s="373">
        <f t="shared" si="22"/>
        <v>3377159</v>
      </c>
    </row>
    <row r="1069" spans="1:4" x14ac:dyDescent="0.25">
      <c r="A1069" s="376" t="s">
        <v>2395</v>
      </c>
      <c r="B1069" s="375">
        <v>6142000</v>
      </c>
      <c r="C1069" s="384">
        <v>2318060</v>
      </c>
      <c r="D1069" s="373">
        <f t="shared" si="22"/>
        <v>3823940</v>
      </c>
    </row>
    <row r="1070" spans="1:4" x14ac:dyDescent="0.25">
      <c r="A1070" s="376" t="s">
        <v>2396</v>
      </c>
      <c r="B1070" s="375">
        <v>37704000</v>
      </c>
      <c r="C1070" s="384">
        <v>14230815</v>
      </c>
      <c r="D1070" s="373">
        <f t="shared" si="22"/>
        <v>23473185</v>
      </c>
    </row>
    <row r="1071" spans="1:4" x14ac:dyDescent="0.25">
      <c r="A1071" s="376" t="s">
        <v>2397</v>
      </c>
      <c r="B1071" s="375">
        <v>38245000</v>
      </c>
      <c r="C1071" s="384">
        <v>14422045</v>
      </c>
      <c r="D1071" s="373">
        <f t="shared" si="22"/>
        <v>23822955</v>
      </c>
    </row>
    <row r="1072" spans="1:4" x14ac:dyDescent="0.25">
      <c r="A1072" s="376" t="s">
        <v>2398</v>
      </c>
      <c r="B1072" s="375">
        <v>22280000</v>
      </c>
      <c r="C1072" s="384">
        <v>8405799</v>
      </c>
      <c r="D1072" s="373">
        <f t="shared" si="22"/>
        <v>13874201</v>
      </c>
    </row>
    <row r="1073" spans="1:4" x14ac:dyDescent="0.25">
      <c r="A1073" s="376" t="s">
        <v>1256</v>
      </c>
      <c r="B1073" s="375">
        <v>7093000</v>
      </c>
      <c r="C1073" s="384">
        <v>2673096</v>
      </c>
      <c r="D1073" s="373">
        <f t="shared" si="22"/>
        <v>4419904</v>
      </c>
    </row>
    <row r="1074" spans="1:4" x14ac:dyDescent="0.25">
      <c r="A1074" s="376" t="s">
        <v>1257</v>
      </c>
      <c r="B1074" s="375">
        <v>1282000</v>
      </c>
      <c r="C1074" s="384">
        <v>477914</v>
      </c>
      <c r="D1074" s="373">
        <f t="shared" si="22"/>
        <v>804086</v>
      </c>
    </row>
    <row r="1075" spans="1:4" x14ac:dyDescent="0.25">
      <c r="A1075" s="376" t="s">
        <v>1258</v>
      </c>
      <c r="B1075" s="375">
        <v>1274000</v>
      </c>
      <c r="C1075" s="384">
        <v>475394</v>
      </c>
      <c r="D1075" s="373">
        <f t="shared" si="22"/>
        <v>798606</v>
      </c>
    </row>
    <row r="1076" spans="1:4" x14ac:dyDescent="0.25">
      <c r="A1076" s="376" t="s">
        <v>1259</v>
      </c>
      <c r="B1076" s="375">
        <v>1307000</v>
      </c>
      <c r="C1076" s="384">
        <v>501465</v>
      </c>
      <c r="D1076" s="373">
        <f t="shared" si="22"/>
        <v>805535</v>
      </c>
    </row>
    <row r="1077" spans="1:4" x14ac:dyDescent="0.25">
      <c r="A1077" s="376" t="s">
        <v>2399</v>
      </c>
      <c r="B1077" s="375">
        <v>3682000</v>
      </c>
      <c r="C1077" s="384">
        <v>1395923</v>
      </c>
      <c r="D1077" s="373">
        <f t="shared" si="22"/>
        <v>2286077</v>
      </c>
    </row>
    <row r="1078" spans="1:4" x14ac:dyDescent="0.25">
      <c r="A1078" s="376" t="s">
        <v>1260</v>
      </c>
      <c r="B1078" s="375">
        <v>484000</v>
      </c>
      <c r="C1078" s="384">
        <v>188033</v>
      </c>
      <c r="D1078" s="373">
        <f t="shared" si="22"/>
        <v>295967</v>
      </c>
    </row>
    <row r="1079" spans="1:4" x14ac:dyDescent="0.25">
      <c r="A1079" s="376" t="s">
        <v>1261</v>
      </c>
      <c r="B1079" s="375">
        <v>147000</v>
      </c>
      <c r="C1079" s="384">
        <v>63083</v>
      </c>
      <c r="D1079" s="373">
        <f t="shared" si="22"/>
        <v>83917</v>
      </c>
    </row>
    <row r="1080" spans="1:4" x14ac:dyDescent="0.25">
      <c r="A1080" s="376" t="s">
        <v>1262</v>
      </c>
      <c r="B1080" s="375">
        <v>2435000</v>
      </c>
      <c r="C1080" s="384">
        <v>913908</v>
      </c>
      <c r="D1080" s="373">
        <f t="shared" si="22"/>
        <v>1521092</v>
      </c>
    </row>
    <row r="1081" spans="1:4" x14ac:dyDescent="0.25">
      <c r="A1081" s="376" t="s">
        <v>2400</v>
      </c>
      <c r="B1081" s="375">
        <v>11685000</v>
      </c>
      <c r="C1081" s="384">
        <v>4410601</v>
      </c>
      <c r="D1081" s="373">
        <f t="shared" si="22"/>
        <v>7274399</v>
      </c>
    </row>
    <row r="1082" spans="1:4" x14ac:dyDescent="0.25">
      <c r="A1082" s="376" t="s">
        <v>2401</v>
      </c>
      <c r="B1082" s="375">
        <v>2674000</v>
      </c>
      <c r="C1082" s="384">
        <v>1007071</v>
      </c>
      <c r="D1082" s="373">
        <f t="shared" si="22"/>
        <v>1666929</v>
      </c>
    </row>
    <row r="1083" spans="1:4" x14ac:dyDescent="0.25">
      <c r="A1083" s="376" t="s">
        <v>2402</v>
      </c>
      <c r="B1083" s="375">
        <v>2740000</v>
      </c>
      <c r="C1083" s="384">
        <v>1028415</v>
      </c>
      <c r="D1083" s="373">
        <f t="shared" si="22"/>
        <v>1711585</v>
      </c>
    </row>
    <row r="1084" spans="1:4" x14ac:dyDescent="0.25">
      <c r="A1084" s="376" t="s">
        <v>2403</v>
      </c>
      <c r="B1084" s="375">
        <v>1740000</v>
      </c>
      <c r="C1084" s="384">
        <v>657403</v>
      </c>
      <c r="D1084" s="373">
        <f t="shared" si="22"/>
        <v>1082597</v>
      </c>
    </row>
    <row r="1085" spans="1:4" x14ac:dyDescent="0.25">
      <c r="A1085" s="376" t="s">
        <v>1263</v>
      </c>
      <c r="B1085" s="375">
        <v>11278000</v>
      </c>
      <c r="C1085" s="384">
        <v>4247739</v>
      </c>
      <c r="D1085" s="373">
        <f t="shared" si="22"/>
        <v>7030261</v>
      </c>
    </row>
    <row r="1086" spans="1:4" x14ac:dyDescent="0.25">
      <c r="A1086" s="376" t="s">
        <v>1264</v>
      </c>
      <c r="B1086" s="375">
        <v>3613094</v>
      </c>
      <c r="C1086" s="384">
        <v>1358175</v>
      </c>
      <c r="D1086" s="373">
        <f t="shared" si="22"/>
        <v>2254919</v>
      </c>
    </row>
    <row r="1087" spans="1:4" x14ac:dyDescent="0.25">
      <c r="A1087" s="376" t="s">
        <v>1265</v>
      </c>
      <c r="B1087" s="375">
        <v>885000</v>
      </c>
      <c r="C1087" s="384">
        <v>333500</v>
      </c>
      <c r="D1087" s="373">
        <f t="shared" si="22"/>
        <v>551500</v>
      </c>
    </row>
    <row r="1088" spans="1:4" x14ac:dyDescent="0.25">
      <c r="A1088" s="376" t="s">
        <v>2404</v>
      </c>
      <c r="B1088" s="375">
        <v>140000</v>
      </c>
      <c r="C1088" s="384">
        <v>60877</v>
      </c>
      <c r="D1088" s="373">
        <f t="shared" si="22"/>
        <v>79123</v>
      </c>
    </row>
    <row r="1089" spans="1:4" x14ac:dyDescent="0.25">
      <c r="A1089" s="376" t="s">
        <v>2405</v>
      </c>
      <c r="B1089" s="375">
        <v>2175033723</v>
      </c>
      <c r="C1089" s="384">
        <v>323521225</v>
      </c>
      <c r="D1089" s="373">
        <f t="shared" si="22"/>
        <v>1851512498</v>
      </c>
    </row>
    <row r="1090" spans="1:4" x14ac:dyDescent="0.25">
      <c r="A1090" s="376" t="s">
        <v>1906</v>
      </c>
      <c r="B1090" s="375">
        <v>610791165</v>
      </c>
      <c r="C1090" s="384">
        <v>89315641</v>
      </c>
      <c r="D1090" s="373">
        <f t="shared" si="22"/>
        <v>521475524</v>
      </c>
    </row>
    <row r="1091" spans="1:4" ht="30.75" x14ac:dyDescent="0.25">
      <c r="A1091" s="379" t="s">
        <v>3307</v>
      </c>
      <c r="B1091" s="368">
        <f>SUM(B1059:B1090)</f>
        <v>3091348126</v>
      </c>
      <c r="C1091" s="369">
        <f t="shared" ref="C1091:D1091" si="23">SUM(C1059:C1090)</f>
        <v>525692473</v>
      </c>
      <c r="D1091" s="368">
        <f t="shared" si="23"/>
        <v>2565655653</v>
      </c>
    </row>
    <row r="1092" spans="1:4" x14ac:dyDescent="0.25">
      <c r="A1092" s="377" t="s">
        <v>2427</v>
      </c>
      <c r="B1092" s="367"/>
      <c r="C1092" s="389"/>
      <c r="D1092" s="367"/>
    </row>
    <row r="1093" spans="1:4" x14ac:dyDescent="0.25">
      <c r="A1093" s="371" t="s">
        <v>3845</v>
      </c>
      <c r="B1093" s="372">
        <v>62929</v>
      </c>
      <c r="C1093" s="372">
        <v>3812</v>
      </c>
      <c r="D1093" s="374">
        <f t="shared" ref="D1093:D1156" si="24">B1093-C1093</f>
        <v>59117</v>
      </c>
    </row>
    <row r="1094" spans="1:4" x14ac:dyDescent="0.25">
      <c r="A1094" s="371" t="s">
        <v>3846</v>
      </c>
      <c r="B1094" s="372">
        <v>60978</v>
      </c>
      <c r="C1094" s="372">
        <v>3867</v>
      </c>
      <c r="D1094" s="374">
        <f t="shared" si="24"/>
        <v>57111</v>
      </c>
    </row>
    <row r="1095" spans="1:4" x14ac:dyDescent="0.25">
      <c r="A1095" s="371" t="s">
        <v>3847</v>
      </c>
      <c r="B1095" s="372">
        <v>375042</v>
      </c>
      <c r="C1095" s="372">
        <v>27547</v>
      </c>
      <c r="D1095" s="374">
        <f t="shared" si="24"/>
        <v>347495</v>
      </c>
    </row>
    <row r="1096" spans="1:4" x14ac:dyDescent="0.25">
      <c r="A1096" s="371" t="s">
        <v>3848</v>
      </c>
      <c r="B1096" s="372">
        <v>7370000</v>
      </c>
      <c r="C1096" s="372">
        <v>541271</v>
      </c>
      <c r="D1096" s="374">
        <f t="shared" si="24"/>
        <v>6828729</v>
      </c>
    </row>
    <row r="1097" spans="1:4" ht="30.75" x14ac:dyDescent="0.25">
      <c r="A1097" s="385" t="s">
        <v>3849</v>
      </c>
      <c r="B1097" s="372">
        <v>38149264</v>
      </c>
      <c r="C1097" s="372">
        <v>2728823</v>
      </c>
      <c r="D1097" s="374">
        <f t="shared" si="24"/>
        <v>35420441</v>
      </c>
    </row>
    <row r="1098" spans="1:4" x14ac:dyDescent="0.25">
      <c r="A1098" s="371" t="s">
        <v>3850</v>
      </c>
      <c r="B1098" s="372">
        <v>14484070</v>
      </c>
      <c r="C1098" s="372">
        <v>1112822</v>
      </c>
      <c r="D1098" s="374">
        <f t="shared" si="24"/>
        <v>13371248</v>
      </c>
    </row>
    <row r="1099" spans="1:4" ht="30.75" x14ac:dyDescent="0.25">
      <c r="A1099" s="385" t="s">
        <v>3308</v>
      </c>
      <c r="B1099" s="373">
        <v>2471406</v>
      </c>
      <c r="C1099" s="374">
        <v>198932</v>
      </c>
      <c r="D1099" s="374">
        <f t="shared" si="24"/>
        <v>2272474</v>
      </c>
    </row>
    <row r="1100" spans="1:4" x14ac:dyDescent="0.25">
      <c r="A1100" s="371" t="s">
        <v>3309</v>
      </c>
      <c r="B1100" s="373">
        <v>54878000</v>
      </c>
      <c r="C1100" s="374">
        <v>5352481</v>
      </c>
      <c r="D1100" s="374">
        <f t="shared" si="24"/>
        <v>49525519</v>
      </c>
    </row>
    <row r="1101" spans="1:4" x14ac:dyDescent="0.25">
      <c r="A1101" s="371" t="s">
        <v>3310</v>
      </c>
      <c r="B1101" s="373">
        <v>14582570</v>
      </c>
      <c r="C1101" s="374">
        <v>1285661</v>
      </c>
      <c r="D1101" s="374">
        <f t="shared" si="24"/>
        <v>13296909</v>
      </c>
    </row>
    <row r="1102" spans="1:4" x14ac:dyDescent="0.25">
      <c r="A1102" s="371" t="s">
        <v>3311</v>
      </c>
      <c r="B1102" s="373">
        <v>14278249</v>
      </c>
      <c r="C1102" s="374">
        <v>1388706</v>
      </c>
      <c r="D1102" s="374">
        <f t="shared" si="24"/>
        <v>12889543</v>
      </c>
    </row>
    <row r="1103" spans="1:4" x14ac:dyDescent="0.25">
      <c r="A1103" s="367" t="s">
        <v>948</v>
      </c>
      <c r="B1103" s="373">
        <v>70790172</v>
      </c>
      <c r="C1103" s="384">
        <v>38234142</v>
      </c>
      <c r="D1103" s="374">
        <f t="shared" si="24"/>
        <v>32556030</v>
      </c>
    </row>
    <row r="1104" spans="1:4" x14ac:dyDescent="0.25">
      <c r="A1104" s="367" t="s">
        <v>379</v>
      </c>
      <c r="B1104" s="373">
        <v>122146000</v>
      </c>
      <c r="C1104" s="384">
        <v>76963766</v>
      </c>
      <c r="D1104" s="374">
        <f t="shared" si="24"/>
        <v>45182234</v>
      </c>
    </row>
    <row r="1105" spans="1:4" x14ac:dyDescent="0.25">
      <c r="A1105" s="367" t="s">
        <v>380</v>
      </c>
      <c r="B1105" s="373">
        <v>72855000</v>
      </c>
      <c r="C1105" s="384">
        <v>45373019</v>
      </c>
      <c r="D1105" s="374">
        <f t="shared" si="24"/>
        <v>27481981</v>
      </c>
    </row>
    <row r="1106" spans="1:4" x14ac:dyDescent="0.25">
      <c r="A1106" s="367" t="s">
        <v>381</v>
      </c>
      <c r="B1106" s="373">
        <v>24003930</v>
      </c>
      <c r="C1106" s="384">
        <v>14114693</v>
      </c>
      <c r="D1106" s="374">
        <f t="shared" si="24"/>
        <v>9889237</v>
      </c>
    </row>
    <row r="1107" spans="1:4" x14ac:dyDescent="0.25">
      <c r="A1107" s="367" t="s">
        <v>382</v>
      </c>
      <c r="B1107" s="373">
        <v>44201000</v>
      </c>
      <c r="C1107" s="384">
        <v>27851233</v>
      </c>
      <c r="D1107" s="374">
        <f t="shared" si="24"/>
        <v>16349767</v>
      </c>
    </row>
    <row r="1108" spans="1:4" x14ac:dyDescent="0.25">
      <c r="A1108" s="367" t="s">
        <v>949</v>
      </c>
      <c r="B1108" s="373">
        <v>36290900</v>
      </c>
      <c r="C1108" s="384">
        <v>20379128</v>
      </c>
      <c r="D1108" s="374">
        <f t="shared" si="24"/>
        <v>15911772</v>
      </c>
    </row>
    <row r="1109" spans="1:4" x14ac:dyDescent="0.25">
      <c r="A1109" s="367" t="s">
        <v>386</v>
      </c>
      <c r="B1109" s="373">
        <v>9829353</v>
      </c>
      <c r="C1109" s="384">
        <v>4887104</v>
      </c>
      <c r="D1109" s="374">
        <f t="shared" si="24"/>
        <v>4942249</v>
      </c>
    </row>
    <row r="1110" spans="1:4" x14ac:dyDescent="0.25">
      <c r="A1110" s="367" t="s">
        <v>388</v>
      </c>
      <c r="B1110" s="373">
        <v>16109000</v>
      </c>
      <c r="C1110" s="384">
        <v>10150271</v>
      </c>
      <c r="D1110" s="374">
        <f t="shared" si="24"/>
        <v>5958729</v>
      </c>
    </row>
    <row r="1111" spans="1:4" x14ac:dyDescent="0.25">
      <c r="A1111" s="367" t="s">
        <v>950</v>
      </c>
      <c r="B1111" s="373">
        <v>12385000</v>
      </c>
      <c r="C1111" s="384">
        <v>7803926</v>
      </c>
      <c r="D1111" s="374">
        <f t="shared" si="24"/>
        <v>4581074</v>
      </c>
    </row>
    <row r="1112" spans="1:4" x14ac:dyDescent="0.25">
      <c r="A1112" s="367" t="s">
        <v>392</v>
      </c>
      <c r="B1112" s="373">
        <v>18852000</v>
      </c>
      <c r="C1112" s="384">
        <v>11877776</v>
      </c>
      <c r="D1112" s="374">
        <f t="shared" si="24"/>
        <v>6974224</v>
      </c>
    </row>
    <row r="1113" spans="1:4" x14ac:dyDescent="0.25">
      <c r="A1113" s="367" t="s">
        <v>951</v>
      </c>
      <c r="B1113" s="373">
        <v>2465347</v>
      </c>
      <c r="C1113" s="384">
        <v>1162274</v>
      </c>
      <c r="D1113" s="374">
        <f t="shared" si="24"/>
        <v>1303073</v>
      </c>
    </row>
    <row r="1114" spans="1:4" x14ac:dyDescent="0.25">
      <c r="A1114" s="367" t="s">
        <v>394</v>
      </c>
      <c r="B1114" s="373">
        <v>27257350</v>
      </c>
      <c r="C1114" s="384">
        <v>14988773</v>
      </c>
      <c r="D1114" s="374">
        <f t="shared" si="24"/>
        <v>12268577</v>
      </c>
    </row>
    <row r="1115" spans="1:4" x14ac:dyDescent="0.25">
      <c r="A1115" s="367" t="s">
        <v>389</v>
      </c>
      <c r="B1115" s="373">
        <v>14958000</v>
      </c>
      <c r="C1115" s="384">
        <v>9424261</v>
      </c>
      <c r="D1115" s="374">
        <f t="shared" si="24"/>
        <v>5533739</v>
      </c>
    </row>
    <row r="1116" spans="1:4" x14ac:dyDescent="0.25">
      <c r="A1116" s="367" t="s">
        <v>397</v>
      </c>
      <c r="B1116" s="373">
        <v>72960850</v>
      </c>
      <c r="C1116" s="384">
        <v>34596914</v>
      </c>
      <c r="D1116" s="374">
        <f t="shared" si="24"/>
        <v>38363936</v>
      </c>
    </row>
    <row r="1117" spans="1:4" x14ac:dyDescent="0.25">
      <c r="A1117" s="367" t="s">
        <v>952</v>
      </c>
      <c r="B1117" s="373">
        <v>21502445</v>
      </c>
      <c r="C1117" s="384">
        <v>13163065</v>
      </c>
      <c r="D1117" s="374">
        <f t="shared" si="24"/>
        <v>8339380</v>
      </c>
    </row>
    <row r="1118" spans="1:4" x14ac:dyDescent="0.25">
      <c r="A1118" s="367" t="s">
        <v>399</v>
      </c>
      <c r="B1118" s="373">
        <v>18665000</v>
      </c>
      <c r="C1118" s="384">
        <v>11760655</v>
      </c>
      <c r="D1118" s="374">
        <f t="shared" si="24"/>
        <v>6904345</v>
      </c>
    </row>
    <row r="1119" spans="1:4" x14ac:dyDescent="0.25">
      <c r="A1119" s="367" t="s">
        <v>953</v>
      </c>
      <c r="B1119" s="373">
        <v>45620000</v>
      </c>
      <c r="C1119" s="384">
        <v>28746070</v>
      </c>
      <c r="D1119" s="374">
        <f t="shared" si="24"/>
        <v>16873930</v>
      </c>
    </row>
    <row r="1120" spans="1:4" x14ac:dyDescent="0.25">
      <c r="A1120" s="367" t="s">
        <v>410</v>
      </c>
      <c r="B1120" s="373">
        <v>3858000</v>
      </c>
      <c r="C1120" s="384">
        <v>2430764</v>
      </c>
      <c r="D1120" s="374">
        <f t="shared" si="24"/>
        <v>1427236</v>
      </c>
    </row>
    <row r="1121" spans="1:4" x14ac:dyDescent="0.25">
      <c r="A1121" s="367" t="s">
        <v>411</v>
      </c>
      <c r="B1121" s="373">
        <v>9744120</v>
      </c>
      <c r="C1121" s="384">
        <v>6092468</v>
      </c>
      <c r="D1121" s="374">
        <f t="shared" si="24"/>
        <v>3651652</v>
      </c>
    </row>
    <row r="1122" spans="1:4" x14ac:dyDescent="0.25">
      <c r="A1122" s="367" t="s">
        <v>412</v>
      </c>
      <c r="B1122" s="373">
        <v>8051000</v>
      </c>
      <c r="C1122" s="384">
        <v>5073481</v>
      </c>
      <c r="D1122" s="374">
        <f t="shared" si="24"/>
        <v>2977519</v>
      </c>
    </row>
    <row r="1123" spans="1:4" x14ac:dyDescent="0.25">
      <c r="A1123" s="367" t="s">
        <v>414</v>
      </c>
      <c r="B1123" s="373">
        <v>9672000</v>
      </c>
      <c r="C1123" s="384">
        <v>6094419</v>
      </c>
      <c r="D1123" s="374">
        <f t="shared" si="24"/>
        <v>3577581</v>
      </c>
    </row>
    <row r="1124" spans="1:4" x14ac:dyDescent="0.25">
      <c r="A1124" s="367" t="s">
        <v>415</v>
      </c>
      <c r="B1124" s="373">
        <v>8427000</v>
      </c>
      <c r="C1124" s="384">
        <v>5310584</v>
      </c>
      <c r="D1124" s="374">
        <f t="shared" si="24"/>
        <v>3116416</v>
      </c>
    </row>
    <row r="1125" spans="1:4" x14ac:dyDescent="0.25">
      <c r="A1125" s="367" t="s">
        <v>416</v>
      </c>
      <c r="B1125" s="373">
        <v>5197000</v>
      </c>
      <c r="C1125" s="384">
        <v>3274366</v>
      </c>
      <c r="D1125" s="374">
        <f t="shared" si="24"/>
        <v>1922634</v>
      </c>
    </row>
    <row r="1126" spans="1:4" x14ac:dyDescent="0.25">
      <c r="A1126" s="367" t="s">
        <v>418</v>
      </c>
      <c r="B1126" s="373">
        <v>8918000</v>
      </c>
      <c r="C1126" s="384">
        <v>5619293</v>
      </c>
      <c r="D1126" s="374">
        <f t="shared" si="24"/>
        <v>3298707</v>
      </c>
    </row>
    <row r="1127" spans="1:4" x14ac:dyDescent="0.25">
      <c r="A1127" s="367" t="s">
        <v>954</v>
      </c>
      <c r="B1127" s="373">
        <v>1127000</v>
      </c>
      <c r="C1127" s="384">
        <v>710835</v>
      </c>
      <c r="D1127" s="374">
        <f t="shared" si="24"/>
        <v>416165</v>
      </c>
    </row>
    <row r="1128" spans="1:4" x14ac:dyDescent="0.25">
      <c r="A1128" s="367" t="s">
        <v>419</v>
      </c>
      <c r="B1128" s="373">
        <v>8629000</v>
      </c>
      <c r="C1128" s="384">
        <v>5436697</v>
      </c>
      <c r="D1128" s="374">
        <f t="shared" si="24"/>
        <v>3192303</v>
      </c>
    </row>
    <row r="1129" spans="1:4" x14ac:dyDescent="0.25">
      <c r="A1129" s="367" t="s">
        <v>420</v>
      </c>
      <c r="B1129" s="373">
        <v>59460000</v>
      </c>
      <c r="C1129" s="384">
        <v>37465654</v>
      </c>
      <c r="D1129" s="374">
        <f t="shared" si="24"/>
        <v>21994346</v>
      </c>
    </row>
    <row r="1130" spans="1:4" x14ac:dyDescent="0.25">
      <c r="A1130" s="367" t="s">
        <v>420</v>
      </c>
      <c r="B1130" s="373">
        <v>19236000</v>
      </c>
      <c r="C1130" s="384">
        <v>11029490</v>
      </c>
      <c r="D1130" s="374">
        <f t="shared" si="24"/>
        <v>8206510</v>
      </c>
    </row>
    <row r="1131" spans="1:4" x14ac:dyDescent="0.25">
      <c r="A1131" s="367" t="s">
        <v>955</v>
      </c>
      <c r="B1131" s="373">
        <v>3434000</v>
      </c>
      <c r="C1131" s="384">
        <v>2163300</v>
      </c>
      <c r="D1131" s="374">
        <f t="shared" si="24"/>
        <v>1270700</v>
      </c>
    </row>
    <row r="1132" spans="1:4" x14ac:dyDescent="0.25">
      <c r="A1132" s="367" t="s">
        <v>956</v>
      </c>
      <c r="B1132" s="373">
        <v>1330000</v>
      </c>
      <c r="C1132" s="384">
        <v>837431</v>
      </c>
      <c r="D1132" s="374">
        <f t="shared" si="24"/>
        <v>492569</v>
      </c>
    </row>
    <row r="1133" spans="1:4" x14ac:dyDescent="0.25">
      <c r="A1133" s="367" t="s">
        <v>423</v>
      </c>
      <c r="B1133" s="373">
        <v>7648000</v>
      </c>
      <c r="C1133" s="384">
        <v>4819774</v>
      </c>
      <c r="D1133" s="374">
        <f t="shared" si="24"/>
        <v>2828226</v>
      </c>
    </row>
    <row r="1134" spans="1:4" x14ac:dyDescent="0.25">
      <c r="A1134" s="367" t="s">
        <v>425</v>
      </c>
      <c r="B1134" s="373">
        <v>7105000</v>
      </c>
      <c r="C1134" s="384">
        <v>4476932</v>
      </c>
      <c r="D1134" s="374">
        <f t="shared" si="24"/>
        <v>2628068</v>
      </c>
    </row>
    <row r="1135" spans="1:4" x14ac:dyDescent="0.25">
      <c r="A1135" s="367" t="s">
        <v>957</v>
      </c>
      <c r="B1135" s="373">
        <v>7741000</v>
      </c>
      <c r="C1135" s="384">
        <v>4877152</v>
      </c>
      <c r="D1135" s="374">
        <f t="shared" si="24"/>
        <v>2863848</v>
      </c>
    </row>
    <row r="1136" spans="1:4" x14ac:dyDescent="0.25">
      <c r="A1136" s="367" t="s">
        <v>2428</v>
      </c>
      <c r="B1136" s="373">
        <v>8712000</v>
      </c>
      <c r="C1136" s="384">
        <v>5489349</v>
      </c>
      <c r="D1136" s="374">
        <f t="shared" si="24"/>
        <v>3222651</v>
      </c>
    </row>
    <row r="1137" spans="1:4" x14ac:dyDescent="0.25">
      <c r="A1137" s="367" t="s">
        <v>958</v>
      </c>
      <c r="B1137" s="373">
        <v>991000</v>
      </c>
      <c r="C1137" s="384">
        <v>623577</v>
      </c>
      <c r="D1137" s="374">
        <f t="shared" si="24"/>
        <v>367423</v>
      </c>
    </row>
    <row r="1138" spans="1:4" x14ac:dyDescent="0.25">
      <c r="A1138" s="367" t="s">
        <v>430</v>
      </c>
      <c r="B1138" s="373">
        <v>66975000</v>
      </c>
      <c r="C1138" s="384">
        <v>42201517</v>
      </c>
      <c r="D1138" s="374">
        <f t="shared" si="24"/>
        <v>24773483</v>
      </c>
    </row>
    <row r="1139" spans="1:4" x14ac:dyDescent="0.25">
      <c r="A1139" s="367" t="s">
        <v>959</v>
      </c>
      <c r="B1139" s="373">
        <v>284000</v>
      </c>
      <c r="C1139" s="384">
        <v>178305</v>
      </c>
      <c r="D1139" s="374">
        <f t="shared" si="24"/>
        <v>105695</v>
      </c>
    </row>
    <row r="1140" spans="1:4" x14ac:dyDescent="0.25">
      <c r="A1140" s="367" t="s">
        <v>960</v>
      </c>
      <c r="B1140" s="373">
        <v>21915000</v>
      </c>
      <c r="C1140" s="384">
        <v>13808241</v>
      </c>
      <c r="D1140" s="374">
        <f t="shared" si="24"/>
        <v>8106759</v>
      </c>
    </row>
    <row r="1141" spans="1:4" x14ac:dyDescent="0.25">
      <c r="A1141" s="367" t="s">
        <v>961</v>
      </c>
      <c r="B1141" s="373">
        <v>313000</v>
      </c>
      <c r="C1141" s="384">
        <v>197747</v>
      </c>
      <c r="D1141" s="374">
        <f t="shared" si="24"/>
        <v>115253</v>
      </c>
    </row>
    <row r="1142" spans="1:4" x14ac:dyDescent="0.25">
      <c r="A1142" s="367" t="s">
        <v>962</v>
      </c>
      <c r="B1142" s="373">
        <v>28997000</v>
      </c>
      <c r="C1142" s="384">
        <v>18270482</v>
      </c>
      <c r="D1142" s="374">
        <f t="shared" si="24"/>
        <v>10726518</v>
      </c>
    </row>
    <row r="1143" spans="1:4" x14ac:dyDescent="0.25">
      <c r="A1143" s="367" t="s">
        <v>435</v>
      </c>
      <c r="B1143" s="373">
        <v>50567515</v>
      </c>
      <c r="C1143" s="384">
        <v>23040281</v>
      </c>
      <c r="D1143" s="374">
        <f t="shared" si="24"/>
        <v>27527234</v>
      </c>
    </row>
    <row r="1144" spans="1:4" x14ac:dyDescent="0.25">
      <c r="A1144" s="367" t="s">
        <v>963</v>
      </c>
      <c r="B1144" s="373">
        <v>2831000</v>
      </c>
      <c r="C1144" s="384">
        <v>1784425</v>
      </c>
      <c r="D1144" s="374">
        <f t="shared" si="24"/>
        <v>1046575</v>
      </c>
    </row>
    <row r="1145" spans="1:4" x14ac:dyDescent="0.25">
      <c r="A1145" s="367" t="s">
        <v>441</v>
      </c>
      <c r="B1145" s="373">
        <v>24740169</v>
      </c>
      <c r="C1145" s="384">
        <v>12467586</v>
      </c>
      <c r="D1145" s="374">
        <f t="shared" si="24"/>
        <v>12272583</v>
      </c>
    </row>
    <row r="1146" spans="1:4" x14ac:dyDescent="0.25">
      <c r="A1146" s="367" t="s">
        <v>964</v>
      </c>
      <c r="B1146" s="373">
        <v>1807000</v>
      </c>
      <c r="C1146" s="384">
        <v>1139515</v>
      </c>
      <c r="D1146" s="374">
        <f t="shared" si="24"/>
        <v>667485</v>
      </c>
    </row>
    <row r="1147" spans="1:4" x14ac:dyDescent="0.25">
      <c r="A1147" s="367" t="s">
        <v>443</v>
      </c>
      <c r="B1147" s="373">
        <v>29814000</v>
      </c>
      <c r="C1147" s="384">
        <v>18784987</v>
      </c>
      <c r="D1147" s="374">
        <f t="shared" si="24"/>
        <v>11029013</v>
      </c>
    </row>
    <row r="1148" spans="1:4" x14ac:dyDescent="0.25">
      <c r="A1148" s="367" t="s">
        <v>965</v>
      </c>
      <c r="B1148" s="373">
        <v>6846000</v>
      </c>
      <c r="C1148" s="384">
        <v>4314287</v>
      </c>
      <c r="D1148" s="374">
        <f t="shared" si="24"/>
        <v>2531713</v>
      </c>
    </row>
    <row r="1149" spans="1:4" x14ac:dyDescent="0.25">
      <c r="A1149" s="367" t="s">
        <v>445</v>
      </c>
      <c r="B1149" s="373">
        <v>19649000</v>
      </c>
      <c r="C1149" s="384">
        <v>12380925</v>
      </c>
      <c r="D1149" s="374">
        <f t="shared" si="24"/>
        <v>7268075</v>
      </c>
    </row>
    <row r="1150" spans="1:4" x14ac:dyDescent="0.25">
      <c r="A1150" s="367" t="s">
        <v>446</v>
      </c>
      <c r="B1150" s="373">
        <v>23200388</v>
      </c>
      <c r="C1150" s="384">
        <v>10447732</v>
      </c>
      <c r="D1150" s="374">
        <f t="shared" si="24"/>
        <v>12752656</v>
      </c>
    </row>
    <row r="1151" spans="1:4" x14ac:dyDescent="0.25">
      <c r="A1151" s="367" t="s">
        <v>966</v>
      </c>
      <c r="B1151" s="373">
        <v>1300000</v>
      </c>
      <c r="C1151" s="384">
        <v>819410</v>
      </c>
      <c r="D1151" s="374">
        <f t="shared" si="24"/>
        <v>480590</v>
      </c>
    </row>
    <row r="1152" spans="1:4" x14ac:dyDescent="0.25">
      <c r="A1152" s="367" t="s">
        <v>448</v>
      </c>
      <c r="B1152" s="373">
        <v>75920630</v>
      </c>
      <c r="C1152" s="384">
        <v>21128258</v>
      </c>
      <c r="D1152" s="374">
        <f t="shared" si="24"/>
        <v>54792372</v>
      </c>
    </row>
    <row r="1153" spans="1:4" x14ac:dyDescent="0.25">
      <c r="A1153" s="367" t="s">
        <v>967</v>
      </c>
      <c r="B1153" s="373">
        <v>1687000</v>
      </c>
      <c r="C1153" s="384">
        <v>1063628</v>
      </c>
      <c r="D1153" s="374">
        <f t="shared" si="24"/>
        <v>623372</v>
      </c>
    </row>
    <row r="1154" spans="1:4" x14ac:dyDescent="0.25">
      <c r="A1154" s="367" t="s">
        <v>968</v>
      </c>
      <c r="B1154" s="373">
        <v>6385080</v>
      </c>
      <c r="C1154" s="384">
        <v>2940706</v>
      </c>
      <c r="D1154" s="374">
        <f t="shared" si="24"/>
        <v>3444374</v>
      </c>
    </row>
    <row r="1155" spans="1:4" x14ac:dyDescent="0.25">
      <c r="A1155" s="367" t="s">
        <v>969</v>
      </c>
      <c r="B1155" s="373">
        <v>756000</v>
      </c>
      <c r="C1155" s="384">
        <v>476095</v>
      </c>
      <c r="D1155" s="374">
        <f t="shared" si="24"/>
        <v>279905</v>
      </c>
    </row>
    <row r="1156" spans="1:4" x14ac:dyDescent="0.25">
      <c r="A1156" s="367" t="s">
        <v>970</v>
      </c>
      <c r="B1156" s="373">
        <v>2611000</v>
      </c>
      <c r="C1156" s="384">
        <v>1645946</v>
      </c>
      <c r="D1156" s="374">
        <f t="shared" si="24"/>
        <v>965054</v>
      </c>
    </row>
    <row r="1157" spans="1:4" x14ac:dyDescent="0.25">
      <c r="A1157" s="367" t="s">
        <v>971</v>
      </c>
      <c r="B1157" s="373">
        <v>3442000</v>
      </c>
      <c r="C1157" s="384">
        <v>2168985</v>
      </c>
      <c r="D1157" s="374">
        <f t="shared" ref="D1157:D1220" si="25">B1157-C1157</f>
        <v>1273015</v>
      </c>
    </row>
    <row r="1158" spans="1:4" x14ac:dyDescent="0.25">
      <c r="A1158" s="367" t="s">
        <v>972</v>
      </c>
      <c r="B1158" s="373">
        <v>15778000</v>
      </c>
      <c r="C1158" s="384">
        <v>9942113</v>
      </c>
      <c r="D1158" s="374">
        <f t="shared" si="25"/>
        <v>5835887</v>
      </c>
    </row>
    <row r="1159" spans="1:4" x14ac:dyDescent="0.25">
      <c r="A1159" s="367" t="s">
        <v>973</v>
      </c>
      <c r="B1159" s="373">
        <v>5290000</v>
      </c>
      <c r="C1159" s="384">
        <v>3333637</v>
      </c>
      <c r="D1159" s="374">
        <f t="shared" si="25"/>
        <v>1956363</v>
      </c>
    </row>
    <row r="1160" spans="1:4" x14ac:dyDescent="0.25">
      <c r="A1160" s="367" t="s">
        <v>463</v>
      </c>
      <c r="B1160" s="373">
        <v>3564000</v>
      </c>
      <c r="C1160" s="384">
        <v>2245829</v>
      </c>
      <c r="D1160" s="374">
        <f t="shared" si="25"/>
        <v>1318171</v>
      </c>
    </row>
    <row r="1161" spans="1:4" x14ac:dyDescent="0.25">
      <c r="A1161" s="367" t="s">
        <v>464</v>
      </c>
      <c r="B1161" s="373">
        <v>494000</v>
      </c>
      <c r="C1161" s="384">
        <v>312020</v>
      </c>
      <c r="D1161" s="374">
        <f t="shared" si="25"/>
        <v>181980</v>
      </c>
    </row>
    <row r="1162" spans="1:4" x14ac:dyDescent="0.25">
      <c r="A1162" s="367" t="s">
        <v>465</v>
      </c>
      <c r="B1162" s="373">
        <v>713000</v>
      </c>
      <c r="C1162" s="384">
        <v>450013</v>
      </c>
      <c r="D1162" s="374">
        <f t="shared" si="25"/>
        <v>262987</v>
      </c>
    </row>
    <row r="1163" spans="1:4" x14ac:dyDescent="0.25">
      <c r="A1163" s="367" t="s">
        <v>974</v>
      </c>
      <c r="B1163" s="373">
        <v>4790675</v>
      </c>
      <c r="C1163" s="384">
        <v>2591840</v>
      </c>
      <c r="D1163" s="374">
        <f t="shared" si="25"/>
        <v>2198835</v>
      </c>
    </row>
    <row r="1164" spans="1:4" x14ac:dyDescent="0.25">
      <c r="A1164" s="367" t="s">
        <v>975</v>
      </c>
      <c r="B1164" s="373">
        <v>2029000</v>
      </c>
      <c r="C1164" s="384">
        <v>1278937</v>
      </c>
      <c r="D1164" s="374">
        <f t="shared" si="25"/>
        <v>750063</v>
      </c>
    </row>
    <row r="1165" spans="1:4" x14ac:dyDescent="0.25">
      <c r="A1165" s="367" t="s">
        <v>468</v>
      </c>
      <c r="B1165" s="373">
        <v>35087380</v>
      </c>
      <c r="C1165" s="384">
        <v>17453369</v>
      </c>
      <c r="D1165" s="374">
        <f t="shared" si="25"/>
        <v>17634011</v>
      </c>
    </row>
    <row r="1166" spans="1:4" x14ac:dyDescent="0.25">
      <c r="A1166" s="367" t="s">
        <v>976</v>
      </c>
      <c r="B1166" s="373">
        <v>8568000</v>
      </c>
      <c r="C1166" s="384">
        <v>5398299</v>
      </c>
      <c r="D1166" s="374">
        <f t="shared" si="25"/>
        <v>3169701</v>
      </c>
    </row>
    <row r="1167" spans="1:4" x14ac:dyDescent="0.25">
      <c r="A1167" s="367" t="s">
        <v>513</v>
      </c>
      <c r="B1167" s="373">
        <v>636000</v>
      </c>
      <c r="C1167" s="384">
        <v>400220</v>
      </c>
      <c r="D1167" s="374">
        <f t="shared" si="25"/>
        <v>235780</v>
      </c>
    </row>
    <row r="1168" spans="1:4" x14ac:dyDescent="0.25">
      <c r="A1168" s="367" t="s">
        <v>977</v>
      </c>
      <c r="B1168" s="373">
        <v>10078370</v>
      </c>
      <c r="C1168" s="384">
        <v>6009377</v>
      </c>
      <c r="D1168" s="374">
        <f t="shared" si="25"/>
        <v>4068993</v>
      </c>
    </row>
    <row r="1169" spans="1:4" x14ac:dyDescent="0.25">
      <c r="A1169" s="367" t="s">
        <v>977</v>
      </c>
      <c r="B1169" s="373">
        <v>672000</v>
      </c>
      <c r="C1169" s="384">
        <v>422971</v>
      </c>
      <c r="D1169" s="374">
        <f t="shared" si="25"/>
        <v>249029</v>
      </c>
    </row>
    <row r="1170" spans="1:4" x14ac:dyDescent="0.25">
      <c r="A1170" s="367" t="s">
        <v>978</v>
      </c>
      <c r="B1170" s="373">
        <v>477000</v>
      </c>
      <c r="C1170" s="384">
        <v>300165</v>
      </c>
      <c r="D1170" s="374">
        <f t="shared" si="25"/>
        <v>176835</v>
      </c>
    </row>
    <row r="1171" spans="1:4" x14ac:dyDescent="0.25">
      <c r="A1171" s="367" t="s">
        <v>979</v>
      </c>
      <c r="B1171" s="373">
        <v>371000</v>
      </c>
      <c r="C1171" s="384">
        <v>232811</v>
      </c>
      <c r="D1171" s="374">
        <f t="shared" si="25"/>
        <v>138189</v>
      </c>
    </row>
    <row r="1172" spans="1:4" x14ac:dyDescent="0.25">
      <c r="A1172" s="367" t="s">
        <v>980</v>
      </c>
      <c r="B1172" s="373">
        <v>283000</v>
      </c>
      <c r="C1172" s="384">
        <v>177820</v>
      </c>
      <c r="D1172" s="374">
        <f t="shared" si="25"/>
        <v>105180</v>
      </c>
    </row>
    <row r="1173" spans="1:4" x14ac:dyDescent="0.25">
      <c r="A1173" s="367" t="s">
        <v>2429</v>
      </c>
      <c r="B1173" s="373">
        <v>9435000</v>
      </c>
      <c r="C1173" s="384">
        <v>5944099</v>
      </c>
      <c r="D1173" s="374">
        <f t="shared" si="25"/>
        <v>3490901</v>
      </c>
    </row>
    <row r="1174" spans="1:4" x14ac:dyDescent="0.25">
      <c r="A1174" s="367" t="s">
        <v>2430</v>
      </c>
      <c r="B1174" s="373">
        <v>964000</v>
      </c>
      <c r="C1174" s="384">
        <v>606959</v>
      </c>
      <c r="D1174" s="374">
        <f t="shared" si="25"/>
        <v>357041</v>
      </c>
    </row>
    <row r="1175" spans="1:4" x14ac:dyDescent="0.25">
      <c r="A1175" s="367" t="s">
        <v>981</v>
      </c>
      <c r="B1175" s="373">
        <v>6875000</v>
      </c>
      <c r="C1175" s="384">
        <v>4331812</v>
      </c>
      <c r="D1175" s="374">
        <f t="shared" si="25"/>
        <v>2543188</v>
      </c>
    </row>
    <row r="1176" spans="1:4" x14ac:dyDescent="0.25">
      <c r="A1176" s="367" t="s">
        <v>472</v>
      </c>
      <c r="B1176" s="373">
        <v>19885000</v>
      </c>
      <c r="C1176" s="384">
        <v>12528855</v>
      </c>
      <c r="D1176" s="374">
        <f t="shared" si="25"/>
        <v>7356145</v>
      </c>
    </row>
    <row r="1177" spans="1:4" x14ac:dyDescent="0.25">
      <c r="A1177" s="367" t="s">
        <v>982</v>
      </c>
      <c r="B1177" s="373">
        <v>12029090</v>
      </c>
      <c r="C1177" s="384">
        <v>5456589</v>
      </c>
      <c r="D1177" s="374">
        <f t="shared" si="25"/>
        <v>6572501</v>
      </c>
    </row>
    <row r="1178" spans="1:4" x14ac:dyDescent="0.25">
      <c r="A1178" s="367" t="s">
        <v>983</v>
      </c>
      <c r="B1178" s="373">
        <v>5774920</v>
      </c>
      <c r="C1178" s="384">
        <v>3292871</v>
      </c>
      <c r="D1178" s="374">
        <f t="shared" si="25"/>
        <v>2482049</v>
      </c>
    </row>
    <row r="1179" spans="1:4" x14ac:dyDescent="0.25">
      <c r="A1179" s="367" t="s">
        <v>984</v>
      </c>
      <c r="B1179" s="373">
        <v>7976480</v>
      </c>
      <c r="C1179" s="384">
        <v>2936902</v>
      </c>
      <c r="D1179" s="374">
        <f t="shared" si="25"/>
        <v>5039578</v>
      </c>
    </row>
    <row r="1180" spans="1:4" x14ac:dyDescent="0.25">
      <c r="A1180" s="367" t="s">
        <v>530</v>
      </c>
      <c r="B1180" s="373">
        <v>183000</v>
      </c>
      <c r="C1180" s="384">
        <v>115242</v>
      </c>
      <c r="D1180" s="374">
        <f t="shared" si="25"/>
        <v>67758</v>
      </c>
    </row>
    <row r="1181" spans="1:4" x14ac:dyDescent="0.25">
      <c r="A1181" s="367" t="s">
        <v>985</v>
      </c>
      <c r="B1181" s="373">
        <v>1447000</v>
      </c>
      <c r="C1181" s="384">
        <v>911902</v>
      </c>
      <c r="D1181" s="374">
        <f t="shared" si="25"/>
        <v>535098</v>
      </c>
    </row>
    <row r="1182" spans="1:4" x14ac:dyDescent="0.25">
      <c r="A1182" s="367" t="s">
        <v>986</v>
      </c>
      <c r="B1182" s="373">
        <v>19317900</v>
      </c>
      <c r="C1182" s="384">
        <v>9207808</v>
      </c>
      <c r="D1182" s="374">
        <f t="shared" si="25"/>
        <v>10110092</v>
      </c>
    </row>
    <row r="1183" spans="1:4" x14ac:dyDescent="0.25">
      <c r="A1183" s="367" t="s">
        <v>987</v>
      </c>
      <c r="B1183" s="373">
        <v>1264000</v>
      </c>
      <c r="C1183" s="384">
        <v>796660</v>
      </c>
      <c r="D1183" s="374">
        <f t="shared" si="25"/>
        <v>467340</v>
      </c>
    </row>
    <row r="1184" spans="1:4" x14ac:dyDescent="0.25">
      <c r="A1184" s="367" t="s">
        <v>988</v>
      </c>
      <c r="B1184" s="373">
        <v>7383000</v>
      </c>
      <c r="C1184" s="384">
        <v>4652401</v>
      </c>
      <c r="D1184" s="374">
        <f t="shared" si="25"/>
        <v>2730599</v>
      </c>
    </row>
    <row r="1185" spans="1:4" x14ac:dyDescent="0.25">
      <c r="A1185" s="367" t="s">
        <v>480</v>
      </c>
      <c r="B1185" s="373">
        <v>1130000</v>
      </c>
      <c r="C1185" s="384">
        <v>712264</v>
      </c>
      <c r="D1185" s="374">
        <f t="shared" si="25"/>
        <v>417736</v>
      </c>
    </row>
    <row r="1186" spans="1:4" x14ac:dyDescent="0.25">
      <c r="A1186" s="367" t="s">
        <v>481</v>
      </c>
      <c r="B1186" s="373">
        <v>2147000</v>
      </c>
      <c r="C1186" s="384">
        <v>1351937</v>
      </c>
      <c r="D1186" s="374">
        <f t="shared" si="25"/>
        <v>795063</v>
      </c>
    </row>
    <row r="1187" spans="1:4" x14ac:dyDescent="0.25">
      <c r="A1187" s="367" t="s">
        <v>989</v>
      </c>
      <c r="B1187" s="373">
        <v>1469000</v>
      </c>
      <c r="C1187" s="384">
        <v>926120</v>
      </c>
      <c r="D1187" s="374">
        <f t="shared" si="25"/>
        <v>542880</v>
      </c>
    </row>
    <row r="1188" spans="1:4" x14ac:dyDescent="0.25">
      <c r="A1188" s="367" t="s">
        <v>990</v>
      </c>
      <c r="B1188" s="373">
        <v>1550000</v>
      </c>
      <c r="C1188" s="384">
        <v>975910</v>
      </c>
      <c r="D1188" s="374">
        <f t="shared" si="25"/>
        <v>574090</v>
      </c>
    </row>
    <row r="1189" spans="1:4" x14ac:dyDescent="0.25">
      <c r="A1189" s="367" t="s">
        <v>991</v>
      </c>
      <c r="B1189" s="373">
        <v>9677000</v>
      </c>
      <c r="C1189" s="384">
        <v>6096794</v>
      </c>
      <c r="D1189" s="374">
        <f t="shared" si="25"/>
        <v>3580206</v>
      </c>
    </row>
    <row r="1190" spans="1:4" x14ac:dyDescent="0.25">
      <c r="A1190" s="367" t="s">
        <v>992</v>
      </c>
      <c r="B1190" s="373">
        <v>17519040</v>
      </c>
      <c r="C1190" s="384">
        <v>10570511</v>
      </c>
      <c r="D1190" s="374">
        <f t="shared" si="25"/>
        <v>6948529</v>
      </c>
    </row>
    <row r="1191" spans="1:4" x14ac:dyDescent="0.25">
      <c r="A1191" s="367" t="s">
        <v>535</v>
      </c>
      <c r="B1191" s="373">
        <v>207000</v>
      </c>
      <c r="C1191" s="384">
        <v>130393</v>
      </c>
      <c r="D1191" s="374">
        <f t="shared" si="25"/>
        <v>76607</v>
      </c>
    </row>
    <row r="1192" spans="1:4" x14ac:dyDescent="0.25">
      <c r="A1192" s="367" t="s">
        <v>486</v>
      </c>
      <c r="B1192" s="373">
        <v>30276200</v>
      </c>
      <c r="C1192" s="384">
        <v>17416206</v>
      </c>
      <c r="D1192" s="374">
        <f t="shared" si="25"/>
        <v>12859994</v>
      </c>
    </row>
    <row r="1193" spans="1:4" x14ac:dyDescent="0.25">
      <c r="A1193" s="367" t="s">
        <v>2431</v>
      </c>
      <c r="B1193" s="373">
        <v>55000</v>
      </c>
      <c r="C1193" s="384">
        <v>35575</v>
      </c>
      <c r="D1193" s="374">
        <f t="shared" si="25"/>
        <v>19425</v>
      </c>
    </row>
    <row r="1194" spans="1:4" x14ac:dyDescent="0.25">
      <c r="A1194" s="367" t="s">
        <v>487</v>
      </c>
      <c r="B1194" s="373">
        <v>13931000</v>
      </c>
      <c r="C1194" s="384">
        <v>8124134</v>
      </c>
      <c r="D1194" s="374">
        <f t="shared" si="25"/>
        <v>5806866</v>
      </c>
    </row>
    <row r="1195" spans="1:4" x14ac:dyDescent="0.25">
      <c r="A1195" s="367" t="s">
        <v>488</v>
      </c>
      <c r="B1195" s="373">
        <v>7309000</v>
      </c>
      <c r="C1195" s="384">
        <v>4605919</v>
      </c>
      <c r="D1195" s="374">
        <f t="shared" si="25"/>
        <v>2703081</v>
      </c>
    </row>
    <row r="1196" spans="1:4" x14ac:dyDescent="0.25">
      <c r="A1196" s="367" t="s">
        <v>537</v>
      </c>
      <c r="B1196" s="373">
        <v>1533000</v>
      </c>
      <c r="C1196" s="384">
        <v>965947</v>
      </c>
      <c r="D1196" s="374">
        <f t="shared" si="25"/>
        <v>567053</v>
      </c>
    </row>
    <row r="1197" spans="1:4" x14ac:dyDescent="0.25">
      <c r="A1197" s="367" t="s">
        <v>993</v>
      </c>
      <c r="B1197" s="373">
        <v>2981000</v>
      </c>
      <c r="C1197" s="384">
        <v>1878298</v>
      </c>
      <c r="D1197" s="374">
        <f t="shared" si="25"/>
        <v>1102702</v>
      </c>
    </row>
    <row r="1198" spans="1:4" x14ac:dyDescent="0.25">
      <c r="A1198" s="367" t="s">
        <v>994</v>
      </c>
      <c r="B1198" s="373">
        <v>3161000</v>
      </c>
      <c r="C1198" s="384">
        <v>1992122</v>
      </c>
      <c r="D1198" s="374">
        <f t="shared" si="25"/>
        <v>1168878</v>
      </c>
    </row>
    <row r="1199" spans="1:4" x14ac:dyDescent="0.25">
      <c r="A1199" s="367" t="s">
        <v>995</v>
      </c>
      <c r="B1199" s="373">
        <v>689000</v>
      </c>
      <c r="C1199" s="384">
        <v>434850</v>
      </c>
      <c r="D1199" s="374">
        <f t="shared" si="25"/>
        <v>254150</v>
      </c>
    </row>
    <row r="1200" spans="1:4" x14ac:dyDescent="0.25">
      <c r="A1200" s="367" t="s">
        <v>538</v>
      </c>
      <c r="B1200" s="373">
        <v>717000</v>
      </c>
      <c r="C1200" s="384">
        <v>451927</v>
      </c>
      <c r="D1200" s="374">
        <f t="shared" si="25"/>
        <v>265073</v>
      </c>
    </row>
    <row r="1201" spans="1:4" x14ac:dyDescent="0.25">
      <c r="A1201" s="367" t="s">
        <v>996</v>
      </c>
      <c r="B1201" s="373">
        <v>445000</v>
      </c>
      <c r="C1201" s="384">
        <v>281210</v>
      </c>
      <c r="D1201" s="374">
        <f t="shared" si="25"/>
        <v>163790</v>
      </c>
    </row>
    <row r="1202" spans="1:4" x14ac:dyDescent="0.25">
      <c r="A1202" s="367" t="s">
        <v>997</v>
      </c>
      <c r="B1202" s="373">
        <v>6360406</v>
      </c>
      <c r="C1202" s="384">
        <v>2892135</v>
      </c>
      <c r="D1202" s="374">
        <f t="shared" si="25"/>
        <v>3468271</v>
      </c>
    </row>
    <row r="1203" spans="1:4" x14ac:dyDescent="0.25">
      <c r="A1203" s="367" t="s">
        <v>998</v>
      </c>
      <c r="B1203" s="373">
        <v>13013000</v>
      </c>
      <c r="C1203" s="384">
        <v>8200378</v>
      </c>
      <c r="D1203" s="374">
        <f t="shared" si="25"/>
        <v>4812622</v>
      </c>
    </row>
    <row r="1204" spans="1:4" x14ac:dyDescent="0.25">
      <c r="A1204" s="367" t="s">
        <v>999</v>
      </c>
      <c r="B1204" s="373">
        <v>15079000</v>
      </c>
      <c r="C1204" s="384">
        <v>9395599</v>
      </c>
      <c r="D1204" s="374">
        <f t="shared" si="25"/>
        <v>5683401</v>
      </c>
    </row>
    <row r="1205" spans="1:4" x14ac:dyDescent="0.25">
      <c r="A1205" s="367" t="s">
        <v>495</v>
      </c>
      <c r="B1205" s="373">
        <v>11369000</v>
      </c>
      <c r="C1205" s="384">
        <v>7162784</v>
      </c>
      <c r="D1205" s="374">
        <f t="shared" si="25"/>
        <v>4206216</v>
      </c>
    </row>
    <row r="1206" spans="1:4" x14ac:dyDescent="0.25">
      <c r="A1206" s="367" t="s">
        <v>496</v>
      </c>
      <c r="B1206" s="373">
        <v>1723000</v>
      </c>
      <c r="C1206" s="384">
        <v>1086402</v>
      </c>
      <c r="D1206" s="374">
        <f t="shared" si="25"/>
        <v>636598</v>
      </c>
    </row>
    <row r="1207" spans="1:4" x14ac:dyDescent="0.25">
      <c r="A1207" s="367" t="s">
        <v>1000</v>
      </c>
      <c r="B1207" s="373">
        <v>82000</v>
      </c>
      <c r="C1207" s="384">
        <v>52167</v>
      </c>
      <c r="D1207" s="374">
        <f t="shared" si="25"/>
        <v>29833</v>
      </c>
    </row>
    <row r="1208" spans="1:4" x14ac:dyDescent="0.25">
      <c r="A1208" s="367" t="s">
        <v>520</v>
      </c>
      <c r="B1208" s="373">
        <v>524000</v>
      </c>
      <c r="C1208" s="384">
        <v>330030</v>
      </c>
      <c r="D1208" s="374">
        <f t="shared" si="25"/>
        <v>193970</v>
      </c>
    </row>
    <row r="1209" spans="1:4" x14ac:dyDescent="0.25">
      <c r="A1209" s="367" t="s">
        <v>497</v>
      </c>
      <c r="B1209" s="373">
        <v>1840000</v>
      </c>
      <c r="C1209" s="384">
        <v>1158930</v>
      </c>
      <c r="D1209" s="374">
        <f t="shared" si="25"/>
        <v>681070</v>
      </c>
    </row>
    <row r="1210" spans="1:4" x14ac:dyDescent="0.25">
      <c r="A1210" s="367" t="s">
        <v>521</v>
      </c>
      <c r="B1210" s="373">
        <v>246000</v>
      </c>
      <c r="C1210" s="384">
        <v>154585</v>
      </c>
      <c r="D1210" s="374">
        <f t="shared" si="25"/>
        <v>91415</v>
      </c>
    </row>
    <row r="1211" spans="1:4" x14ac:dyDescent="0.25">
      <c r="A1211" s="367" t="s">
        <v>502</v>
      </c>
      <c r="B1211" s="373">
        <v>1521000</v>
      </c>
      <c r="C1211" s="384">
        <v>958348</v>
      </c>
      <c r="D1211" s="374">
        <f t="shared" si="25"/>
        <v>562652</v>
      </c>
    </row>
    <row r="1212" spans="1:4" x14ac:dyDescent="0.25">
      <c r="A1212" s="367" t="s">
        <v>503</v>
      </c>
      <c r="B1212" s="373">
        <v>949000</v>
      </c>
      <c r="C1212" s="384">
        <v>597967</v>
      </c>
      <c r="D1212" s="374">
        <f t="shared" si="25"/>
        <v>351033</v>
      </c>
    </row>
    <row r="1213" spans="1:4" x14ac:dyDescent="0.25">
      <c r="A1213" s="367" t="s">
        <v>504</v>
      </c>
      <c r="B1213" s="373">
        <v>1246000</v>
      </c>
      <c r="C1213" s="384">
        <v>784320</v>
      </c>
      <c r="D1213" s="374">
        <f t="shared" si="25"/>
        <v>461680</v>
      </c>
    </row>
    <row r="1214" spans="1:4" x14ac:dyDescent="0.25">
      <c r="A1214" s="367" t="s">
        <v>505</v>
      </c>
      <c r="B1214" s="373">
        <v>563000</v>
      </c>
      <c r="C1214" s="384">
        <v>354223</v>
      </c>
      <c r="D1214" s="374">
        <f t="shared" si="25"/>
        <v>208777</v>
      </c>
    </row>
    <row r="1215" spans="1:4" x14ac:dyDescent="0.25">
      <c r="A1215" s="367" t="s">
        <v>522</v>
      </c>
      <c r="B1215" s="373">
        <v>114000</v>
      </c>
      <c r="C1215" s="384">
        <v>71123</v>
      </c>
      <c r="D1215" s="374">
        <f t="shared" si="25"/>
        <v>42877</v>
      </c>
    </row>
    <row r="1216" spans="1:4" x14ac:dyDescent="0.25">
      <c r="A1216" s="367" t="s">
        <v>523</v>
      </c>
      <c r="B1216" s="373">
        <v>98000</v>
      </c>
      <c r="C1216" s="384">
        <v>61645</v>
      </c>
      <c r="D1216" s="374">
        <f t="shared" si="25"/>
        <v>36355</v>
      </c>
    </row>
    <row r="1217" spans="1:4" x14ac:dyDescent="0.25">
      <c r="A1217" s="367" t="s">
        <v>524</v>
      </c>
      <c r="B1217" s="373">
        <v>222000</v>
      </c>
      <c r="C1217" s="384">
        <v>139410</v>
      </c>
      <c r="D1217" s="374">
        <f t="shared" si="25"/>
        <v>82590</v>
      </c>
    </row>
    <row r="1218" spans="1:4" x14ac:dyDescent="0.25">
      <c r="A1218" s="367" t="s">
        <v>1001</v>
      </c>
      <c r="B1218" s="373">
        <v>882000</v>
      </c>
      <c r="C1218" s="384">
        <v>554793</v>
      </c>
      <c r="D1218" s="374">
        <f t="shared" si="25"/>
        <v>327207</v>
      </c>
    </row>
    <row r="1219" spans="1:4" x14ac:dyDescent="0.25">
      <c r="A1219" s="367" t="s">
        <v>1002</v>
      </c>
      <c r="B1219" s="373">
        <v>113000</v>
      </c>
      <c r="C1219" s="384">
        <v>70638</v>
      </c>
      <c r="D1219" s="374">
        <f t="shared" si="25"/>
        <v>42362</v>
      </c>
    </row>
    <row r="1220" spans="1:4" x14ac:dyDescent="0.25">
      <c r="A1220" s="367" t="s">
        <v>1003</v>
      </c>
      <c r="B1220" s="373">
        <v>4701406</v>
      </c>
      <c r="C1220" s="384">
        <v>1845569</v>
      </c>
      <c r="D1220" s="374">
        <f t="shared" si="25"/>
        <v>2855837</v>
      </c>
    </row>
    <row r="1221" spans="1:4" x14ac:dyDescent="0.25">
      <c r="A1221" s="367" t="s">
        <v>526</v>
      </c>
      <c r="B1221" s="373">
        <v>523000</v>
      </c>
      <c r="C1221" s="384">
        <v>329582</v>
      </c>
      <c r="D1221" s="374">
        <f t="shared" ref="D1221:D1284" si="26">B1221-C1221</f>
        <v>193418</v>
      </c>
    </row>
    <row r="1222" spans="1:4" x14ac:dyDescent="0.25">
      <c r="A1222" s="367" t="s">
        <v>1004</v>
      </c>
      <c r="B1222" s="373">
        <v>913000</v>
      </c>
      <c r="C1222" s="384">
        <v>575217</v>
      </c>
      <c r="D1222" s="374">
        <f t="shared" si="26"/>
        <v>337783</v>
      </c>
    </row>
    <row r="1223" spans="1:4" x14ac:dyDescent="0.25">
      <c r="A1223" s="367" t="s">
        <v>527</v>
      </c>
      <c r="B1223" s="373">
        <v>279000</v>
      </c>
      <c r="C1223" s="384">
        <v>175942</v>
      </c>
      <c r="D1223" s="374">
        <f t="shared" si="26"/>
        <v>103058</v>
      </c>
    </row>
    <row r="1224" spans="1:4" x14ac:dyDescent="0.25">
      <c r="A1224" s="367" t="s">
        <v>528</v>
      </c>
      <c r="B1224" s="373">
        <v>435000</v>
      </c>
      <c r="C1224" s="384">
        <v>274567</v>
      </c>
      <c r="D1224" s="374">
        <f t="shared" si="26"/>
        <v>160433</v>
      </c>
    </row>
    <row r="1225" spans="1:4" x14ac:dyDescent="0.25">
      <c r="A1225" s="367" t="s">
        <v>509</v>
      </c>
      <c r="B1225" s="373">
        <v>751000</v>
      </c>
      <c r="C1225" s="384">
        <v>473732</v>
      </c>
      <c r="D1225" s="374">
        <f t="shared" si="26"/>
        <v>277268</v>
      </c>
    </row>
    <row r="1226" spans="1:4" x14ac:dyDescent="0.25">
      <c r="A1226" s="367" t="s">
        <v>510</v>
      </c>
      <c r="B1226" s="373">
        <v>5912000</v>
      </c>
      <c r="C1226" s="384">
        <v>3725324</v>
      </c>
      <c r="D1226" s="374">
        <f t="shared" si="26"/>
        <v>2186676</v>
      </c>
    </row>
    <row r="1227" spans="1:4" x14ac:dyDescent="0.25">
      <c r="A1227" s="367" t="s">
        <v>511</v>
      </c>
      <c r="B1227" s="373">
        <v>3513000</v>
      </c>
      <c r="C1227" s="384">
        <v>2214049</v>
      </c>
      <c r="D1227" s="374">
        <f t="shared" si="26"/>
        <v>1298951</v>
      </c>
    </row>
    <row r="1228" spans="1:4" x14ac:dyDescent="0.25">
      <c r="A1228" s="367" t="s">
        <v>1005</v>
      </c>
      <c r="B1228" s="373">
        <v>1978000</v>
      </c>
      <c r="C1228" s="384">
        <v>1247157</v>
      </c>
      <c r="D1228" s="374">
        <f t="shared" si="26"/>
        <v>730843</v>
      </c>
    </row>
    <row r="1229" spans="1:4" x14ac:dyDescent="0.25">
      <c r="A1229" s="367" t="s">
        <v>1006</v>
      </c>
      <c r="B1229" s="373">
        <v>630000</v>
      </c>
      <c r="C1229" s="384">
        <v>397385</v>
      </c>
      <c r="D1229" s="374">
        <f t="shared" si="26"/>
        <v>232615</v>
      </c>
    </row>
    <row r="1230" spans="1:4" x14ac:dyDescent="0.25">
      <c r="A1230" s="367" t="s">
        <v>1007</v>
      </c>
      <c r="B1230" s="373">
        <v>278000</v>
      </c>
      <c r="C1230" s="384">
        <v>175445</v>
      </c>
      <c r="D1230" s="374">
        <f t="shared" si="26"/>
        <v>102555</v>
      </c>
    </row>
    <row r="1231" spans="1:4" x14ac:dyDescent="0.25">
      <c r="A1231" s="367" t="s">
        <v>1008</v>
      </c>
      <c r="B1231" s="373">
        <v>19985575</v>
      </c>
      <c r="C1231" s="384">
        <v>9871437</v>
      </c>
      <c r="D1231" s="374">
        <f t="shared" si="26"/>
        <v>10114138</v>
      </c>
    </row>
    <row r="1232" spans="1:4" x14ac:dyDescent="0.25">
      <c r="A1232" s="367" t="s">
        <v>1009</v>
      </c>
      <c r="B1232" s="373">
        <v>4397000</v>
      </c>
      <c r="C1232" s="384">
        <v>2769812</v>
      </c>
      <c r="D1232" s="374">
        <f t="shared" si="26"/>
        <v>1627188</v>
      </c>
    </row>
    <row r="1233" spans="1:4" x14ac:dyDescent="0.25">
      <c r="A1233" s="367" t="s">
        <v>1010</v>
      </c>
      <c r="B1233" s="373">
        <v>23277772</v>
      </c>
      <c r="C1233" s="384">
        <v>6377938</v>
      </c>
      <c r="D1233" s="374">
        <f t="shared" si="26"/>
        <v>16899834</v>
      </c>
    </row>
    <row r="1234" spans="1:4" x14ac:dyDescent="0.25">
      <c r="A1234" s="367" t="s">
        <v>1011</v>
      </c>
      <c r="B1234" s="373">
        <v>2026000</v>
      </c>
      <c r="C1234" s="384">
        <v>1277507</v>
      </c>
      <c r="D1234" s="374">
        <f t="shared" si="26"/>
        <v>748493</v>
      </c>
    </row>
    <row r="1235" spans="1:4" x14ac:dyDescent="0.25">
      <c r="A1235" s="367" t="s">
        <v>1012</v>
      </c>
      <c r="B1235" s="373">
        <v>21551640</v>
      </c>
      <c r="C1235" s="384">
        <v>4603103</v>
      </c>
      <c r="D1235" s="374">
        <f t="shared" si="26"/>
        <v>16948537</v>
      </c>
    </row>
    <row r="1236" spans="1:4" x14ac:dyDescent="0.25">
      <c r="A1236" s="367" t="s">
        <v>1013</v>
      </c>
      <c r="B1236" s="373">
        <v>6772130</v>
      </c>
      <c r="C1236" s="384">
        <v>1712961</v>
      </c>
      <c r="D1236" s="374">
        <f t="shared" si="26"/>
        <v>5059169</v>
      </c>
    </row>
    <row r="1237" spans="1:4" x14ac:dyDescent="0.25">
      <c r="A1237" s="367" t="s">
        <v>1014</v>
      </c>
      <c r="B1237" s="373">
        <v>23907710</v>
      </c>
      <c r="C1237" s="384">
        <v>4288379</v>
      </c>
      <c r="D1237" s="374">
        <f t="shared" si="26"/>
        <v>19619331</v>
      </c>
    </row>
    <row r="1238" spans="1:4" x14ac:dyDescent="0.25">
      <c r="A1238" s="367" t="s">
        <v>1015</v>
      </c>
      <c r="B1238" s="373">
        <v>3412675</v>
      </c>
      <c r="C1238" s="384">
        <v>1945564</v>
      </c>
      <c r="D1238" s="374">
        <f t="shared" si="26"/>
        <v>1467111</v>
      </c>
    </row>
    <row r="1239" spans="1:4" x14ac:dyDescent="0.25">
      <c r="A1239" s="367" t="s">
        <v>2432</v>
      </c>
      <c r="B1239" s="373">
        <v>851000</v>
      </c>
      <c r="C1239" s="384">
        <v>536322</v>
      </c>
      <c r="D1239" s="374">
        <f t="shared" si="26"/>
        <v>314678</v>
      </c>
    </row>
    <row r="1240" spans="1:4" x14ac:dyDescent="0.25">
      <c r="A1240" s="367" t="s">
        <v>1016</v>
      </c>
      <c r="B1240" s="373">
        <v>4943100</v>
      </c>
      <c r="C1240" s="384">
        <v>1999484</v>
      </c>
      <c r="D1240" s="374">
        <f t="shared" si="26"/>
        <v>2943616</v>
      </c>
    </row>
    <row r="1241" spans="1:4" x14ac:dyDescent="0.25">
      <c r="A1241" s="367" t="s">
        <v>1017</v>
      </c>
      <c r="B1241" s="373">
        <v>1247000</v>
      </c>
      <c r="C1241" s="384">
        <v>784781</v>
      </c>
      <c r="D1241" s="374">
        <f t="shared" si="26"/>
        <v>462219</v>
      </c>
    </row>
    <row r="1242" spans="1:4" x14ac:dyDescent="0.25">
      <c r="A1242" s="367" t="s">
        <v>552</v>
      </c>
      <c r="B1242" s="373">
        <v>5496376</v>
      </c>
      <c r="C1242" s="384">
        <v>2858937</v>
      </c>
      <c r="D1242" s="374">
        <f t="shared" si="26"/>
        <v>2637439</v>
      </c>
    </row>
    <row r="1243" spans="1:4" x14ac:dyDescent="0.25">
      <c r="A1243" s="367" t="s">
        <v>553</v>
      </c>
      <c r="B1243" s="373">
        <v>1991800</v>
      </c>
      <c r="C1243" s="384">
        <v>1055063</v>
      </c>
      <c r="D1243" s="374">
        <f t="shared" si="26"/>
        <v>936737</v>
      </c>
    </row>
    <row r="1244" spans="1:4" x14ac:dyDescent="0.25">
      <c r="A1244" s="367" t="s">
        <v>554</v>
      </c>
      <c r="B1244" s="373">
        <v>971000</v>
      </c>
      <c r="C1244" s="384">
        <v>612197</v>
      </c>
      <c r="D1244" s="374">
        <f t="shared" si="26"/>
        <v>358803</v>
      </c>
    </row>
    <row r="1245" spans="1:4" x14ac:dyDescent="0.25">
      <c r="A1245" s="367" t="s">
        <v>1018</v>
      </c>
      <c r="B1245" s="373">
        <v>3037000</v>
      </c>
      <c r="C1245" s="384">
        <v>1914357</v>
      </c>
      <c r="D1245" s="374">
        <f t="shared" si="26"/>
        <v>1122643</v>
      </c>
    </row>
    <row r="1246" spans="1:4" x14ac:dyDescent="0.25">
      <c r="A1246" s="367" t="s">
        <v>1019</v>
      </c>
      <c r="B1246" s="373">
        <v>516000</v>
      </c>
      <c r="C1246" s="384">
        <v>324345</v>
      </c>
      <c r="D1246" s="374">
        <f t="shared" si="26"/>
        <v>191655</v>
      </c>
    </row>
    <row r="1247" spans="1:4" x14ac:dyDescent="0.25">
      <c r="A1247" s="367" t="s">
        <v>1020</v>
      </c>
      <c r="B1247" s="373">
        <v>224000</v>
      </c>
      <c r="C1247" s="384">
        <v>140355</v>
      </c>
      <c r="D1247" s="374">
        <f t="shared" si="26"/>
        <v>83645</v>
      </c>
    </row>
    <row r="1248" spans="1:4" x14ac:dyDescent="0.25">
      <c r="A1248" s="367" t="s">
        <v>1021</v>
      </c>
      <c r="B1248" s="373">
        <v>566000</v>
      </c>
      <c r="C1248" s="384">
        <v>357557</v>
      </c>
      <c r="D1248" s="374">
        <f t="shared" si="26"/>
        <v>208443</v>
      </c>
    </row>
    <row r="1249" spans="1:4" x14ac:dyDescent="0.25">
      <c r="A1249" s="367" t="s">
        <v>1022</v>
      </c>
      <c r="B1249" s="373">
        <v>41572840</v>
      </c>
      <c r="C1249" s="384">
        <v>19234538</v>
      </c>
      <c r="D1249" s="374">
        <f t="shared" si="26"/>
        <v>22338302</v>
      </c>
    </row>
    <row r="1250" spans="1:4" x14ac:dyDescent="0.25">
      <c r="A1250" s="367" t="s">
        <v>2433</v>
      </c>
      <c r="B1250" s="373">
        <v>2130000</v>
      </c>
      <c r="C1250" s="384">
        <v>1341975</v>
      </c>
      <c r="D1250" s="374">
        <f t="shared" si="26"/>
        <v>788025</v>
      </c>
    </row>
    <row r="1251" spans="1:4" x14ac:dyDescent="0.25">
      <c r="A1251" s="367" t="s">
        <v>1023</v>
      </c>
      <c r="B1251" s="373">
        <v>686000</v>
      </c>
      <c r="C1251" s="384">
        <v>431515</v>
      </c>
      <c r="D1251" s="374">
        <f t="shared" si="26"/>
        <v>254485</v>
      </c>
    </row>
    <row r="1252" spans="1:4" x14ac:dyDescent="0.25">
      <c r="A1252" s="367" t="s">
        <v>1024</v>
      </c>
      <c r="B1252" s="373">
        <v>425000</v>
      </c>
      <c r="C1252" s="384">
        <v>267937</v>
      </c>
      <c r="D1252" s="374">
        <f t="shared" si="26"/>
        <v>157063</v>
      </c>
    </row>
    <row r="1253" spans="1:4" x14ac:dyDescent="0.25">
      <c r="A1253" s="367" t="s">
        <v>1025</v>
      </c>
      <c r="B1253" s="373">
        <v>60579014</v>
      </c>
      <c r="C1253" s="384">
        <v>29506284</v>
      </c>
      <c r="D1253" s="374">
        <f t="shared" si="26"/>
        <v>31072730</v>
      </c>
    </row>
    <row r="1254" spans="1:4" x14ac:dyDescent="0.25">
      <c r="A1254" s="367" t="s">
        <v>1026</v>
      </c>
      <c r="B1254" s="373">
        <v>286000</v>
      </c>
      <c r="C1254" s="384">
        <v>181167</v>
      </c>
      <c r="D1254" s="374">
        <f t="shared" si="26"/>
        <v>104833</v>
      </c>
    </row>
    <row r="1255" spans="1:4" x14ac:dyDescent="0.25">
      <c r="A1255" s="367" t="s">
        <v>1027</v>
      </c>
      <c r="B1255" s="373">
        <v>655000</v>
      </c>
      <c r="C1255" s="384">
        <v>413032</v>
      </c>
      <c r="D1255" s="374">
        <f t="shared" si="26"/>
        <v>241968</v>
      </c>
    </row>
    <row r="1256" spans="1:4" x14ac:dyDescent="0.25">
      <c r="A1256" s="367" t="s">
        <v>1028</v>
      </c>
      <c r="B1256" s="373">
        <v>1282000</v>
      </c>
      <c r="C1256" s="384">
        <v>807083</v>
      </c>
      <c r="D1256" s="374">
        <f t="shared" si="26"/>
        <v>474917</v>
      </c>
    </row>
    <row r="1257" spans="1:4" x14ac:dyDescent="0.25">
      <c r="A1257" s="367" t="s">
        <v>1029</v>
      </c>
      <c r="B1257" s="373">
        <v>8075400</v>
      </c>
      <c r="C1257" s="384">
        <v>3210046</v>
      </c>
      <c r="D1257" s="374">
        <f t="shared" si="26"/>
        <v>4865354</v>
      </c>
    </row>
    <row r="1258" spans="1:4" x14ac:dyDescent="0.25">
      <c r="A1258" s="367" t="s">
        <v>1030</v>
      </c>
      <c r="B1258" s="373">
        <v>637000</v>
      </c>
      <c r="C1258" s="384">
        <v>400693</v>
      </c>
      <c r="D1258" s="374">
        <f t="shared" si="26"/>
        <v>236307</v>
      </c>
    </row>
    <row r="1259" spans="1:4" x14ac:dyDescent="0.25">
      <c r="A1259" s="367" t="s">
        <v>569</v>
      </c>
      <c r="B1259" s="373">
        <v>1146000</v>
      </c>
      <c r="C1259" s="384">
        <v>721730</v>
      </c>
      <c r="D1259" s="374">
        <f t="shared" si="26"/>
        <v>424270</v>
      </c>
    </row>
    <row r="1260" spans="1:4" x14ac:dyDescent="0.25">
      <c r="A1260" s="367" t="s">
        <v>570</v>
      </c>
      <c r="B1260" s="373">
        <v>865000</v>
      </c>
      <c r="C1260" s="384">
        <v>544867</v>
      </c>
      <c r="D1260" s="374">
        <f t="shared" si="26"/>
        <v>320133</v>
      </c>
    </row>
    <row r="1261" spans="1:4" x14ac:dyDescent="0.25">
      <c r="A1261" s="367" t="s">
        <v>571</v>
      </c>
      <c r="B1261" s="373">
        <v>4501415</v>
      </c>
      <c r="C1261" s="384">
        <v>1903813</v>
      </c>
      <c r="D1261" s="374">
        <f t="shared" si="26"/>
        <v>2597602</v>
      </c>
    </row>
    <row r="1262" spans="1:4" x14ac:dyDescent="0.25">
      <c r="A1262" s="367" t="s">
        <v>1031</v>
      </c>
      <c r="B1262" s="373">
        <v>72000</v>
      </c>
      <c r="C1262" s="384">
        <v>45525</v>
      </c>
      <c r="D1262" s="374">
        <f t="shared" si="26"/>
        <v>26475</v>
      </c>
    </row>
    <row r="1263" spans="1:4" x14ac:dyDescent="0.25">
      <c r="A1263" s="367" t="s">
        <v>573</v>
      </c>
      <c r="B1263" s="373">
        <v>387000</v>
      </c>
      <c r="C1263" s="384">
        <v>244217</v>
      </c>
      <c r="D1263" s="374">
        <f t="shared" si="26"/>
        <v>142783</v>
      </c>
    </row>
    <row r="1264" spans="1:4" x14ac:dyDescent="0.25">
      <c r="A1264" s="367" t="s">
        <v>1032</v>
      </c>
      <c r="B1264" s="373">
        <v>528000</v>
      </c>
      <c r="C1264" s="384">
        <v>331945</v>
      </c>
      <c r="D1264" s="374">
        <f t="shared" si="26"/>
        <v>196055</v>
      </c>
    </row>
    <row r="1265" spans="1:4" x14ac:dyDescent="0.25">
      <c r="A1265" s="367" t="s">
        <v>1033</v>
      </c>
      <c r="B1265" s="373">
        <v>24026833</v>
      </c>
      <c r="C1265" s="384">
        <v>13499560</v>
      </c>
      <c r="D1265" s="374">
        <f t="shared" si="26"/>
        <v>10527273</v>
      </c>
    </row>
    <row r="1266" spans="1:4" x14ac:dyDescent="0.25">
      <c r="A1266" s="367" t="s">
        <v>1034</v>
      </c>
      <c r="B1266" s="373">
        <v>329000</v>
      </c>
      <c r="C1266" s="384">
        <v>207237</v>
      </c>
      <c r="D1266" s="374">
        <f t="shared" si="26"/>
        <v>121763</v>
      </c>
    </row>
    <row r="1267" spans="1:4" x14ac:dyDescent="0.25">
      <c r="A1267" s="367" t="s">
        <v>5692</v>
      </c>
      <c r="B1267" s="373">
        <v>4275000</v>
      </c>
      <c r="C1267" s="384">
        <v>289977</v>
      </c>
      <c r="D1267" s="374">
        <f t="shared" si="26"/>
        <v>3985023</v>
      </c>
    </row>
    <row r="1268" spans="1:4" x14ac:dyDescent="0.25">
      <c r="A1268" s="367" t="s">
        <v>1035</v>
      </c>
      <c r="B1268" s="373">
        <v>2816406</v>
      </c>
      <c r="C1268" s="384">
        <v>657697</v>
      </c>
      <c r="D1268" s="374">
        <f t="shared" si="26"/>
        <v>2158709</v>
      </c>
    </row>
    <row r="1269" spans="1:4" x14ac:dyDescent="0.25">
      <c r="A1269" s="367" t="s">
        <v>1036</v>
      </c>
      <c r="B1269" s="373">
        <v>2498406</v>
      </c>
      <c r="C1269" s="384">
        <v>457575</v>
      </c>
      <c r="D1269" s="374">
        <f t="shared" si="26"/>
        <v>2040831</v>
      </c>
    </row>
    <row r="1270" spans="1:4" x14ac:dyDescent="0.25">
      <c r="A1270" s="367" t="s">
        <v>1037</v>
      </c>
      <c r="B1270" s="373">
        <v>6707000</v>
      </c>
      <c r="C1270" s="384">
        <v>4225599</v>
      </c>
      <c r="D1270" s="374">
        <f t="shared" si="26"/>
        <v>2481401</v>
      </c>
    </row>
    <row r="1271" spans="1:4" x14ac:dyDescent="0.25">
      <c r="A1271" s="367" t="s">
        <v>1038</v>
      </c>
      <c r="B1271" s="373">
        <v>2385406</v>
      </c>
      <c r="C1271" s="384">
        <v>386937</v>
      </c>
      <c r="D1271" s="374">
        <f t="shared" si="26"/>
        <v>1998469</v>
      </c>
    </row>
    <row r="1272" spans="1:4" x14ac:dyDescent="0.25">
      <c r="A1272" s="367" t="s">
        <v>1039</v>
      </c>
      <c r="B1272" s="373">
        <v>97000</v>
      </c>
      <c r="C1272" s="384">
        <v>61172</v>
      </c>
      <c r="D1272" s="374">
        <f t="shared" si="26"/>
        <v>35828</v>
      </c>
    </row>
    <row r="1273" spans="1:4" x14ac:dyDescent="0.25">
      <c r="A1273" s="367" t="s">
        <v>1040</v>
      </c>
      <c r="B1273" s="373">
        <v>454000</v>
      </c>
      <c r="C1273" s="384">
        <v>285463</v>
      </c>
      <c r="D1273" s="374">
        <f t="shared" si="26"/>
        <v>168537</v>
      </c>
    </row>
    <row r="1274" spans="1:4" x14ac:dyDescent="0.25">
      <c r="A1274" s="367" t="s">
        <v>1041</v>
      </c>
      <c r="B1274" s="373">
        <v>604000</v>
      </c>
      <c r="C1274" s="384">
        <v>381265</v>
      </c>
      <c r="D1274" s="374">
        <f t="shared" si="26"/>
        <v>222735</v>
      </c>
    </row>
    <row r="1275" spans="1:4" x14ac:dyDescent="0.25">
      <c r="A1275" s="367" t="s">
        <v>1042</v>
      </c>
      <c r="B1275" s="373">
        <v>28500000</v>
      </c>
      <c r="C1275" s="384">
        <v>17957032</v>
      </c>
      <c r="D1275" s="374">
        <f t="shared" si="26"/>
        <v>10542968</v>
      </c>
    </row>
    <row r="1276" spans="1:4" x14ac:dyDescent="0.25">
      <c r="A1276" s="367" t="s">
        <v>1043</v>
      </c>
      <c r="B1276" s="373">
        <v>614000</v>
      </c>
      <c r="C1276" s="384">
        <v>385990</v>
      </c>
      <c r="D1276" s="374">
        <f t="shared" si="26"/>
        <v>228010</v>
      </c>
    </row>
    <row r="1277" spans="1:4" x14ac:dyDescent="0.25">
      <c r="A1277" s="367" t="s">
        <v>1044</v>
      </c>
      <c r="B1277" s="373">
        <v>851000</v>
      </c>
      <c r="C1277" s="384">
        <v>536322</v>
      </c>
      <c r="D1277" s="374">
        <f t="shared" si="26"/>
        <v>314678</v>
      </c>
    </row>
    <row r="1278" spans="1:4" x14ac:dyDescent="0.25">
      <c r="A1278" s="367" t="s">
        <v>1045</v>
      </c>
      <c r="B1278" s="373">
        <v>22000</v>
      </c>
      <c r="C1278" s="384">
        <v>14230</v>
      </c>
      <c r="D1278" s="374">
        <f t="shared" si="26"/>
        <v>7770</v>
      </c>
    </row>
    <row r="1279" spans="1:4" x14ac:dyDescent="0.25">
      <c r="A1279" s="367" t="s">
        <v>1046</v>
      </c>
      <c r="B1279" s="373">
        <v>66000</v>
      </c>
      <c r="C1279" s="384">
        <v>40773</v>
      </c>
      <c r="D1279" s="374">
        <f t="shared" si="26"/>
        <v>25227</v>
      </c>
    </row>
    <row r="1280" spans="1:4" x14ac:dyDescent="0.25">
      <c r="A1280" s="367" t="s">
        <v>1047</v>
      </c>
      <c r="B1280" s="373">
        <v>170000</v>
      </c>
      <c r="C1280" s="384">
        <v>107170</v>
      </c>
      <c r="D1280" s="374">
        <f t="shared" si="26"/>
        <v>62830</v>
      </c>
    </row>
    <row r="1281" spans="1:4" x14ac:dyDescent="0.25">
      <c r="A1281" s="367" t="s">
        <v>1048</v>
      </c>
      <c r="B1281" s="373">
        <v>773000</v>
      </c>
      <c r="C1281" s="384">
        <v>487962</v>
      </c>
      <c r="D1281" s="374">
        <f t="shared" si="26"/>
        <v>285038</v>
      </c>
    </row>
    <row r="1282" spans="1:4" x14ac:dyDescent="0.25">
      <c r="A1282" s="367" t="s">
        <v>1049</v>
      </c>
      <c r="B1282" s="373">
        <v>309000</v>
      </c>
      <c r="C1282" s="384">
        <v>193952</v>
      </c>
      <c r="D1282" s="374">
        <f t="shared" si="26"/>
        <v>115048</v>
      </c>
    </row>
    <row r="1283" spans="1:4" x14ac:dyDescent="0.25">
      <c r="A1283" s="367" t="s">
        <v>1050</v>
      </c>
      <c r="B1283" s="373">
        <v>7465000</v>
      </c>
      <c r="C1283" s="384">
        <v>4704568</v>
      </c>
      <c r="D1283" s="374">
        <f t="shared" si="26"/>
        <v>2760432</v>
      </c>
    </row>
    <row r="1284" spans="1:4" x14ac:dyDescent="0.25">
      <c r="A1284" s="367" t="s">
        <v>1051</v>
      </c>
      <c r="B1284" s="373">
        <v>7883000</v>
      </c>
      <c r="C1284" s="384">
        <v>4967257</v>
      </c>
      <c r="D1284" s="374">
        <f t="shared" si="26"/>
        <v>2915743</v>
      </c>
    </row>
    <row r="1285" spans="1:4" x14ac:dyDescent="0.25">
      <c r="A1285" s="367" t="s">
        <v>1052</v>
      </c>
      <c r="B1285" s="373">
        <v>1067000</v>
      </c>
      <c r="C1285" s="384">
        <v>672897</v>
      </c>
      <c r="D1285" s="374">
        <f t="shared" ref="D1285:D1348" si="27">B1285-C1285</f>
        <v>394103</v>
      </c>
    </row>
    <row r="1286" spans="1:4" x14ac:dyDescent="0.25">
      <c r="A1286" s="367" t="s">
        <v>1053</v>
      </c>
      <c r="B1286" s="373">
        <v>3340000</v>
      </c>
      <c r="C1286" s="384">
        <v>2105462</v>
      </c>
      <c r="D1286" s="374">
        <f t="shared" si="27"/>
        <v>1234538</v>
      </c>
    </row>
    <row r="1287" spans="1:4" x14ac:dyDescent="0.25">
      <c r="A1287" s="367" t="s">
        <v>1054</v>
      </c>
      <c r="B1287" s="373">
        <v>1674000</v>
      </c>
      <c r="C1287" s="384">
        <v>1055580</v>
      </c>
      <c r="D1287" s="374">
        <f t="shared" si="27"/>
        <v>618420</v>
      </c>
    </row>
    <row r="1288" spans="1:4" x14ac:dyDescent="0.25">
      <c r="A1288" s="367" t="s">
        <v>596</v>
      </c>
      <c r="B1288" s="373">
        <v>19596917</v>
      </c>
      <c r="C1288" s="384">
        <v>11527578</v>
      </c>
      <c r="D1288" s="374">
        <f t="shared" si="27"/>
        <v>8069339</v>
      </c>
    </row>
    <row r="1289" spans="1:4" x14ac:dyDescent="0.25">
      <c r="A1289" s="367" t="s">
        <v>1055</v>
      </c>
      <c r="B1289" s="373">
        <v>60000</v>
      </c>
      <c r="C1289" s="384">
        <v>37949</v>
      </c>
      <c r="D1289" s="374">
        <f t="shared" si="27"/>
        <v>22051</v>
      </c>
    </row>
    <row r="1290" spans="1:4" x14ac:dyDescent="0.25">
      <c r="A1290" s="367" t="s">
        <v>1056</v>
      </c>
      <c r="B1290" s="373">
        <v>405000</v>
      </c>
      <c r="C1290" s="384">
        <v>135870</v>
      </c>
      <c r="D1290" s="374">
        <f t="shared" si="27"/>
        <v>269130</v>
      </c>
    </row>
    <row r="1291" spans="1:4" x14ac:dyDescent="0.25">
      <c r="A1291" s="367" t="s">
        <v>1057</v>
      </c>
      <c r="B1291" s="373">
        <v>219000</v>
      </c>
      <c r="C1291" s="384">
        <v>137992</v>
      </c>
      <c r="D1291" s="374">
        <f t="shared" si="27"/>
        <v>81008</v>
      </c>
    </row>
    <row r="1292" spans="1:4" x14ac:dyDescent="0.25">
      <c r="A1292" s="367" t="s">
        <v>1058</v>
      </c>
      <c r="B1292" s="373">
        <v>2228406</v>
      </c>
      <c r="C1292" s="384">
        <v>287830</v>
      </c>
      <c r="D1292" s="374">
        <f t="shared" si="27"/>
        <v>1940576</v>
      </c>
    </row>
    <row r="1293" spans="1:4" x14ac:dyDescent="0.25">
      <c r="A1293" s="367" t="s">
        <v>1059</v>
      </c>
      <c r="B1293" s="373">
        <v>612000</v>
      </c>
      <c r="C1293" s="384">
        <v>385045</v>
      </c>
      <c r="D1293" s="374">
        <f t="shared" si="27"/>
        <v>226955</v>
      </c>
    </row>
    <row r="1294" spans="1:4" x14ac:dyDescent="0.25">
      <c r="A1294" s="367" t="s">
        <v>1060</v>
      </c>
      <c r="B1294" s="373">
        <v>390000</v>
      </c>
      <c r="C1294" s="384">
        <v>245635</v>
      </c>
      <c r="D1294" s="374">
        <f t="shared" si="27"/>
        <v>144365</v>
      </c>
    </row>
    <row r="1295" spans="1:4" x14ac:dyDescent="0.25">
      <c r="A1295" s="367" t="s">
        <v>1061</v>
      </c>
      <c r="B1295" s="373">
        <v>881000</v>
      </c>
      <c r="C1295" s="384">
        <v>554333</v>
      </c>
      <c r="D1295" s="374">
        <f t="shared" si="27"/>
        <v>326667</v>
      </c>
    </row>
    <row r="1296" spans="1:4" x14ac:dyDescent="0.25">
      <c r="A1296" s="367" t="s">
        <v>1062</v>
      </c>
      <c r="B1296" s="373">
        <v>385000</v>
      </c>
      <c r="C1296" s="384">
        <v>243272</v>
      </c>
      <c r="D1296" s="374">
        <f t="shared" si="27"/>
        <v>141728</v>
      </c>
    </row>
    <row r="1297" spans="1:4" x14ac:dyDescent="0.25">
      <c r="A1297" s="367" t="s">
        <v>1063</v>
      </c>
      <c r="B1297" s="373">
        <v>207000</v>
      </c>
      <c r="C1297" s="384">
        <v>130393</v>
      </c>
      <c r="D1297" s="374">
        <f t="shared" si="27"/>
        <v>76607</v>
      </c>
    </row>
    <row r="1298" spans="1:4" x14ac:dyDescent="0.25">
      <c r="A1298" s="367" t="s">
        <v>1064</v>
      </c>
      <c r="B1298" s="373">
        <v>215000</v>
      </c>
      <c r="C1298" s="384">
        <v>136102</v>
      </c>
      <c r="D1298" s="374">
        <f t="shared" si="27"/>
        <v>78898</v>
      </c>
    </row>
    <row r="1299" spans="1:4" x14ac:dyDescent="0.25">
      <c r="A1299" s="367" t="s">
        <v>1065</v>
      </c>
      <c r="B1299" s="373">
        <v>728000</v>
      </c>
      <c r="C1299" s="384">
        <v>459030</v>
      </c>
      <c r="D1299" s="374">
        <f t="shared" si="27"/>
        <v>268970</v>
      </c>
    </row>
    <row r="1300" spans="1:4" x14ac:dyDescent="0.25">
      <c r="A1300" s="367" t="s">
        <v>1066</v>
      </c>
      <c r="B1300" s="373">
        <v>3180406</v>
      </c>
      <c r="C1300" s="384">
        <v>887200</v>
      </c>
      <c r="D1300" s="374">
        <f t="shared" si="27"/>
        <v>2293206</v>
      </c>
    </row>
    <row r="1301" spans="1:4" x14ac:dyDescent="0.25">
      <c r="A1301" s="367" t="s">
        <v>610</v>
      </c>
      <c r="B1301" s="373">
        <v>80000</v>
      </c>
      <c r="C1301" s="384">
        <v>51222</v>
      </c>
      <c r="D1301" s="374">
        <f t="shared" si="27"/>
        <v>28778</v>
      </c>
    </row>
    <row r="1302" spans="1:4" x14ac:dyDescent="0.25">
      <c r="A1302" s="367" t="s">
        <v>611</v>
      </c>
      <c r="B1302" s="373">
        <v>835000</v>
      </c>
      <c r="C1302" s="384">
        <v>526845</v>
      </c>
      <c r="D1302" s="374">
        <f t="shared" si="27"/>
        <v>308155</v>
      </c>
    </row>
    <row r="1303" spans="1:4" x14ac:dyDescent="0.25">
      <c r="A1303" s="367" t="s">
        <v>1067</v>
      </c>
      <c r="B1303" s="373">
        <v>7043000</v>
      </c>
      <c r="C1303" s="384">
        <v>4438061</v>
      </c>
      <c r="D1303" s="374">
        <f t="shared" si="27"/>
        <v>2604939</v>
      </c>
    </row>
    <row r="1304" spans="1:4" x14ac:dyDescent="0.25">
      <c r="A1304" s="367" t="s">
        <v>1067</v>
      </c>
      <c r="B1304" s="373">
        <v>611000</v>
      </c>
      <c r="C1304" s="384">
        <v>384573</v>
      </c>
      <c r="D1304" s="374">
        <f t="shared" si="27"/>
        <v>226427</v>
      </c>
    </row>
    <row r="1305" spans="1:4" x14ac:dyDescent="0.25">
      <c r="A1305" s="367" t="s">
        <v>1068</v>
      </c>
      <c r="B1305" s="373">
        <v>540000</v>
      </c>
      <c r="C1305" s="384">
        <v>339520</v>
      </c>
      <c r="D1305" s="374">
        <f t="shared" si="27"/>
        <v>200480</v>
      </c>
    </row>
    <row r="1306" spans="1:4" x14ac:dyDescent="0.25">
      <c r="A1306" s="367" t="s">
        <v>614</v>
      </c>
      <c r="B1306" s="373">
        <v>622000</v>
      </c>
      <c r="C1306" s="384">
        <v>391675</v>
      </c>
      <c r="D1306" s="374">
        <f t="shared" si="27"/>
        <v>230325</v>
      </c>
    </row>
    <row r="1307" spans="1:4" x14ac:dyDescent="0.25">
      <c r="A1307" s="367" t="s">
        <v>615</v>
      </c>
      <c r="B1307" s="373">
        <v>57000</v>
      </c>
      <c r="C1307" s="384">
        <v>36520</v>
      </c>
      <c r="D1307" s="374">
        <f t="shared" si="27"/>
        <v>20480</v>
      </c>
    </row>
    <row r="1308" spans="1:4" x14ac:dyDescent="0.25">
      <c r="A1308" s="367" t="s">
        <v>5693</v>
      </c>
      <c r="B1308" s="373">
        <v>1680000</v>
      </c>
      <c r="C1308" s="384">
        <v>1058415</v>
      </c>
      <c r="D1308" s="374">
        <f t="shared" si="27"/>
        <v>621585</v>
      </c>
    </row>
    <row r="1309" spans="1:4" x14ac:dyDescent="0.25">
      <c r="A1309" s="367" t="s">
        <v>1069</v>
      </c>
      <c r="B1309" s="373">
        <v>1070000</v>
      </c>
      <c r="C1309" s="384">
        <v>674315</v>
      </c>
      <c r="D1309" s="374">
        <f t="shared" si="27"/>
        <v>395685</v>
      </c>
    </row>
    <row r="1310" spans="1:4" x14ac:dyDescent="0.25">
      <c r="A1310" s="367" t="s">
        <v>1070</v>
      </c>
      <c r="B1310" s="373">
        <v>119911000</v>
      </c>
      <c r="C1310" s="384">
        <v>75556814</v>
      </c>
      <c r="D1310" s="374">
        <f t="shared" si="27"/>
        <v>44354186</v>
      </c>
    </row>
    <row r="1311" spans="1:4" x14ac:dyDescent="0.25">
      <c r="A1311" s="367" t="s">
        <v>1071</v>
      </c>
      <c r="B1311" s="373">
        <v>2511000</v>
      </c>
      <c r="C1311" s="384">
        <v>1087399</v>
      </c>
      <c r="D1311" s="374">
        <f t="shared" si="27"/>
        <v>1423601</v>
      </c>
    </row>
    <row r="1312" spans="1:4" x14ac:dyDescent="0.25">
      <c r="A1312" s="367" t="s">
        <v>1071</v>
      </c>
      <c r="B1312" s="373">
        <v>2466000</v>
      </c>
      <c r="C1312" s="384">
        <v>1554437</v>
      </c>
      <c r="D1312" s="374">
        <f t="shared" si="27"/>
        <v>911563</v>
      </c>
    </row>
    <row r="1313" spans="1:4" x14ac:dyDescent="0.25">
      <c r="A1313" s="367" t="s">
        <v>1072</v>
      </c>
      <c r="B1313" s="373">
        <v>382500</v>
      </c>
      <c r="C1313" s="384">
        <v>202252</v>
      </c>
      <c r="D1313" s="374">
        <f t="shared" si="27"/>
        <v>180248</v>
      </c>
    </row>
    <row r="1314" spans="1:4" x14ac:dyDescent="0.25">
      <c r="A1314" s="367" t="s">
        <v>1073</v>
      </c>
      <c r="B1314" s="373">
        <v>26000</v>
      </c>
      <c r="C1314" s="384">
        <v>16120</v>
      </c>
      <c r="D1314" s="374">
        <f t="shared" si="27"/>
        <v>9880</v>
      </c>
    </row>
    <row r="1315" spans="1:4" x14ac:dyDescent="0.25">
      <c r="A1315" s="367" t="s">
        <v>1074</v>
      </c>
      <c r="B1315" s="373">
        <v>260000</v>
      </c>
      <c r="C1315" s="384">
        <v>163118</v>
      </c>
      <c r="D1315" s="374">
        <f t="shared" si="27"/>
        <v>96882</v>
      </c>
    </row>
    <row r="1316" spans="1:4" x14ac:dyDescent="0.25">
      <c r="A1316" s="367" t="s">
        <v>1075</v>
      </c>
      <c r="B1316" s="373">
        <v>1200000</v>
      </c>
      <c r="C1316" s="384">
        <v>756832</v>
      </c>
      <c r="D1316" s="374">
        <f t="shared" si="27"/>
        <v>443168</v>
      </c>
    </row>
    <row r="1317" spans="1:4" x14ac:dyDescent="0.25">
      <c r="A1317" s="367" t="s">
        <v>1075</v>
      </c>
      <c r="B1317" s="373">
        <v>1019000</v>
      </c>
      <c r="C1317" s="384">
        <v>642547</v>
      </c>
      <c r="D1317" s="374">
        <f t="shared" si="27"/>
        <v>376453</v>
      </c>
    </row>
    <row r="1318" spans="1:4" x14ac:dyDescent="0.25">
      <c r="A1318" s="367" t="s">
        <v>1076</v>
      </c>
      <c r="B1318" s="373">
        <v>3863000</v>
      </c>
      <c r="C1318" s="384">
        <v>2435044</v>
      </c>
      <c r="D1318" s="374">
        <f t="shared" si="27"/>
        <v>1427956</v>
      </c>
    </row>
    <row r="1319" spans="1:4" x14ac:dyDescent="0.25">
      <c r="A1319" s="367" t="s">
        <v>1077</v>
      </c>
      <c r="B1319" s="373">
        <v>2325000</v>
      </c>
      <c r="C1319" s="384">
        <v>1464817</v>
      </c>
      <c r="D1319" s="374">
        <f t="shared" si="27"/>
        <v>860183</v>
      </c>
    </row>
    <row r="1320" spans="1:4" x14ac:dyDescent="0.25">
      <c r="A1320" s="367" t="s">
        <v>1077</v>
      </c>
      <c r="B1320" s="373">
        <v>4284961</v>
      </c>
      <c r="C1320" s="384">
        <v>2572825</v>
      </c>
      <c r="D1320" s="374">
        <f t="shared" si="27"/>
        <v>1712136</v>
      </c>
    </row>
    <row r="1321" spans="1:4" x14ac:dyDescent="0.25">
      <c r="A1321" s="367" t="s">
        <v>1078</v>
      </c>
      <c r="B1321" s="373">
        <v>4308000</v>
      </c>
      <c r="C1321" s="384">
        <v>2714325</v>
      </c>
      <c r="D1321" s="374">
        <f t="shared" si="27"/>
        <v>1593675</v>
      </c>
    </row>
    <row r="1322" spans="1:4" x14ac:dyDescent="0.25">
      <c r="A1322" s="367" t="s">
        <v>1078</v>
      </c>
      <c r="B1322" s="373">
        <v>72000</v>
      </c>
      <c r="C1322" s="384">
        <v>45525</v>
      </c>
      <c r="D1322" s="374">
        <f t="shared" si="27"/>
        <v>26475</v>
      </c>
    </row>
    <row r="1323" spans="1:4" x14ac:dyDescent="0.25">
      <c r="A1323" s="367" t="s">
        <v>627</v>
      </c>
      <c r="B1323" s="373">
        <v>3175000</v>
      </c>
      <c r="C1323" s="384">
        <v>2000643</v>
      </c>
      <c r="D1323" s="374">
        <f t="shared" si="27"/>
        <v>1174357</v>
      </c>
    </row>
    <row r="1324" spans="1:4" x14ac:dyDescent="0.25">
      <c r="A1324" s="367" t="s">
        <v>1079</v>
      </c>
      <c r="B1324" s="373">
        <v>1600000</v>
      </c>
      <c r="C1324" s="384">
        <v>1009122</v>
      </c>
      <c r="D1324" s="374">
        <f t="shared" si="27"/>
        <v>590878</v>
      </c>
    </row>
    <row r="1325" spans="1:4" x14ac:dyDescent="0.25">
      <c r="A1325" s="367" t="s">
        <v>1079</v>
      </c>
      <c r="B1325" s="373">
        <v>2889000</v>
      </c>
      <c r="C1325" s="384">
        <v>1819512</v>
      </c>
      <c r="D1325" s="374">
        <f t="shared" si="27"/>
        <v>1069488</v>
      </c>
    </row>
    <row r="1326" spans="1:4" x14ac:dyDescent="0.25">
      <c r="A1326" s="367" t="s">
        <v>1080</v>
      </c>
      <c r="B1326" s="373">
        <v>955000</v>
      </c>
      <c r="C1326" s="384">
        <v>600791</v>
      </c>
      <c r="D1326" s="374">
        <f t="shared" si="27"/>
        <v>354209</v>
      </c>
    </row>
    <row r="1327" spans="1:4" x14ac:dyDescent="0.25">
      <c r="A1327" s="367" t="s">
        <v>1081</v>
      </c>
      <c r="B1327" s="373">
        <v>30591000</v>
      </c>
      <c r="C1327" s="384">
        <v>18535021</v>
      </c>
      <c r="D1327" s="374">
        <f t="shared" si="27"/>
        <v>12055979</v>
      </c>
    </row>
    <row r="1328" spans="1:4" x14ac:dyDescent="0.25">
      <c r="A1328" s="367" t="s">
        <v>1081</v>
      </c>
      <c r="B1328" s="373">
        <v>379000</v>
      </c>
      <c r="C1328" s="384">
        <v>238532</v>
      </c>
      <c r="D1328" s="374">
        <f t="shared" si="27"/>
        <v>140468</v>
      </c>
    </row>
    <row r="1329" spans="1:4" x14ac:dyDescent="0.25">
      <c r="A1329" s="367" t="s">
        <v>1082</v>
      </c>
      <c r="B1329" s="373">
        <v>1200000</v>
      </c>
      <c r="C1329" s="384">
        <v>756832</v>
      </c>
      <c r="D1329" s="374">
        <f t="shared" si="27"/>
        <v>443168</v>
      </c>
    </row>
    <row r="1330" spans="1:4" x14ac:dyDescent="0.25">
      <c r="A1330" s="367" t="s">
        <v>1082</v>
      </c>
      <c r="B1330" s="373">
        <v>558000</v>
      </c>
      <c r="C1330" s="384">
        <v>351860</v>
      </c>
      <c r="D1330" s="374">
        <f t="shared" si="27"/>
        <v>206140</v>
      </c>
    </row>
    <row r="1331" spans="1:4" x14ac:dyDescent="0.25">
      <c r="A1331" s="367" t="s">
        <v>1083</v>
      </c>
      <c r="B1331" s="373">
        <v>240000</v>
      </c>
      <c r="C1331" s="384">
        <v>151750</v>
      </c>
      <c r="D1331" s="374">
        <f t="shared" si="27"/>
        <v>88250</v>
      </c>
    </row>
    <row r="1332" spans="1:4" x14ac:dyDescent="0.25">
      <c r="A1332" s="367" t="s">
        <v>1083</v>
      </c>
      <c r="B1332" s="373">
        <v>2916000</v>
      </c>
      <c r="C1332" s="384">
        <v>1838008</v>
      </c>
      <c r="D1332" s="374">
        <f t="shared" si="27"/>
        <v>1077992</v>
      </c>
    </row>
    <row r="1333" spans="1:4" x14ac:dyDescent="0.25">
      <c r="A1333" s="367" t="s">
        <v>1084</v>
      </c>
      <c r="B1333" s="373">
        <v>1200000</v>
      </c>
      <c r="C1333" s="384">
        <v>756832</v>
      </c>
      <c r="D1333" s="374">
        <f t="shared" si="27"/>
        <v>443168</v>
      </c>
    </row>
    <row r="1334" spans="1:4" x14ac:dyDescent="0.25">
      <c r="A1334" s="367" t="s">
        <v>1084</v>
      </c>
      <c r="B1334" s="373">
        <v>10372000</v>
      </c>
      <c r="C1334" s="384">
        <v>6534467</v>
      </c>
      <c r="D1334" s="374">
        <f t="shared" si="27"/>
        <v>3837533</v>
      </c>
    </row>
    <row r="1335" spans="1:4" x14ac:dyDescent="0.25">
      <c r="A1335" s="367" t="s">
        <v>1085</v>
      </c>
      <c r="B1335" s="373">
        <v>8187000</v>
      </c>
      <c r="C1335" s="384">
        <v>5158822</v>
      </c>
      <c r="D1335" s="374">
        <f t="shared" si="27"/>
        <v>3028178</v>
      </c>
    </row>
    <row r="1336" spans="1:4" x14ac:dyDescent="0.25">
      <c r="A1336" s="367" t="s">
        <v>1086</v>
      </c>
      <c r="B1336" s="373">
        <v>1571000</v>
      </c>
      <c r="C1336" s="384">
        <v>989643</v>
      </c>
      <c r="D1336" s="374">
        <f t="shared" si="27"/>
        <v>581357</v>
      </c>
    </row>
    <row r="1337" spans="1:4" x14ac:dyDescent="0.25">
      <c r="A1337" s="367" t="s">
        <v>1087</v>
      </c>
      <c r="B1337" s="373">
        <v>2535000</v>
      </c>
      <c r="C1337" s="384">
        <v>1596627</v>
      </c>
      <c r="D1337" s="374">
        <f t="shared" si="27"/>
        <v>938373</v>
      </c>
    </row>
    <row r="1338" spans="1:4" x14ac:dyDescent="0.25">
      <c r="A1338" s="367" t="s">
        <v>1088</v>
      </c>
      <c r="B1338" s="373">
        <v>18890075</v>
      </c>
      <c r="C1338" s="384">
        <v>9109143</v>
      </c>
      <c r="D1338" s="374">
        <f t="shared" si="27"/>
        <v>9780932</v>
      </c>
    </row>
    <row r="1339" spans="1:4" x14ac:dyDescent="0.25">
      <c r="A1339" s="367" t="s">
        <v>1089</v>
      </c>
      <c r="B1339" s="373">
        <v>5254000</v>
      </c>
      <c r="C1339" s="384">
        <v>3310874</v>
      </c>
      <c r="D1339" s="374">
        <f t="shared" si="27"/>
        <v>1943126</v>
      </c>
    </row>
    <row r="1340" spans="1:4" x14ac:dyDescent="0.25">
      <c r="A1340" s="367" t="s">
        <v>2434</v>
      </c>
      <c r="B1340" s="373">
        <v>931000</v>
      </c>
      <c r="C1340" s="384">
        <v>587545</v>
      </c>
      <c r="D1340" s="374">
        <f t="shared" si="27"/>
        <v>343455</v>
      </c>
    </row>
    <row r="1341" spans="1:4" x14ac:dyDescent="0.25">
      <c r="A1341" s="367" t="s">
        <v>1090</v>
      </c>
      <c r="B1341" s="373">
        <v>979000</v>
      </c>
      <c r="C1341" s="384">
        <v>615978</v>
      </c>
      <c r="D1341" s="374">
        <f t="shared" si="27"/>
        <v>363022</v>
      </c>
    </row>
    <row r="1342" spans="1:4" x14ac:dyDescent="0.25">
      <c r="A1342" s="367" t="s">
        <v>1091</v>
      </c>
      <c r="B1342" s="373">
        <v>107000</v>
      </c>
      <c r="C1342" s="384">
        <v>67815</v>
      </c>
      <c r="D1342" s="374">
        <f t="shared" si="27"/>
        <v>39185</v>
      </c>
    </row>
    <row r="1343" spans="1:4" x14ac:dyDescent="0.25">
      <c r="A1343" s="367" t="s">
        <v>1092</v>
      </c>
      <c r="B1343" s="373">
        <v>2381000</v>
      </c>
      <c r="C1343" s="384">
        <v>1500852</v>
      </c>
      <c r="D1343" s="374">
        <f t="shared" si="27"/>
        <v>880148</v>
      </c>
    </row>
    <row r="1344" spans="1:4" x14ac:dyDescent="0.25">
      <c r="A1344" s="367" t="s">
        <v>1093</v>
      </c>
      <c r="B1344" s="373">
        <v>2533000</v>
      </c>
      <c r="C1344" s="384">
        <v>1595682</v>
      </c>
      <c r="D1344" s="374">
        <f t="shared" si="27"/>
        <v>937318</v>
      </c>
    </row>
    <row r="1345" spans="1:4" x14ac:dyDescent="0.25">
      <c r="A1345" s="367" t="s">
        <v>1094</v>
      </c>
      <c r="B1345" s="373">
        <v>384000</v>
      </c>
      <c r="C1345" s="384">
        <v>242812</v>
      </c>
      <c r="D1345" s="374">
        <f t="shared" si="27"/>
        <v>141188</v>
      </c>
    </row>
    <row r="1346" spans="1:4" x14ac:dyDescent="0.25">
      <c r="A1346" s="367" t="s">
        <v>1095</v>
      </c>
      <c r="B1346" s="373">
        <v>26030000</v>
      </c>
      <c r="C1346" s="384">
        <v>16400717</v>
      </c>
      <c r="D1346" s="374">
        <f t="shared" si="27"/>
        <v>9629283</v>
      </c>
    </row>
    <row r="1347" spans="1:4" x14ac:dyDescent="0.25">
      <c r="A1347" s="367" t="s">
        <v>1096</v>
      </c>
      <c r="B1347" s="373">
        <v>3036000</v>
      </c>
      <c r="C1347" s="384">
        <v>1913884</v>
      </c>
      <c r="D1347" s="374">
        <f t="shared" si="27"/>
        <v>1122116</v>
      </c>
    </row>
    <row r="1348" spans="1:4" x14ac:dyDescent="0.25">
      <c r="A1348" s="367" t="s">
        <v>1097</v>
      </c>
      <c r="B1348" s="373">
        <v>185000</v>
      </c>
      <c r="C1348" s="384">
        <v>116175</v>
      </c>
      <c r="D1348" s="374">
        <f t="shared" si="27"/>
        <v>68825</v>
      </c>
    </row>
    <row r="1349" spans="1:4" x14ac:dyDescent="0.25">
      <c r="A1349" s="367" t="s">
        <v>1098</v>
      </c>
      <c r="B1349" s="373">
        <v>1497000</v>
      </c>
      <c r="C1349" s="384">
        <v>943197</v>
      </c>
      <c r="D1349" s="374">
        <f t="shared" ref="D1349:D1412" si="28">B1349-C1349</f>
        <v>553803</v>
      </c>
    </row>
    <row r="1350" spans="1:4" x14ac:dyDescent="0.25">
      <c r="A1350" s="367" t="s">
        <v>1099</v>
      </c>
      <c r="B1350" s="373">
        <v>3084000</v>
      </c>
      <c r="C1350" s="384">
        <v>1942317</v>
      </c>
      <c r="D1350" s="374">
        <f t="shared" si="28"/>
        <v>1141683</v>
      </c>
    </row>
    <row r="1351" spans="1:4" x14ac:dyDescent="0.25">
      <c r="A1351" s="367" t="s">
        <v>647</v>
      </c>
      <c r="B1351" s="373">
        <v>1547000</v>
      </c>
      <c r="C1351" s="384">
        <v>974492</v>
      </c>
      <c r="D1351" s="374">
        <f t="shared" si="28"/>
        <v>572508</v>
      </c>
    </row>
    <row r="1352" spans="1:4" x14ac:dyDescent="0.25">
      <c r="A1352" s="367" t="s">
        <v>648</v>
      </c>
      <c r="B1352" s="373">
        <v>5113000</v>
      </c>
      <c r="C1352" s="384">
        <v>3221242</v>
      </c>
      <c r="D1352" s="374">
        <f t="shared" si="28"/>
        <v>1891758</v>
      </c>
    </row>
    <row r="1353" spans="1:4" x14ac:dyDescent="0.25">
      <c r="A1353" s="367" t="s">
        <v>649</v>
      </c>
      <c r="B1353" s="373">
        <v>2269000</v>
      </c>
      <c r="C1353" s="384">
        <v>1428745</v>
      </c>
      <c r="D1353" s="374">
        <f t="shared" si="28"/>
        <v>840255</v>
      </c>
    </row>
    <row r="1354" spans="1:4" x14ac:dyDescent="0.25">
      <c r="A1354" s="367" t="s">
        <v>650</v>
      </c>
      <c r="B1354" s="373">
        <v>5842000</v>
      </c>
      <c r="C1354" s="384">
        <v>3680744</v>
      </c>
      <c r="D1354" s="374">
        <f t="shared" si="28"/>
        <v>2161256</v>
      </c>
    </row>
    <row r="1355" spans="1:4" x14ac:dyDescent="0.25">
      <c r="A1355" s="367" t="s">
        <v>1100</v>
      </c>
      <c r="B1355" s="373">
        <v>384000</v>
      </c>
      <c r="C1355" s="384">
        <v>242812</v>
      </c>
      <c r="D1355" s="374">
        <f t="shared" si="28"/>
        <v>141188</v>
      </c>
    </row>
    <row r="1356" spans="1:4" x14ac:dyDescent="0.25">
      <c r="A1356" s="367" t="s">
        <v>654</v>
      </c>
      <c r="B1356" s="373">
        <v>1427864</v>
      </c>
      <c r="C1356" s="384">
        <v>628316</v>
      </c>
      <c r="D1356" s="374">
        <f t="shared" si="28"/>
        <v>799548</v>
      </c>
    </row>
    <row r="1357" spans="1:4" x14ac:dyDescent="0.25">
      <c r="A1357" s="367" t="s">
        <v>655</v>
      </c>
      <c r="B1357" s="373">
        <v>36061000</v>
      </c>
      <c r="C1357" s="384">
        <v>22722288</v>
      </c>
      <c r="D1357" s="374">
        <f t="shared" si="28"/>
        <v>13338712</v>
      </c>
    </row>
    <row r="1358" spans="1:4" x14ac:dyDescent="0.25">
      <c r="A1358" s="367" t="s">
        <v>655</v>
      </c>
      <c r="B1358" s="373">
        <v>5369000</v>
      </c>
      <c r="C1358" s="384">
        <v>3382458</v>
      </c>
      <c r="D1358" s="374">
        <f t="shared" si="28"/>
        <v>1986542</v>
      </c>
    </row>
    <row r="1359" spans="1:4" x14ac:dyDescent="0.25">
      <c r="A1359" s="367" t="s">
        <v>656</v>
      </c>
      <c r="B1359" s="373">
        <v>6181000</v>
      </c>
      <c r="C1359" s="384">
        <v>3894612</v>
      </c>
      <c r="D1359" s="374">
        <f t="shared" si="28"/>
        <v>2286388</v>
      </c>
    </row>
    <row r="1360" spans="1:4" x14ac:dyDescent="0.25">
      <c r="A1360" s="367" t="s">
        <v>656</v>
      </c>
      <c r="B1360" s="373">
        <v>15771000</v>
      </c>
      <c r="C1360" s="384">
        <v>9936876</v>
      </c>
      <c r="D1360" s="374">
        <f t="shared" si="28"/>
        <v>5834124</v>
      </c>
    </row>
    <row r="1361" spans="1:4" x14ac:dyDescent="0.25">
      <c r="A1361" s="367" t="s">
        <v>1101</v>
      </c>
      <c r="B1361" s="373">
        <v>11557000</v>
      </c>
      <c r="C1361" s="384">
        <v>7282306</v>
      </c>
      <c r="D1361" s="374">
        <f t="shared" si="28"/>
        <v>4274694</v>
      </c>
    </row>
    <row r="1362" spans="1:4" x14ac:dyDescent="0.25">
      <c r="A1362" s="367" t="s">
        <v>1101</v>
      </c>
      <c r="B1362" s="373">
        <v>3769000</v>
      </c>
      <c r="C1362" s="384">
        <v>2375277</v>
      </c>
      <c r="D1362" s="374">
        <f t="shared" si="28"/>
        <v>1393723</v>
      </c>
    </row>
    <row r="1363" spans="1:4" x14ac:dyDescent="0.25">
      <c r="A1363" s="367" t="s">
        <v>658</v>
      </c>
      <c r="B1363" s="373">
        <v>1270000</v>
      </c>
      <c r="C1363" s="384">
        <v>565462</v>
      </c>
      <c r="D1363" s="374">
        <f t="shared" si="28"/>
        <v>704538</v>
      </c>
    </row>
    <row r="1364" spans="1:4" x14ac:dyDescent="0.25">
      <c r="A1364" s="367" t="s">
        <v>658</v>
      </c>
      <c r="B1364" s="373">
        <v>16000</v>
      </c>
      <c r="C1364" s="384">
        <v>9478</v>
      </c>
      <c r="D1364" s="374">
        <f t="shared" si="28"/>
        <v>6522</v>
      </c>
    </row>
    <row r="1365" spans="1:4" x14ac:dyDescent="0.25">
      <c r="A1365" s="367" t="s">
        <v>1102</v>
      </c>
      <c r="B1365" s="373">
        <v>513000</v>
      </c>
      <c r="C1365" s="384">
        <v>322928</v>
      </c>
      <c r="D1365" s="374">
        <f t="shared" si="28"/>
        <v>190072</v>
      </c>
    </row>
    <row r="1366" spans="1:4" x14ac:dyDescent="0.25">
      <c r="A1366" s="367" t="s">
        <v>1102</v>
      </c>
      <c r="B1366" s="373">
        <v>2440000</v>
      </c>
      <c r="C1366" s="384">
        <v>1538305</v>
      </c>
      <c r="D1366" s="374">
        <f t="shared" si="28"/>
        <v>901695</v>
      </c>
    </row>
    <row r="1367" spans="1:4" x14ac:dyDescent="0.25">
      <c r="A1367" s="367" t="s">
        <v>1103</v>
      </c>
      <c r="B1367" s="373">
        <v>1190000</v>
      </c>
      <c r="C1367" s="384">
        <v>750190</v>
      </c>
      <c r="D1367" s="374">
        <f t="shared" si="28"/>
        <v>439810</v>
      </c>
    </row>
    <row r="1368" spans="1:4" x14ac:dyDescent="0.25">
      <c r="A1368" s="367" t="s">
        <v>1104</v>
      </c>
      <c r="B1368" s="373">
        <v>5521375</v>
      </c>
      <c r="C1368" s="384">
        <v>3292674</v>
      </c>
      <c r="D1368" s="374">
        <f t="shared" si="28"/>
        <v>2228701</v>
      </c>
    </row>
    <row r="1369" spans="1:4" x14ac:dyDescent="0.25">
      <c r="A1369" s="367" t="s">
        <v>1105</v>
      </c>
      <c r="B1369" s="373">
        <v>1699000</v>
      </c>
      <c r="C1369" s="384">
        <v>1071227</v>
      </c>
      <c r="D1369" s="374">
        <f t="shared" si="28"/>
        <v>627773</v>
      </c>
    </row>
    <row r="1370" spans="1:4" x14ac:dyDescent="0.25">
      <c r="A1370" s="367" t="s">
        <v>1106</v>
      </c>
      <c r="B1370" s="373">
        <v>1382000</v>
      </c>
      <c r="C1370" s="384">
        <v>871590</v>
      </c>
      <c r="D1370" s="374">
        <f t="shared" si="28"/>
        <v>510410</v>
      </c>
    </row>
    <row r="1371" spans="1:4" x14ac:dyDescent="0.25">
      <c r="A1371" s="367" t="s">
        <v>1106</v>
      </c>
      <c r="B1371" s="373">
        <v>1452000</v>
      </c>
      <c r="C1371" s="384">
        <v>914263</v>
      </c>
      <c r="D1371" s="374">
        <f t="shared" si="28"/>
        <v>537737</v>
      </c>
    </row>
    <row r="1372" spans="1:4" x14ac:dyDescent="0.25">
      <c r="A1372" s="367" t="s">
        <v>1107</v>
      </c>
      <c r="B1372" s="373">
        <v>16269000</v>
      </c>
      <c r="C1372" s="384">
        <v>10250786</v>
      </c>
      <c r="D1372" s="374">
        <f t="shared" si="28"/>
        <v>6018214</v>
      </c>
    </row>
    <row r="1373" spans="1:4" x14ac:dyDescent="0.25">
      <c r="A1373" s="367" t="s">
        <v>1108</v>
      </c>
      <c r="B1373" s="373">
        <v>1062000</v>
      </c>
      <c r="C1373" s="384">
        <v>668606</v>
      </c>
      <c r="D1373" s="374">
        <f t="shared" si="28"/>
        <v>393394</v>
      </c>
    </row>
    <row r="1374" spans="1:4" x14ac:dyDescent="0.25">
      <c r="A1374" s="367" t="s">
        <v>664</v>
      </c>
      <c r="B1374" s="373">
        <v>325000</v>
      </c>
      <c r="C1374" s="384">
        <v>205347</v>
      </c>
      <c r="D1374" s="374">
        <f t="shared" si="28"/>
        <v>119653</v>
      </c>
    </row>
    <row r="1375" spans="1:4" x14ac:dyDescent="0.25">
      <c r="A1375" s="367" t="s">
        <v>665</v>
      </c>
      <c r="B1375" s="373">
        <v>5976000</v>
      </c>
      <c r="C1375" s="384">
        <v>3765140</v>
      </c>
      <c r="D1375" s="374">
        <f t="shared" si="28"/>
        <v>2210860</v>
      </c>
    </row>
    <row r="1376" spans="1:4" x14ac:dyDescent="0.25">
      <c r="A1376" s="367" t="s">
        <v>668</v>
      </c>
      <c r="B1376" s="373">
        <v>1524000</v>
      </c>
      <c r="C1376" s="384">
        <v>959777</v>
      </c>
      <c r="D1376" s="374">
        <f t="shared" si="28"/>
        <v>564223</v>
      </c>
    </row>
    <row r="1377" spans="1:4" x14ac:dyDescent="0.25">
      <c r="A1377" s="367" t="s">
        <v>1109</v>
      </c>
      <c r="B1377" s="373">
        <v>658000</v>
      </c>
      <c r="C1377" s="384">
        <v>414450</v>
      </c>
      <c r="D1377" s="374">
        <f t="shared" si="28"/>
        <v>243550</v>
      </c>
    </row>
    <row r="1378" spans="1:4" x14ac:dyDescent="0.25">
      <c r="A1378" s="367" t="s">
        <v>1110</v>
      </c>
      <c r="B1378" s="373">
        <v>1122000</v>
      </c>
      <c r="C1378" s="384">
        <v>706555</v>
      </c>
      <c r="D1378" s="374">
        <f t="shared" si="28"/>
        <v>415445</v>
      </c>
    </row>
    <row r="1379" spans="1:4" x14ac:dyDescent="0.25">
      <c r="A1379" s="367" t="s">
        <v>1111</v>
      </c>
      <c r="B1379" s="373">
        <v>2093000</v>
      </c>
      <c r="C1379" s="384">
        <v>1318752</v>
      </c>
      <c r="D1379" s="374">
        <f t="shared" si="28"/>
        <v>774248</v>
      </c>
    </row>
    <row r="1380" spans="1:4" x14ac:dyDescent="0.25">
      <c r="A1380" s="367" t="s">
        <v>1112</v>
      </c>
      <c r="B1380" s="373">
        <v>4118000</v>
      </c>
      <c r="C1380" s="384">
        <v>2593870</v>
      </c>
      <c r="D1380" s="374">
        <f t="shared" si="28"/>
        <v>1524130</v>
      </c>
    </row>
    <row r="1381" spans="1:4" x14ac:dyDescent="0.25">
      <c r="A1381" s="367" t="s">
        <v>1113</v>
      </c>
      <c r="B1381" s="373">
        <v>3822000</v>
      </c>
      <c r="C1381" s="384">
        <v>2407990</v>
      </c>
      <c r="D1381" s="374">
        <f t="shared" si="28"/>
        <v>1414010</v>
      </c>
    </row>
    <row r="1382" spans="1:4" x14ac:dyDescent="0.25">
      <c r="A1382" s="367" t="s">
        <v>5694</v>
      </c>
      <c r="B1382" s="373">
        <v>2031524</v>
      </c>
      <c r="C1382" s="384">
        <v>1280518</v>
      </c>
      <c r="D1382" s="374">
        <f t="shared" si="28"/>
        <v>751006</v>
      </c>
    </row>
    <row r="1383" spans="1:4" x14ac:dyDescent="0.25">
      <c r="A1383" s="367" t="s">
        <v>1114</v>
      </c>
      <c r="B1383" s="373">
        <v>888000</v>
      </c>
      <c r="C1383" s="384">
        <v>559569</v>
      </c>
      <c r="D1383" s="374">
        <f t="shared" si="28"/>
        <v>328431</v>
      </c>
    </row>
    <row r="1384" spans="1:4" x14ac:dyDescent="0.25">
      <c r="A1384" s="367" t="s">
        <v>1115</v>
      </c>
      <c r="B1384" s="373">
        <v>219000</v>
      </c>
      <c r="C1384" s="384">
        <v>137992</v>
      </c>
      <c r="D1384" s="374">
        <f t="shared" si="28"/>
        <v>81008</v>
      </c>
    </row>
    <row r="1385" spans="1:4" x14ac:dyDescent="0.25">
      <c r="A1385" s="367" t="s">
        <v>676</v>
      </c>
      <c r="B1385" s="373">
        <v>557000</v>
      </c>
      <c r="C1385" s="384">
        <v>351387</v>
      </c>
      <c r="D1385" s="374">
        <f t="shared" si="28"/>
        <v>205613</v>
      </c>
    </row>
    <row r="1386" spans="1:4" x14ac:dyDescent="0.25">
      <c r="A1386" s="367" t="s">
        <v>677</v>
      </c>
      <c r="B1386" s="373">
        <v>2275000</v>
      </c>
      <c r="C1386" s="384">
        <v>1433522</v>
      </c>
      <c r="D1386" s="374">
        <f t="shared" si="28"/>
        <v>841478</v>
      </c>
    </row>
    <row r="1387" spans="1:4" x14ac:dyDescent="0.25">
      <c r="A1387" s="367" t="s">
        <v>1116</v>
      </c>
      <c r="B1387" s="373">
        <v>5635000</v>
      </c>
      <c r="C1387" s="384">
        <v>3550351</v>
      </c>
      <c r="D1387" s="374">
        <f t="shared" si="28"/>
        <v>2084649</v>
      </c>
    </row>
    <row r="1388" spans="1:4" x14ac:dyDescent="0.25">
      <c r="A1388" s="367" t="s">
        <v>1117</v>
      </c>
      <c r="B1388" s="373">
        <v>242000</v>
      </c>
      <c r="C1388" s="384">
        <v>152695</v>
      </c>
      <c r="D1388" s="374">
        <f t="shared" si="28"/>
        <v>89305</v>
      </c>
    </row>
    <row r="1389" spans="1:4" x14ac:dyDescent="0.25">
      <c r="A1389" s="367" t="s">
        <v>1118</v>
      </c>
      <c r="B1389" s="373">
        <v>279000</v>
      </c>
      <c r="C1389" s="384">
        <v>175942</v>
      </c>
      <c r="D1389" s="374">
        <f t="shared" si="28"/>
        <v>103058</v>
      </c>
    </row>
    <row r="1390" spans="1:4" x14ac:dyDescent="0.25">
      <c r="A1390" s="367" t="s">
        <v>1119</v>
      </c>
      <c r="B1390" s="373">
        <v>4170000</v>
      </c>
      <c r="C1390" s="384">
        <v>2628027</v>
      </c>
      <c r="D1390" s="374">
        <f t="shared" si="28"/>
        <v>1541973</v>
      </c>
    </row>
    <row r="1391" spans="1:4" x14ac:dyDescent="0.25">
      <c r="A1391" s="367" t="s">
        <v>1120</v>
      </c>
      <c r="B1391" s="373">
        <v>2654000</v>
      </c>
      <c r="C1391" s="384">
        <v>1672030</v>
      </c>
      <c r="D1391" s="374">
        <f t="shared" si="28"/>
        <v>981970</v>
      </c>
    </row>
    <row r="1392" spans="1:4" x14ac:dyDescent="0.25">
      <c r="A1392" s="367" t="s">
        <v>1121</v>
      </c>
      <c r="B1392" s="373">
        <v>8982000</v>
      </c>
      <c r="C1392" s="384">
        <v>5659109</v>
      </c>
      <c r="D1392" s="374">
        <f t="shared" si="28"/>
        <v>3322891</v>
      </c>
    </row>
    <row r="1393" spans="1:4" x14ac:dyDescent="0.25">
      <c r="A1393" s="367" t="s">
        <v>1122</v>
      </c>
      <c r="B1393" s="373">
        <v>1164000</v>
      </c>
      <c r="C1393" s="384">
        <v>734070</v>
      </c>
      <c r="D1393" s="374">
        <f t="shared" si="28"/>
        <v>429930</v>
      </c>
    </row>
    <row r="1394" spans="1:4" x14ac:dyDescent="0.25">
      <c r="A1394" s="367" t="s">
        <v>1123</v>
      </c>
      <c r="B1394" s="373">
        <v>1464000</v>
      </c>
      <c r="C1394" s="384">
        <v>921840</v>
      </c>
      <c r="D1394" s="374">
        <f t="shared" si="28"/>
        <v>542160</v>
      </c>
    </row>
    <row r="1395" spans="1:4" x14ac:dyDescent="0.25">
      <c r="A1395" s="367" t="s">
        <v>1124</v>
      </c>
      <c r="B1395" s="373">
        <v>648000</v>
      </c>
      <c r="C1395" s="384">
        <v>407808</v>
      </c>
      <c r="D1395" s="374">
        <f t="shared" si="28"/>
        <v>240192</v>
      </c>
    </row>
    <row r="1396" spans="1:4" x14ac:dyDescent="0.25">
      <c r="A1396" s="367" t="s">
        <v>1125</v>
      </c>
      <c r="B1396" s="373">
        <v>3629000</v>
      </c>
      <c r="C1396" s="384">
        <v>2286117</v>
      </c>
      <c r="D1396" s="374">
        <f t="shared" si="28"/>
        <v>1342883</v>
      </c>
    </row>
    <row r="1397" spans="1:4" x14ac:dyDescent="0.25">
      <c r="A1397" s="367" t="s">
        <v>1126</v>
      </c>
      <c r="B1397" s="373">
        <v>198000</v>
      </c>
      <c r="C1397" s="384">
        <v>124235</v>
      </c>
      <c r="D1397" s="374">
        <f t="shared" si="28"/>
        <v>73765</v>
      </c>
    </row>
    <row r="1398" spans="1:4" x14ac:dyDescent="0.25">
      <c r="A1398" s="367" t="s">
        <v>1127</v>
      </c>
      <c r="B1398" s="373">
        <v>170000</v>
      </c>
      <c r="C1398" s="384">
        <v>107170</v>
      </c>
      <c r="D1398" s="374">
        <f t="shared" si="28"/>
        <v>62830</v>
      </c>
    </row>
    <row r="1399" spans="1:4" x14ac:dyDescent="0.25">
      <c r="A1399" s="367" t="s">
        <v>1128</v>
      </c>
      <c r="B1399" s="373">
        <v>317000</v>
      </c>
      <c r="C1399" s="384">
        <v>199637</v>
      </c>
      <c r="D1399" s="374">
        <f t="shared" si="28"/>
        <v>117363</v>
      </c>
    </row>
    <row r="1400" spans="1:4" x14ac:dyDescent="0.25">
      <c r="A1400" s="367" t="s">
        <v>1129</v>
      </c>
      <c r="B1400" s="373">
        <v>317000</v>
      </c>
      <c r="C1400" s="384">
        <v>199637</v>
      </c>
      <c r="D1400" s="374">
        <f t="shared" si="28"/>
        <v>117363</v>
      </c>
    </row>
    <row r="1401" spans="1:4" x14ac:dyDescent="0.25">
      <c r="A1401" s="367" t="s">
        <v>1130</v>
      </c>
      <c r="B1401" s="373">
        <v>99000</v>
      </c>
      <c r="C1401" s="384">
        <v>62118</v>
      </c>
      <c r="D1401" s="374">
        <f t="shared" si="28"/>
        <v>36882</v>
      </c>
    </row>
    <row r="1402" spans="1:4" x14ac:dyDescent="0.25">
      <c r="A1402" s="367" t="s">
        <v>1131</v>
      </c>
      <c r="B1402" s="373">
        <v>7375000</v>
      </c>
      <c r="C1402" s="384">
        <v>4646692</v>
      </c>
      <c r="D1402" s="374">
        <f t="shared" si="28"/>
        <v>2728308</v>
      </c>
    </row>
    <row r="1403" spans="1:4" x14ac:dyDescent="0.25">
      <c r="A1403" s="367" t="s">
        <v>1132</v>
      </c>
      <c r="B1403" s="373">
        <v>1386000</v>
      </c>
      <c r="C1403" s="384">
        <v>873480</v>
      </c>
      <c r="D1403" s="374">
        <f t="shared" si="28"/>
        <v>512520</v>
      </c>
    </row>
    <row r="1404" spans="1:4" x14ac:dyDescent="0.25">
      <c r="A1404" s="367" t="s">
        <v>1133</v>
      </c>
      <c r="B1404" s="373">
        <v>3371000</v>
      </c>
      <c r="C1404" s="384">
        <v>2123933</v>
      </c>
      <c r="D1404" s="374">
        <f t="shared" si="28"/>
        <v>1247067</v>
      </c>
    </row>
    <row r="1405" spans="1:4" x14ac:dyDescent="0.25">
      <c r="A1405" s="367" t="s">
        <v>1134</v>
      </c>
      <c r="B1405" s="373">
        <v>2496000</v>
      </c>
      <c r="C1405" s="384">
        <v>1572459</v>
      </c>
      <c r="D1405" s="374">
        <f t="shared" si="28"/>
        <v>923541</v>
      </c>
    </row>
    <row r="1406" spans="1:4" x14ac:dyDescent="0.25">
      <c r="A1406" s="367" t="s">
        <v>1135</v>
      </c>
      <c r="B1406" s="373">
        <v>23760000</v>
      </c>
      <c r="C1406" s="384">
        <v>14971487</v>
      </c>
      <c r="D1406" s="374">
        <f t="shared" si="28"/>
        <v>8788513</v>
      </c>
    </row>
    <row r="1407" spans="1:4" x14ac:dyDescent="0.25">
      <c r="A1407" s="367" t="s">
        <v>1136</v>
      </c>
      <c r="B1407" s="373">
        <v>55000</v>
      </c>
      <c r="C1407" s="384">
        <v>35575</v>
      </c>
      <c r="D1407" s="374">
        <f t="shared" si="28"/>
        <v>19425</v>
      </c>
    </row>
    <row r="1408" spans="1:4" x14ac:dyDescent="0.25">
      <c r="A1408" s="367" t="s">
        <v>1137</v>
      </c>
      <c r="B1408" s="373">
        <v>5222000</v>
      </c>
      <c r="C1408" s="384">
        <v>3290002</v>
      </c>
      <c r="D1408" s="374">
        <f t="shared" si="28"/>
        <v>1931998</v>
      </c>
    </row>
    <row r="1409" spans="1:4" x14ac:dyDescent="0.25">
      <c r="A1409" s="367" t="s">
        <v>1138</v>
      </c>
      <c r="B1409" s="373">
        <v>8165000</v>
      </c>
      <c r="C1409" s="384">
        <v>5144616</v>
      </c>
      <c r="D1409" s="374">
        <f t="shared" si="28"/>
        <v>3020384</v>
      </c>
    </row>
    <row r="1410" spans="1:4" x14ac:dyDescent="0.25">
      <c r="A1410" s="367" t="s">
        <v>1139</v>
      </c>
      <c r="B1410" s="373">
        <v>1265000</v>
      </c>
      <c r="C1410" s="384">
        <v>797132</v>
      </c>
      <c r="D1410" s="374">
        <f t="shared" si="28"/>
        <v>467868</v>
      </c>
    </row>
    <row r="1411" spans="1:4" x14ac:dyDescent="0.25">
      <c r="A1411" s="367" t="s">
        <v>1140</v>
      </c>
      <c r="B1411" s="373">
        <v>1037000</v>
      </c>
      <c r="C1411" s="384">
        <v>652958</v>
      </c>
      <c r="D1411" s="374">
        <f t="shared" si="28"/>
        <v>384042</v>
      </c>
    </row>
    <row r="1412" spans="1:4" x14ac:dyDescent="0.25">
      <c r="A1412" s="367" t="s">
        <v>703</v>
      </c>
      <c r="B1412" s="373">
        <v>8054000</v>
      </c>
      <c r="C1412" s="384">
        <v>5074899</v>
      </c>
      <c r="D1412" s="374">
        <f t="shared" si="28"/>
        <v>2979101</v>
      </c>
    </row>
    <row r="1413" spans="1:4" x14ac:dyDescent="0.25">
      <c r="A1413" s="367" t="s">
        <v>704</v>
      </c>
      <c r="B1413" s="373">
        <v>1121000</v>
      </c>
      <c r="C1413" s="384">
        <v>706082</v>
      </c>
      <c r="D1413" s="374">
        <f t="shared" ref="D1413:D1476" si="29">B1413-C1413</f>
        <v>414918</v>
      </c>
    </row>
    <row r="1414" spans="1:4" x14ac:dyDescent="0.25">
      <c r="A1414" s="367" t="s">
        <v>1141</v>
      </c>
      <c r="B1414" s="373">
        <v>16211000</v>
      </c>
      <c r="C1414" s="384">
        <v>10213806</v>
      </c>
      <c r="D1414" s="374">
        <f t="shared" si="29"/>
        <v>5997194</v>
      </c>
    </row>
    <row r="1415" spans="1:4" x14ac:dyDescent="0.25">
      <c r="A1415" s="367" t="s">
        <v>1142</v>
      </c>
      <c r="B1415" s="373">
        <v>624000</v>
      </c>
      <c r="C1415" s="384">
        <v>392621</v>
      </c>
      <c r="D1415" s="374">
        <f t="shared" si="29"/>
        <v>231379</v>
      </c>
    </row>
    <row r="1416" spans="1:4" x14ac:dyDescent="0.25">
      <c r="A1416" s="367" t="s">
        <v>707</v>
      </c>
      <c r="B1416" s="373">
        <v>1183000</v>
      </c>
      <c r="C1416" s="384">
        <v>745285</v>
      </c>
      <c r="D1416" s="374">
        <f t="shared" si="29"/>
        <v>437715</v>
      </c>
    </row>
    <row r="1417" spans="1:4" x14ac:dyDescent="0.25">
      <c r="A1417" s="367" t="s">
        <v>1143</v>
      </c>
      <c r="B1417" s="373">
        <v>37872000</v>
      </c>
      <c r="C1417" s="384">
        <v>23863705</v>
      </c>
      <c r="D1417" s="374">
        <f t="shared" si="29"/>
        <v>14008295</v>
      </c>
    </row>
    <row r="1418" spans="1:4" x14ac:dyDescent="0.25">
      <c r="A1418" s="367" t="s">
        <v>1144</v>
      </c>
      <c r="B1418" s="373">
        <v>2471000</v>
      </c>
      <c r="C1418" s="384">
        <v>1556812</v>
      </c>
      <c r="D1418" s="374">
        <f t="shared" si="29"/>
        <v>914188</v>
      </c>
    </row>
    <row r="1419" spans="1:4" x14ac:dyDescent="0.25">
      <c r="A1419" s="367" t="s">
        <v>1145</v>
      </c>
      <c r="B1419" s="373">
        <v>2027000</v>
      </c>
      <c r="C1419" s="384">
        <v>1277968</v>
      </c>
      <c r="D1419" s="374">
        <f t="shared" si="29"/>
        <v>749032</v>
      </c>
    </row>
    <row r="1420" spans="1:4" x14ac:dyDescent="0.25">
      <c r="A1420" s="367" t="s">
        <v>1146</v>
      </c>
      <c r="B1420" s="373">
        <v>4828000</v>
      </c>
      <c r="C1420" s="384">
        <v>3042489</v>
      </c>
      <c r="D1420" s="374">
        <f t="shared" si="29"/>
        <v>1785511</v>
      </c>
    </row>
    <row r="1421" spans="1:4" x14ac:dyDescent="0.25">
      <c r="A1421" s="367" t="s">
        <v>1147</v>
      </c>
      <c r="B1421" s="373">
        <v>1757000</v>
      </c>
      <c r="C1421" s="384">
        <v>1106301</v>
      </c>
      <c r="D1421" s="374">
        <f t="shared" si="29"/>
        <v>650699</v>
      </c>
    </row>
    <row r="1422" spans="1:4" x14ac:dyDescent="0.25">
      <c r="A1422" s="367" t="s">
        <v>1148</v>
      </c>
      <c r="B1422" s="373">
        <v>1544000</v>
      </c>
      <c r="C1422" s="384">
        <v>973050</v>
      </c>
      <c r="D1422" s="374">
        <f t="shared" si="29"/>
        <v>570950</v>
      </c>
    </row>
    <row r="1423" spans="1:4" x14ac:dyDescent="0.25">
      <c r="A1423" s="367" t="s">
        <v>1149</v>
      </c>
      <c r="B1423" s="373">
        <v>2118000</v>
      </c>
      <c r="C1423" s="384">
        <v>1334400</v>
      </c>
      <c r="D1423" s="374">
        <f t="shared" si="29"/>
        <v>783600</v>
      </c>
    </row>
    <row r="1424" spans="1:4" x14ac:dyDescent="0.25">
      <c r="A1424" s="367" t="s">
        <v>1150</v>
      </c>
      <c r="B1424" s="373">
        <v>1989000</v>
      </c>
      <c r="C1424" s="384">
        <v>1252355</v>
      </c>
      <c r="D1424" s="374">
        <f t="shared" si="29"/>
        <v>736645</v>
      </c>
    </row>
    <row r="1425" spans="1:4" x14ac:dyDescent="0.25">
      <c r="A1425" s="367" t="s">
        <v>1151</v>
      </c>
      <c r="B1425" s="373">
        <v>1343000</v>
      </c>
      <c r="C1425" s="384">
        <v>845493</v>
      </c>
      <c r="D1425" s="374">
        <f t="shared" si="29"/>
        <v>497507</v>
      </c>
    </row>
    <row r="1426" spans="1:4" x14ac:dyDescent="0.25">
      <c r="A1426" s="367" t="s">
        <v>1152</v>
      </c>
      <c r="B1426" s="373">
        <v>11554000</v>
      </c>
      <c r="C1426" s="384">
        <v>7280889</v>
      </c>
      <c r="D1426" s="374">
        <f t="shared" si="29"/>
        <v>4273111</v>
      </c>
    </row>
    <row r="1427" spans="1:4" x14ac:dyDescent="0.25">
      <c r="A1427" s="367" t="s">
        <v>1153</v>
      </c>
      <c r="B1427" s="373">
        <v>694000</v>
      </c>
      <c r="C1427" s="384">
        <v>437224</v>
      </c>
      <c r="D1427" s="374">
        <f t="shared" si="29"/>
        <v>256776</v>
      </c>
    </row>
    <row r="1428" spans="1:4" x14ac:dyDescent="0.25">
      <c r="A1428" s="367" t="s">
        <v>1154</v>
      </c>
      <c r="B1428" s="373">
        <v>1139000</v>
      </c>
      <c r="C1428" s="384">
        <v>718422</v>
      </c>
      <c r="D1428" s="374">
        <f t="shared" si="29"/>
        <v>420578</v>
      </c>
    </row>
    <row r="1429" spans="1:4" x14ac:dyDescent="0.25">
      <c r="A1429" s="367" t="s">
        <v>1155</v>
      </c>
      <c r="B1429" s="373">
        <v>2294000</v>
      </c>
      <c r="C1429" s="384">
        <v>1446310</v>
      </c>
      <c r="D1429" s="374">
        <f t="shared" si="29"/>
        <v>847690</v>
      </c>
    </row>
    <row r="1430" spans="1:4" x14ac:dyDescent="0.25">
      <c r="A1430" s="367" t="s">
        <v>1156</v>
      </c>
      <c r="B1430" s="373">
        <v>4235000</v>
      </c>
      <c r="C1430" s="384">
        <v>2668327</v>
      </c>
      <c r="D1430" s="374">
        <f t="shared" si="29"/>
        <v>1566673</v>
      </c>
    </row>
    <row r="1431" spans="1:4" x14ac:dyDescent="0.25">
      <c r="A1431" s="367" t="s">
        <v>1157</v>
      </c>
      <c r="B1431" s="373">
        <v>2366000</v>
      </c>
      <c r="C1431" s="384">
        <v>1489930</v>
      </c>
      <c r="D1431" s="374">
        <f t="shared" si="29"/>
        <v>876070</v>
      </c>
    </row>
    <row r="1432" spans="1:4" x14ac:dyDescent="0.25">
      <c r="A1432" s="367" t="s">
        <v>1158</v>
      </c>
      <c r="B1432" s="373">
        <v>5645000</v>
      </c>
      <c r="C1432" s="384">
        <v>3556982</v>
      </c>
      <c r="D1432" s="374">
        <f t="shared" si="29"/>
        <v>2088018</v>
      </c>
    </row>
    <row r="1433" spans="1:4" x14ac:dyDescent="0.25">
      <c r="A1433" s="367" t="s">
        <v>1159</v>
      </c>
      <c r="B1433" s="373">
        <v>5067000</v>
      </c>
      <c r="C1433" s="384">
        <v>3191837</v>
      </c>
      <c r="D1433" s="374">
        <f t="shared" si="29"/>
        <v>1875163</v>
      </c>
    </row>
    <row r="1434" spans="1:4" x14ac:dyDescent="0.25">
      <c r="A1434" s="367" t="s">
        <v>1160</v>
      </c>
      <c r="B1434" s="373">
        <v>495000</v>
      </c>
      <c r="C1434" s="384">
        <v>312505</v>
      </c>
      <c r="D1434" s="374">
        <f t="shared" si="29"/>
        <v>182495</v>
      </c>
    </row>
    <row r="1435" spans="1:4" x14ac:dyDescent="0.25">
      <c r="A1435" s="367" t="s">
        <v>1161</v>
      </c>
      <c r="B1435" s="373">
        <v>3398000</v>
      </c>
      <c r="C1435" s="384">
        <v>2140525</v>
      </c>
      <c r="D1435" s="374">
        <f t="shared" si="29"/>
        <v>1257475</v>
      </c>
    </row>
    <row r="1436" spans="1:4" x14ac:dyDescent="0.25">
      <c r="A1436" s="367" t="s">
        <v>1162</v>
      </c>
      <c r="B1436" s="373">
        <v>1772000</v>
      </c>
      <c r="C1436" s="384">
        <v>1117225</v>
      </c>
      <c r="D1436" s="374">
        <f t="shared" si="29"/>
        <v>654775</v>
      </c>
    </row>
    <row r="1437" spans="1:4" x14ac:dyDescent="0.25">
      <c r="A1437" s="367" t="s">
        <v>732</v>
      </c>
      <c r="B1437" s="373">
        <v>155000</v>
      </c>
      <c r="C1437" s="384">
        <v>98165</v>
      </c>
      <c r="D1437" s="374">
        <f t="shared" si="29"/>
        <v>56835</v>
      </c>
    </row>
    <row r="1438" spans="1:4" x14ac:dyDescent="0.25">
      <c r="A1438" s="367" t="s">
        <v>1163</v>
      </c>
      <c r="B1438" s="373">
        <v>5185000</v>
      </c>
      <c r="C1438" s="384">
        <v>3266767</v>
      </c>
      <c r="D1438" s="374">
        <f t="shared" si="29"/>
        <v>1918233</v>
      </c>
    </row>
    <row r="1439" spans="1:4" x14ac:dyDescent="0.25">
      <c r="A1439" s="367" t="s">
        <v>1164</v>
      </c>
      <c r="B1439" s="373">
        <v>8059255</v>
      </c>
      <c r="C1439" s="384">
        <v>4037669</v>
      </c>
      <c r="D1439" s="374">
        <f t="shared" si="29"/>
        <v>4021586</v>
      </c>
    </row>
    <row r="1440" spans="1:4" x14ac:dyDescent="0.25">
      <c r="A1440" s="367" t="s">
        <v>1165</v>
      </c>
      <c r="B1440" s="373">
        <v>180000</v>
      </c>
      <c r="C1440" s="384">
        <v>113812</v>
      </c>
      <c r="D1440" s="374">
        <f t="shared" si="29"/>
        <v>66188</v>
      </c>
    </row>
    <row r="1441" spans="1:4" x14ac:dyDescent="0.25">
      <c r="A1441" s="367" t="s">
        <v>1166</v>
      </c>
      <c r="B1441" s="373">
        <v>31439000</v>
      </c>
      <c r="C1441" s="384">
        <v>19809744</v>
      </c>
      <c r="D1441" s="374">
        <f t="shared" si="29"/>
        <v>11629256</v>
      </c>
    </row>
    <row r="1442" spans="1:4" x14ac:dyDescent="0.25">
      <c r="A1442" s="367" t="s">
        <v>737</v>
      </c>
      <c r="B1442" s="373">
        <v>36390000</v>
      </c>
      <c r="C1442" s="384">
        <v>22929501</v>
      </c>
      <c r="D1442" s="374">
        <f t="shared" si="29"/>
        <v>13460499</v>
      </c>
    </row>
    <row r="1443" spans="1:4" x14ac:dyDescent="0.25">
      <c r="A1443" s="367" t="s">
        <v>1167</v>
      </c>
      <c r="B1443" s="373">
        <v>564000</v>
      </c>
      <c r="C1443" s="384">
        <v>354695</v>
      </c>
      <c r="D1443" s="374">
        <f t="shared" si="29"/>
        <v>209305</v>
      </c>
    </row>
    <row r="1444" spans="1:4" x14ac:dyDescent="0.25">
      <c r="A1444" s="367" t="s">
        <v>1168</v>
      </c>
      <c r="B1444" s="373">
        <v>3682000</v>
      </c>
      <c r="C1444" s="384">
        <v>2320747</v>
      </c>
      <c r="D1444" s="374">
        <f t="shared" si="29"/>
        <v>1361253</v>
      </c>
    </row>
    <row r="1445" spans="1:4" x14ac:dyDescent="0.25">
      <c r="A1445" s="367" t="s">
        <v>1169</v>
      </c>
      <c r="B1445" s="373">
        <v>4539000</v>
      </c>
      <c r="C1445" s="384">
        <v>2859893</v>
      </c>
      <c r="D1445" s="374">
        <f t="shared" si="29"/>
        <v>1679107</v>
      </c>
    </row>
    <row r="1446" spans="1:4" x14ac:dyDescent="0.25">
      <c r="A1446" s="367" t="s">
        <v>1170</v>
      </c>
      <c r="B1446" s="373">
        <v>1765000</v>
      </c>
      <c r="C1446" s="384">
        <v>1111988</v>
      </c>
      <c r="D1446" s="374">
        <f t="shared" si="29"/>
        <v>653012</v>
      </c>
    </row>
    <row r="1447" spans="1:4" x14ac:dyDescent="0.25">
      <c r="A1447" s="367" t="s">
        <v>1171</v>
      </c>
      <c r="B1447" s="373">
        <v>80830000</v>
      </c>
      <c r="C1447" s="384">
        <v>50932048</v>
      </c>
      <c r="D1447" s="374">
        <f t="shared" si="29"/>
        <v>29897952</v>
      </c>
    </row>
    <row r="1448" spans="1:4" x14ac:dyDescent="0.25">
      <c r="A1448" s="367" t="s">
        <v>1172</v>
      </c>
      <c r="B1448" s="373">
        <v>254000</v>
      </c>
      <c r="C1448" s="384">
        <v>160294</v>
      </c>
      <c r="D1448" s="374">
        <f t="shared" si="29"/>
        <v>93706</v>
      </c>
    </row>
    <row r="1449" spans="1:4" x14ac:dyDescent="0.25">
      <c r="A1449" s="367" t="s">
        <v>2435</v>
      </c>
      <c r="B1449" s="373">
        <v>2292000</v>
      </c>
      <c r="C1449" s="384">
        <v>1443460</v>
      </c>
      <c r="D1449" s="374">
        <f t="shared" si="29"/>
        <v>848540</v>
      </c>
    </row>
    <row r="1450" spans="1:4" x14ac:dyDescent="0.25">
      <c r="A1450" s="367" t="s">
        <v>1173</v>
      </c>
      <c r="B1450" s="373">
        <v>2446000</v>
      </c>
      <c r="C1450" s="384">
        <v>1541164</v>
      </c>
      <c r="D1450" s="374">
        <f t="shared" si="29"/>
        <v>904836</v>
      </c>
    </row>
    <row r="1451" spans="1:4" x14ac:dyDescent="0.25">
      <c r="A1451" s="367" t="s">
        <v>1174</v>
      </c>
      <c r="B1451" s="373">
        <v>3243000</v>
      </c>
      <c r="C1451" s="384">
        <v>2044277</v>
      </c>
      <c r="D1451" s="374">
        <f t="shared" si="29"/>
        <v>1198723</v>
      </c>
    </row>
    <row r="1452" spans="1:4" x14ac:dyDescent="0.25">
      <c r="A1452" s="367" t="s">
        <v>755</v>
      </c>
      <c r="B1452" s="373">
        <v>31245000</v>
      </c>
      <c r="C1452" s="384">
        <v>19687399</v>
      </c>
      <c r="D1452" s="374">
        <f t="shared" si="29"/>
        <v>11557601</v>
      </c>
    </row>
    <row r="1453" spans="1:4" x14ac:dyDescent="0.25">
      <c r="A1453" s="367" t="s">
        <v>757</v>
      </c>
      <c r="B1453" s="373">
        <v>307409352</v>
      </c>
      <c r="C1453" s="384">
        <v>72675690</v>
      </c>
      <c r="D1453" s="374">
        <f t="shared" si="29"/>
        <v>234733662</v>
      </c>
    </row>
    <row r="1454" spans="1:4" x14ac:dyDescent="0.25">
      <c r="A1454" s="367" t="s">
        <v>1175</v>
      </c>
      <c r="B1454" s="373">
        <v>18463000</v>
      </c>
      <c r="C1454" s="384">
        <v>11634542</v>
      </c>
      <c r="D1454" s="374">
        <f t="shared" si="29"/>
        <v>6828458</v>
      </c>
    </row>
    <row r="1455" spans="1:4" x14ac:dyDescent="0.25">
      <c r="A1455" s="367" t="s">
        <v>759</v>
      </c>
      <c r="B1455" s="373">
        <v>22918000</v>
      </c>
      <c r="C1455" s="384">
        <v>14441322</v>
      </c>
      <c r="D1455" s="374">
        <f t="shared" si="29"/>
        <v>8476678</v>
      </c>
    </row>
    <row r="1456" spans="1:4" x14ac:dyDescent="0.25">
      <c r="A1456" s="367" t="s">
        <v>1176</v>
      </c>
      <c r="B1456" s="373">
        <v>18156000</v>
      </c>
      <c r="C1456" s="384">
        <v>11439618</v>
      </c>
      <c r="D1456" s="374">
        <f t="shared" si="29"/>
        <v>6716382</v>
      </c>
    </row>
    <row r="1457" spans="1:4" x14ac:dyDescent="0.25">
      <c r="A1457" s="367" t="s">
        <v>1177</v>
      </c>
      <c r="B1457" s="373">
        <v>41278000</v>
      </c>
      <c r="C1457" s="384">
        <v>26009940</v>
      </c>
      <c r="D1457" s="374">
        <f t="shared" si="29"/>
        <v>15268060</v>
      </c>
    </row>
    <row r="1458" spans="1:4" x14ac:dyDescent="0.25">
      <c r="A1458" s="367" t="s">
        <v>1178</v>
      </c>
      <c r="B1458" s="373">
        <v>21442000</v>
      </c>
      <c r="C1458" s="384">
        <v>13509978</v>
      </c>
      <c r="D1458" s="374">
        <f t="shared" si="29"/>
        <v>7932022</v>
      </c>
    </row>
    <row r="1459" spans="1:4" x14ac:dyDescent="0.25">
      <c r="A1459" s="367" t="s">
        <v>1179</v>
      </c>
      <c r="B1459" s="373">
        <v>5104000</v>
      </c>
      <c r="C1459" s="384">
        <v>3217001</v>
      </c>
      <c r="D1459" s="374">
        <f t="shared" si="29"/>
        <v>1886999</v>
      </c>
    </row>
    <row r="1460" spans="1:4" x14ac:dyDescent="0.25">
      <c r="A1460" s="367" t="s">
        <v>1180</v>
      </c>
      <c r="B1460" s="373">
        <v>2168000</v>
      </c>
      <c r="C1460" s="384">
        <v>930041</v>
      </c>
      <c r="D1460" s="374">
        <f t="shared" si="29"/>
        <v>1237959</v>
      </c>
    </row>
    <row r="1461" spans="1:4" x14ac:dyDescent="0.25">
      <c r="A1461" s="367" t="s">
        <v>1180</v>
      </c>
      <c r="B1461" s="373">
        <v>1050000</v>
      </c>
      <c r="C1461" s="384">
        <v>661030</v>
      </c>
      <c r="D1461" s="374">
        <f t="shared" si="29"/>
        <v>388970</v>
      </c>
    </row>
    <row r="1462" spans="1:4" x14ac:dyDescent="0.25">
      <c r="A1462" s="367" t="s">
        <v>1181</v>
      </c>
      <c r="B1462" s="373">
        <v>2718425</v>
      </c>
      <c r="C1462" s="384">
        <v>984837</v>
      </c>
      <c r="D1462" s="374">
        <f t="shared" si="29"/>
        <v>1733588</v>
      </c>
    </row>
    <row r="1463" spans="1:4" x14ac:dyDescent="0.25">
      <c r="A1463" s="367" t="s">
        <v>770</v>
      </c>
      <c r="B1463" s="373">
        <v>16632000</v>
      </c>
      <c r="C1463" s="384">
        <v>10479829</v>
      </c>
      <c r="D1463" s="374">
        <f t="shared" si="29"/>
        <v>6152171</v>
      </c>
    </row>
    <row r="1464" spans="1:4" x14ac:dyDescent="0.25">
      <c r="A1464" s="367" t="s">
        <v>1182</v>
      </c>
      <c r="B1464" s="373">
        <v>4510599</v>
      </c>
      <c r="C1464" s="384">
        <v>2784043</v>
      </c>
      <c r="D1464" s="374">
        <f t="shared" si="29"/>
        <v>1726556</v>
      </c>
    </row>
    <row r="1465" spans="1:4" x14ac:dyDescent="0.25">
      <c r="A1465" s="367" t="s">
        <v>1183</v>
      </c>
      <c r="B1465" s="373">
        <v>19021159</v>
      </c>
      <c r="C1465" s="384">
        <v>11810171</v>
      </c>
      <c r="D1465" s="374">
        <f t="shared" si="29"/>
        <v>7210988</v>
      </c>
    </row>
    <row r="1466" spans="1:4" x14ac:dyDescent="0.25">
      <c r="A1466" s="367" t="s">
        <v>1184</v>
      </c>
      <c r="B1466" s="373">
        <v>339000</v>
      </c>
      <c r="C1466" s="384">
        <v>213867</v>
      </c>
      <c r="D1466" s="374">
        <f t="shared" si="29"/>
        <v>125133</v>
      </c>
    </row>
    <row r="1467" spans="1:4" x14ac:dyDescent="0.25">
      <c r="A1467" s="367" t="s">
        <v>1185</v>
      </c>
      <c r="B1467" s="373">
        <v>115000</v>
      </c>
      <c r="C1467" s="384">
        <v>71607</v>
      </c>
      <c r="D1467" s="374">
        <f t="shared" si="29"/>
        <v>43393</v>
      </c>
    </row>
    <row r="1468" spans="1:4" x14ac:dyDescent="0.25">
      <c r="A1468" s="367" t="s">
        <v>775</v>
      </c>
      <c r="B1468" s="373">
        <v>230000</v>
      </c>
      <c r="C1468" s="384">
        <v>145095</v>
      </c>
      <c r="D1468" s="374">
        <f t="shared" si="29"/>
        <v>84905</v>
      </c>
    </row>
    <row r="1469" spans="1:4" x14ac:dyDescent="0.25">
      <c r="A1469" s="367" t="s">
        <v>1186</v>
      </c>
      <c r="B1469" s="373">
        <v>1968000</v>
      </c>
      <c r="C1469" s="384">
        <v>1240515</v>
      </c>
      <c r="D1469" s="374">
        <f t="shared" si="29"/>
        <v>727485</v>
      </c>
    </row>
    <row r="1470" spans="1:4" x14ac:dyDescent="0.25">
      <c r="A1470" s="367" t="s">
        <v>777</v>
      </c>
      <c r="B1470" s="373">
        <v>1712000</v>
      </c>
      <c r="C1470" s="384">
        <v>1079299</v>
      </c>
      <c r="D1470" s="374">
        <f t="shared" si="29"/>
        <v>632701</v>
      </c>
    </row>
    <row r="1471" spans="1:4" x14ac:dyDescent="0.25">
      <c r="A1471" s="367" t="s">
        <v>778</v>
      </c>
      <c r="B1471" s="373">
        <v>9565000</v>
      </c>
      <c r="C1471" s="384">
        <v>6026615</v>
      </c>
      <c r="D1471" s="374">
        <f t="shared" si="29"/>
        <v>3538385</v>
      </c>
    </row>
    <row r="1472" spans="1:4" x14ac:dyDescent="0.25">
      <c r="A1472" s="367" t="s">
        <v>2436</v>
      </c>
      <c r="B1472" s="373">
        <v>3981225</v>
      </c>
      <c r="C1472" s="384">
        <v>2456307</v>
      </c>
      <c r="D1472" s="374">
        <f t="shared" si="29"/>
        <v>1524918</v>
      </c>
    </row>
    <row r="1473" spans="1:4" x14ac:dyDescent="0.25">
      <c r="A1473" s="367" t="s">
        <v>779</v>
      </c>
      <c r="B1473" s="373">
        <v>77421000</v>
      </c>
      <c r="C1473" s="384">
        <v>46864206</v>
      </c>
      <c r="D1473" s="374">
        <f t="shared" si="29"/>
        <v>30556794</v>
      </c>
    </row>
    <row r="1474" spans="1:4" x14ac:dyDescent="0.25">
      <c r="A1474" s="367" t="s">
        <v>780</v>
      </c>
      <c r="B1474" s="373">
        <v>46039000</v>
      </c>
      <c r="C1474" s="384">
        <v>29009242</v>
      </c>
      <c r="D1474" s="374">
        <f t="shared" si="29"/>
        <v>17029758</v>
      </c>
    </row>
    <row r="1475" spans="1:4" x14ac:dyDescent="0.25">
      <c r="A1475" s="367" t="s">
        <v>1187</v>
      </c>
      <c r="B1475" s="373">
        <v>7966341</v>
      </c>
      <c r="C1475" s="384">
        <v>5020149</v>
      </c>
      <c r="D1475" s="374">
        <f t="shared" si="29"/>
        <v>2946192</v>
      </c>
    </row>
    <row r="1476" spans="1:4" x14ac:dyDescent="0.25">
      <c r="A1476" s="367" t="s">
        <v>797</v>
      </c>
      <c r="B1476" s="373">
        <v>9337000</v>
      </c>
      <c r="C1476" s="384">
        <v>5882454</v>
      </c>
      <c r="D1476" s="374">
        <f t="shared" si="29"/>
        <v>3454546</v>
      </c>
    </row>
    <row r="1477" spans="1:4" x14ac:dyDescent="0.25">
      <c r="A1477" s="367" t="s">
        <v>1188</v>
      </c>
      <c r="B1477" s="373">
        <v>558000</v>
      </c>
      <c r="C1477" s="384">
        <v>351860</v>
      </c>
      <c r="D1477" s="374">
        <f t="shared" ref="D1477:D1540" si="30">B1477-C1477</f>
        <v>206140</v>
      </c>
    </row>
    <row r="1478" spans="1:4" x14ac:dyDescent="0.25">
      <c r="A1478" s="367" t="s">
        <v>784</v>
      </c>
      <c r="B1478" s="373">
        <v>83189617</v>
      </c>
      <c r="C1478" s="384">
        <v>51022238</v>
      </c>
      <c r="D1478" s="374">
        <f t="shared" si="30"/>
        <v>32167379</v>
      </c>
    </row>
    <row r="1479" spans="1:4" x14ac:dyDescent="0.25">
      <c r="A1479" s="367" t="s">
        <v>1189</v>
      </c>
      <c r="B1479" s="373">
        <v>22683000</v>
      </c>
      <c r="C1479" s="384">
        <v>14291935</v>
      </c>
      <c r="D1479" s="374">
        <f t="shared" si="30"/>
        <v>8391065</v>
      </c>
    </row>
    <row r="1480" spans="1:4" x14ac:dyDescent="0.25">
      <c r="A1480" s="367" t="s">
        <v>786</v>
      </c>
      <c r="B1480" s="373">
        <v>14268000</v>
      </c>
      <c r="C1480" s="384">
        <v>7887539</v>
      </c>
      <c r="D1480" s="374">
        <f t="shared" si="30"/>
        <v>6380461</v>
      </c>
    </row>
    <row r="1481" spans="1:4" x14ac:dyDescent="0.25">
      <c r="A1481" s="367" t="s">
        <v>787</v>
      </c>
      <c r="B1481" s="373">
        <v>30664000</v>
      </c>
      <c r="C1481" s="384">
        <v>19320837</v>
      </c>
      <c r="D1481" s="374">
        <f t="shared" si="30"/>
        <v>11343163</v>
      </c>
    </row>
    <row r="1482" spans="1:4" x14ac:dyDescent="0.25">
      <c r="A1482" s="367" t="s">
        <v>789</v>
      </c>
      <c r="B1482" s="373">
        <v>12578000</v>
      </c>
      <c r="C1482" s="384">
        <v>7925798</v>
      </c>
      <c r="D1482" s="374">
        <f t="shared" si="30"/>
        <v>4652202</v>
      </c>
    </row>
    <row r="1483" spans="1:4" x14ac:dyDescent="0.25">
      <c r="A1483" s="367" t="s">
        <v>1190</v>
      </c>
      <c r="B1483" s="373">
        <v>36499000</v>
      </c>
      <c r="C1483" s="384">
        <v>22998273</v>
      </c>
      <c r="D1483" s="374">
        <f t="shared" si="30"/>
        <v>13500727</v>
      </c>
    </row>
    <row r="1484" spans="1:4" x14ac:dyDescent="0.25">
      <c r="A1484" s="367" t="s">
        <v>1191</v>
      </c>
      <c r="B1484" s="373">
        <v>35491000</v>
      </c>
      <c r="C1484" s="384">
        <v>22362829</v>
      </c>
      <c r="D1484" s="374">
        <f t="shared" si="30"/>
        <v>13128171</v>
      </c>
    </row>
    <row r="1485" spans="1:4" x14ac:dyDescent="0.25">
      <c r="A1485" s="367" t="s">
        <v>793</v>
      </c>
      <c r="B1485" s="373">
        <v>34897000</v>
      </c>
      <c r="C1485" s="384">
        <v>21988219</v>
      </c>
      <c r="D1485" s="374">
        <f t="shared" si="30"/>
        <v>12908781</v>
      </c>
    </row>
    <row r="1486" spans="1:4" x14ac:dyDescent="0.25">
      <c r="A1486" s="367" t="s">
        <v>2437</v>
      </c>
      <c r="B1486" s="373">
        <v>481000</v>
      </c>
      <c r="C1486" s="384">
        <v>303972</v>
      </c>
      <c r="D1486" s="374">
        <f t="shared" si="30"/>
        <v>177028</v>
      </c>
    </row>
    <row r="1487" spans="1:4" x14ac:dyDescent="0.25">
      <c r="A1487" s="367" t="s">
        <v>1192</v>
      </c>
      <c r="B1487" s="373">
        <v>328000</v>
      </c>
      <c r="C1487" s="384">
        <v>206740</v>
      </c>
      <c r="D1487" s="374">
        <f t="shared" si="30"/>
        <v>121260</v>
      </c>
    </row>
    <row r="1488" spans="1:4" x14ac:dyDescent="0.25">
      <c r="A1488" s="367" t="s">
        <v>1193</v>
      </c>
      <c r="B1488" s="373">
        <v>644000</v>
      </c>
      <c r="C1488" s="384">
        <v>405929</v>
      </c>
      <c r="D1488" s="374">
        <f t="shared" si="30"/>
        <v>238071</v>
      </c>
    </row>
    <row r="1489" spans="1:4" x14ac:dyDescent="0.25">
      <c r="A1489" s="367" t="s">
        <v>1194</v>
      </c>
      <c r="B1489" s="373">
        <v>5883000</v>
      </c>
      <c r="C1489" s="384">
        <v>3707787</v>
      </c>
      <c r="D1489" s="374">
        <f t="shared" si="30"/>
        <v>2175213</v>
      </c>
    </row>
    <row r="1490" spans="1:4" x14ac:dyDescent="0.25">
      <c r="A1490" s="367" t="s">
        <v>1195</v>
      </c>
      <c r="B1490" s="373">
        <v>56341000</v>
      </c>
      <c r="C1490" s="384">
        <v>35501071</v>
      </c>
      <c r="D1490" s="374">
        <f t="shared" si="30"/>
        <v>20839929</v>
      </c>
    </row>
    <row r="1491" spans="1:4" x14ac:dyDescent="0.25">
      <c r="A1491" s="367" t="s">
        <v>2438</v>
      </c>
      <c r="B1491" s="373">
        <v>1116000</v>
      </c>
      <c r="C1491" s="384">
        <v>703720</v>
      </c>
      <c r="D1491" s="374">
        <f t="shared" si="30"/>
        <v>412280</v>
      </c>
    </row>
    <row r="1492" spans="1:4" x14ac:dyDescent="0.25">
      <c r="A1492" s="367" t="s">
        <v>1196</v>
      </c>
      <c r="B1492" s="373">
        <v>137976</v>
      </c>
      <c r="C1492" s="384">
        <v>86267</v>
      </c>
      <c r="D1492" s="374">
        <f t="shared" si="30"/>
        <v>51709</v>
      </c>
    </row>
    <row r="1493" spans="1:4" x14ac:dyDescent="0.25">
      <c r="A1493" s="367" t="s">
        <v>1197</v>
      </c>
      <c r="B1493" s="373">
        <v>124736</v>
      </c>
      <c r="C1493" s="384">
        <v>78102</v>
      </c>
      <c r="D1493" s="374">
        <f t="shared" si="30"/>
        <v>46634</v>
      </c>
    </row>
    <row r="1494" spans="1:4" x14ac:dyDescent="0.25">
      <c r="A1494" s="367" t="s">
        <v>2439</v>
      </c>
      <c r="B1494" s="373">
        <v>50041738</v>
      </c>
      <c r="C1494" s="384">
        <v>30953242</v>
      </c>
      <c r="D1494" s="374">
        <f t="shared" si="30"/>
        <v>19088496</v>
      </c>
    </row>
    <row r="1495" spans="1:4" x14ac:dyDescent="0.25">
      <c r="A1495" s="367" t="s">
        <v>1198</v>
      </c>
      <c r="B1495" s="373">
        <v>34733479</v>
      </c>
      <c r="C1495" s="384">
        <v>22741144</v>
      </c>
      <c r="D1495" s="374">
        <f t="shared" si="30"/>
        <v>11992335</v>
      </c>
    </row>
    <row r="1496" spans="1:4" x14ac:dyDescent="0.25">
      <c r="A1496" s="367" t="s">
        <v>1199</v>
      </c>
      <c r="B1496" s="373">
        <v>3064600</v>
      </c>
      <c r="C1496" s="384">
        <v>2115111</v>
      </c>
      <c r="D1496" s="374">
        <f t="shared" si="30"/>
        <v>949489</v>
      </c>
    </row>
    <row r="1497" spans="1:4" x14ac:dyDescent="0.25">
      <c r="A1497" s="367" t="s">
        <v>1200</v>
      </c>
      <c r="B1497" s="373">
        <v>64189971</v>
      </c>
      <c r="C1497" s="384">
        <v>2114565</v>
      </c>
      <c r="D1497" s="374">
        <f t="shared" si="30"/>
        <v>62075406</v>
      </c>
    </row>
    <row r="1498" spans="1:4" x14ac:dyDescent="0.25">
      <c r="A1498" s="367" t="s">
        <v>2440</v>
      </c>
      <c r="B1498" s="373">
        <v>6586000</v>
      </c>
      <c r="C1498" s="384">
        <v>4149252</v>
      </c>
      <c r="D1498" s="374">
        <f t="shared" si="30"/>
        <v>2436748</v>
      </c>
    </row>
    <row r="1499" spans="1:4" x14ac:dyDescent="0.25">
      <c r="A1499" s="367" t="s">
        <v>4478</v>
      </c>
      <c r="B1499" s="373">
        <v>223474115</v>
      </c>
      <c r="C1499" s="384">
        <v>46195604</v>
      </c>
      <c r="D1499" s="374">
        <f t="shared" si="30"/>
        <v>177278511</v>
      </c>
    </row>
    <row r="1500" spans="1:4" x14ac:dyDescent="0.25">
      <c r="A1500" s="367" t="s">
        <v>2441</v>
      </c>
      <c r="B1500" s="373">
        <v>2360000</v>
      </c>
      <c r="C1500" s="384">
        <v>1487095</v>
      </c>
      <c r="D1500" s="374">
        <f t="shared" si="30"/>
        <v>872905</v>
      </c>
    </row>
    <row r="1501" spans="1:4" x14ac:dyDescent="0.25">
      <c r="A1501" s="367" t="s">
        <v>1201</v>
      </c>
      <c r="B1501" s="373">
        <v>6457000</v>
      </c>
      <c r="C1501" s="384">
        <v>4160767</v>
      </c>
      <c r="D1501" s="374">
        <f t="shared" si="30"/>
        <v>2296233</v>
      </c>
    </row>
    <row r="1502" spans="1:4" x14ac:dyDescent="0.25">
      <c r="A1502" s="367" t="s">
        <v>1202</v>
      </c>
      <c r="B1502" s="373">
        <v>10000000</v>
      </c>
      <c r="C1502" s="384">
        <v>6230492</v>
      </c>
      <c r="D1502" s="374">
        <f t="shared" si="30"/>
        <v>3769508</v>
      </c>
    </row>
    <row r="1503" spans="1:4" x14ac:dyDescent="0.25">
      <c r="A1503" s="367" t="s">
        <v>2442</v>
      </c>
      <c r="B1503" s="373">
        <v>15500000</v>
      </c>
      <c r="C1503" s="384">
        <v>8440409</v>
      </c>
      <c r="D1503" s="374">
        <f t="shared" si="30"/>
        <v>7059591</v>
      </c>
    </row>
    <row r="1504" spans="1:4" x14ac:dyDescent="0.25">
      <c r="A1504" s="367" t="s">
        <v>2443</v>
      </c>
      <c r="B1504" s="373">
        <v>61573018</v>
      </c>
      <c r="C1504" s="384">
        <v>32356536</v>
      </c>
      <c r="D1504" s="374">
        <f t="shared" si="30"/>
        <v>29216482</v>
      </c>
    </row>
    <row r="1505" spans="1:4" x14ac:dyDescent="0.25">
      <c r="A1505" s="390" t="s">
        <v>4479</v>
      </c>
      <c r="B1505" s="373">
        <v>223802613</v>
      </c>
      <c r="C1505" s="384">
        <v>43173530</v>
      </c>
      <c r="D1505" s="374">
        <f t="shared" si="30"/>
        <v>180629083</v>
      </c>
    </row>
    <row r="1506" spans="1:4" x14ac:dyDescent="0.25">
      <c r="A1506" s="367" t="s">
        <v>2444</v>
      </c>
      <c r="B1506" s="373">
        <v>19460000</v>
      </c>
      <c r="C1506" s="384">
        <v>5646059</v>
      </c>
      <c r="D1506" s="374">
        <f t="shared" si="30"/>
        <v>13813941</v>
      </c>
    </row>
    <row r="1507" spans="1:4" x14ac:dyDescent="0.25">
      <c r="A1507" s="390" t="s">
        <v>2445</v>
      </c>
      <c r="B1507" s="373">
        <v>5038250</v>
      </c>
      <c r="C1507" s="384">
        <v>1977356</v>
      </c>
      <c r="D1507" s="374">
        <f t="shared" si="30"/>
        <v>3060894</v>
      </c>
    </row>
    <row r="1508" spans="1:4" ht="30.75" x14ac:dyDescent="0.25">
      <c r="A1508" s="390" t="s">
        <v>2446</v>
      </c>
      <c r="B1508" s="373">
        <v>479869</v>
      </c>
      <c r="C1508" s="384">
        <v>205697</v>
      </c>
      <c r="D1508" s="374">
        <f t="shared" si="30"/>
        <v>274172</v>
      </c>
    </row>
    <row r="1509" spans="1:4" x14ac:dyDescent="0.25">
      <c r="A1509" s="390" t="s">
        <v>1203</v>
      </c>
      <c r="B1509" s="373">
        <v>2411036</v>
      </c>
      <c r="C1509" s="384">
        <v>845113</v>
      </c>
      <c r="D1509" s="374">
        <f t="shared" si="30"/>
        <v>1565923</v>
      </c>
    </row>
    <row r="1510" spans="1:4" ht="30.75" x14ac:dyDescent="0.25">
      <c r="A1510" s="390" t="s">
        <v>2447</v>
      </c>
      <c r="B1510" s="373">
        <v>320150</v>
      </c>
      <c r="C1510" s="384">
        <v>137230</v>
      </c>
      <c r="D1510" s="374">
        <f t="shared" si="30"/>
        <v>182920</v>
      </c>
    </row>
    <row r="1511" spans="1:4" ht="30.75" x14ac:dyDescent="0.25">
      <c r="A1511" s="390" t="s">
        <v>2448</v>
      </c>
      <c r="B1511" s="373">
        <v>321392</v>
      </c>
      <c r="C1511" s="384">
        <v>137750</v>
      </c>
      <c r="D1511" s="374">
        <f t="shared" si="30"/>
        <v>183642</v>
      </c>
    </row>
    <row r="1512" spans="1:4" ht="30.75" x14ac:dyDescent="0.25">
      <c r="A1512" s="390" t="s">
        <v>2449</v>
      </c>
      <c r="B1512" s="373">
        <v>13278300</v>
      </c>
      <c r="C1512" s="384">
        <v>5691477</v>
      </c>
      <c r="D1512" s="374">
        <f t="shared" si="30"/>
        <v>7586823</v>
      </c>
    </row>
    <row r="1513" spans="1:4" x14ac:dyDescent="0.25">
      <c r="A1513" s="390" t="s">
        <v>1204</v>
      </c>
      <c r="B1513" s="373">
        <v>3065000</v>
      </c>
      <c r="C1513" s="384">
        <v>1318285</v>
      </c>
      <c r="D1513" s="374">
        <f t="shared" si="30"/>
        <v>1746715</v>
      </c>
    </row>
    <row r="1514" spans="1:4" x14ac:dyDescent="0.25">
      <c r="A1514" s="390" t="s">
        <v>2450</v>
      </c>
      <c r="B1514" s="373">
        <v>237931142</v>
      </c>
      <c r="C1514" s="384">
        <v>100555361</v>
      </c>
      <c r="D1514" s="374">
        <f t="shared" si="30"/>
        <v>137375781</v>
      </c>
    </row>
    <row r="1515" spans="1:4" x14ac:dyDescent="0.25">
      <c r="A1515" s="390" t="s">
        <v>2451</v>
      </c>
      <c r="B1515" s="373">
        <v>7420953</v>
      </c>
      <c r="C1515" s="384">
        <v>3053379</v>
      </c>
      <c r="D1515" s="374">
        <f t="shared" si="30"/>
        <v>4367574</v>
      </c>
    </row>
    <row r="1516" spans="1:4" x14ac:dyDescent="0.25">
      <c r="A1516" s="390" t="s">
        <v>2452</v>
      </c>
      <c r="B1516" s="373">
        <v>613164</v>
      </c>
      <c r="C1516" s="384">
        <v>251547</v>
      </c>
      <c r="D1516" s="374">
        <f t="shared" si="30"/>
        <v>361617</v>
      </c>
    </row>
    <row r="1517" spans="1:4" x14ac:dyDescent="0.25">
      <c r="A1517" s="390" t="s">
        <v>2453</v>
      </c>
      <c r="B1517" s="373">
        <v>337219</v>
      </c>
      <c r="C1517" s="384">
        <v>138326</v>
      </c>
      <c r="D1517" s="374">
        <f t="shared" si="30"/>
        <v>198893</v>
      </c>
    </row>
    <row r="1518" spans="1:4" x14ac:dyDescent="0.25">
      <c r="A1518" s="390" t="s">
        <v>2454</v>
      </c>
      <c r="B1518" s="373">
        <v>7442273</v>
      </c>
      <c r="C1518" s="384">
        <v>3052961</v>
      </c>
      <c r="D1518" s="374">
        <f t="shared" si="30"/>
        <v>4389312</v>
      </c>
    </row>
    <row r="1519" spans="1:4" x14ac:dyDescent="0.25">
      <c r="A1519" s="390" t="s">
        <v>2455</v>
      </c>
      <c r="B1519" s="373">
        <v>5738555</v>
      </c>
      <c r="C1519" s="384">
        <v>2354067</v>
      </c>
      <c r="D1519" s="374">
        <f t="shared" si="30"/>
        <v>3384488</v>
      </c>
    </row>
    <row r="1520" spans="1:4" x14ac:dyDescent="0.25">
      <c r="A1520" s="390" t="s">
        <v>2456</v>
      </c>
      <c r="B1520" s="373">
        <v>183541</v>
      </c>
      <c r="C1520" s="384">
        <v>69792</v>
      </c>
      <c r="D1520" s="374">
        <f t="shared" si="30"/>
        <v>113749</v>
      </c>
    </row>
    <row r="1521" spans="1:4" x14ac:dyDescent="0.25">
      <c r="A1521" s="390" t="s">
        <v>2457</v>
      </c>
      <c r="B1521" s="373">
        <v>225023</v>
      </c>
      <c r="C1521" s="384">
        <v>83941</v>
      </c>
      <c r="D1521" s="374">
        <f t="shared" si="30"/>
        <v>141082</v>
      </c>
    </row>
    <row r="1522" spans="1:4" x14ac:dyDescent="0.25">
      <c r="A1522" s="390" t="s">
        <v>1205</v>
      </c>
      <c r="B1522" s="373">
        <v>8013415</v>
      </c>
      <c r="C1522" s="384">
        <v>2431691</v>
      </c>
      <c r="D1522" s="374">
        <f t="shared" si="30"/>
        <v>5581724</v>
      </c>
    </row>
    <row r="1523" spans="1:4" x14ac:dyDescent="0.25">
      <c r="A1523" s="390" t="s">
        <v>3312</v>
      </c>
      <c r="B1523" s="373">
        <v>4641406</v>
      </c>
      <c r="C1523" s="384">
        <v>999592</v>
      </c>
      <c r="D1523" s="374">
        <f t="shared" si="30"/>
        <v>3641814</v>
      </c>
    </row>
    <row r="1524" spans="1:4" x14ac:dyDescent="0.25">
      <c r="A1524" s="390" t="s">
        <v>1206</v>
      </c>
      <c r="B1524" s="373">
        <v>8264150</v>
      </c>
      <c r="C1524" s="384">
        <v>2476165</v>
      </c>
      <c r="D1524" s="374">
        <f t="shared" si="30"/>
        <v>5787985</v>
      </c>
    </row>
    <row r="1525" spans="1:4" x14ac:dyDescent="0.25">
      <c r="A1525" s="390" t="s">
        <v>1207</v>
      </c>
      <c r="B1525" s="373">
        <v>4812196</v>
      </c>
      <c r="C1525" s="384">
        <v>1003219</v>
      </c>
      <c r="D1525" s="374">
        <f t="shared" si="30"/>
        <v>3808977</v>
      </c>
    </row>
    <row r="1526" spans="1:4" ht="30.75" x14ac:dyDescent="0.25">
      <c r="A1526" s="390" t="s">
        <v>1208</v>
      </c>
      <c r="B1526" s="373">
        <v>2252000</v>
      </c>
      <c r="C1526" s="384">
        <v>626187</v>
      </c>
      <c r="D1526" s="374">
        <f t="shared" si="30"/>
        <v>1625813</v>
      </c>
    </row>
    <row r="1527" spans="1:4" ht="30.75" x14ac:dyDescent="0.25">
      <c r="A1527" s="390" t="s">
        <v>2458</v>
      </c>
      <c r="B1527" s="373">
        <v>1729921</v>
      </c>
      <c r="C1527" s="384">
        <v>487621</v>
      </c>
      <c r="D1527" s="374">
        <f t="shared" si="30"/>
        <v>1242300</v>
      </c>
    </row>
    <row r="1528" spans="1:4" x14ac:dyDescent="0.25">
      <c r="A1528" s="390" t="s">
        <v>2459</v>
      </c>
      <c r="B1528" s="373">
        <v>3451542</v>
      </c>
      <c r="C1528" s="384">
        <v>856737</v>
      </c>
      <c r="D1528" s="374">
        <f t="shared" si="30"/>
        <v>2594805</v>
      </c>
    </row>
    <row r="1529" spans="1:4" x14ac:dyDescent="0.25">
      <c r="A1529" s="390" t="s">
        <v>1733</v>
      </c>
      <c r="B1529" s="373">
        <v>1267000</v>
      </c>
      <c r="C1529" s="384">
        <v>342090</v>
      </c>
      <c r="D1529" s="374">
        <f t="shared" si="30"/>
        <v>924910</v>
      </c>
    </row>
    <row r="1530" spans="1:4" x14ac:dyDescent="0.25">
      <c r="A1530" s="390" t="s">
        <v>1734</v>
      </c>
      <c r="B1530" s="373">
        <v>10460531</v>
      </c>
      <c r="C1530" s="384">
        <v>2456039</v>
      </c>
      <c r="D1530" s="374">
        <f t="shared" si="30"/>
        <v>8004492</v>
      </c>
    </row>
    <row r="1531" spans="1:4" ht="30.75" x14ac:dyDescent="0.25">
      <c r="A1531" s="390" t="s">
        <v>1735</v>
      </c>
      <c r="B1531" s="373">
        <v>390000</v>
      </c>
      <c r="C1531" s="384">
        <v>105300</v>
      </c>
      <c r="D1531" s="374">
        <f t="shared" si="30"/>
        <v>284700</v>
      </c>
    </row>
    <row r="1532" spans="1:4" ht="30.75" x14ac:dyDescent="0.25">
      <c r="A1532" s="390" t="s">
        <v>1735</v>
      </c>
      <c r="B1532" s="373">
        <v>4993000</v>
      </c>
      <c r="C1532" s="384">
        <v>1336512</v>
      </c>
      <c r="D1532" s="374">
        <f t="shared" si="30"/>
        <v>3656488</v>
      </c>
    </row>
    <row r="1533" spans="1:4" x14ac:dyDescent="0.25">
      <c r="A1533" s="390" t="s">
        <v>2460</v>
      </c>
      <c r="B1533" s="373">
        <v>44600</v>
      </c>
      <c r="C1533" s="384">
        <v>10884</v>
      </c>
      <c r="D1533" s="374">
        <f t="shared" si="30"/>
        <v>33716</v>
      </c>
    </row>
    <row r="1534" spans="1:4" x14ac:dyDescent="0.25">
      <c r="A1534" s="390" t="s">
        <v>1725</v>
      </c>
      <c r="B1534" s="373">
        <v>419043</v>
      </c>
      <c r="C1534" s="384">
        <v>102264</v>
      </c>
      <c r="D1534" s="374">
        <f t="shared" si="30"/>
        <v>316779</v>
      </c>
    </row>
    <row r="1535" spans="1:4" x14ac:dyDescent="0.25">
      <c r="A1535" s="390" t="s">
        <v>1728</v>
      </c>
      <c r="B1535" s="373">
        <v>254000</v>
      </c>
      <c r="C1535" s="384">
        <v>61571</v>
      </c>
      <c r="D1535" s="374">
        <f t="shared" si="30"/>
        <v>192429</v>
      </c>
    </row>
    <row r="1536" spans="1:4" x14ac:dyDescent="0.25">
      <c r="A1536" s="390" t="s">
        <v>1729</v>
      </c>
      <c r="B1536" s="373">
        <v>254000</v>
      </c>
      <c r="C1536" s="384">
        <v>61571</v>
      </c>
      <c r="D1536" s="374">
        <f t="shared" si="30"/>
        <v>192429</v>
      </c>
    </row>
    <row r="1537" spans="1:4" x14ac:dyDescent="0.25">
      <c r="A1537" s="390" t="s">
        <v>1907</v>
      </c>
      <c r="B1537" s="373">
        <v>14662750</v>
      </c>
      <c r="C1537" s="384">
        <v>2451350</v>
      </c>
      <c r="D1537" s="374">
        <f t="shared" si="30"/>
        <v>12211400</v>
      </c>
    </row>
    <row r="1538" spans="1:4" x14ac:dyDescent="0.25">
      <c r="A1538" s="390" t="s">
        <v>2461</v>
      </c>
      <c r="B1538" s="373">
        <v>1704283</v>
      </c>
      <c r="C1538" s="384">
        <v>191023</v>
      </c>
      <c r="D1538" s="374">
        <f t="shared" si="30"/>
        <v>1513260</v>
      </c>
    </row>
    <row r="1539" spans="1:4" x14ac:dyDescent="0.25">
      <c r="A1539" s="390" t="s">
        <v>1908</v>
      </c>
      <c r="B1539" s="373">
        <v>11785548</v>
      </c>
      <c r="C1539" s="384">
        <v>1803576</v>
      </c>
      <c r="D1539" s="374">
        <f t="shared" si="30"/>
        <v>9981972</v>
      </c>
    </row>
    <row r="1540" spans="1:4" x14ac:dyDescent="0.25">
      <c r="A1540" s="390" t="s">
        <v>3313</v>
      </c>
      <c r="B1540" s="373">
        <v>7085359</v>
      </c>
      <c r="C1540" s="384">
        <v>620309</v>
      </c>
      <c r="D1540" s="374">
        <f t="shared" si="30"/>
        <v>6465050</v>
      </c>
    </row>
    <row r="1541" spans="1:4" x14ac:dyDescent="0.25">
      <c r="A1541" s="390" t="s">
        <v>2177</v>
      </c>
      <c r="B1541" s="373">
        <v>1147855</v>
      </c>
      <c r="C1541" s="384">
        <v>148970</v>
      </c>
      <c r="D1541" s="374">
        <f t="shared" ref="D1541:D1569" si="31">B1541-C1541</f>
        <v>998885</v>
      </c>
    </row>
    <row r="1542" spans="1:4" ht="30.75" x14ac:dyDescent="0.25">
      <c r="A1542" s="390" t="s">
        <v>2178</v>
      </c>
      <c r="B1542" s="373">
        <v>1330900</v>
      </c>
      <c r="C1542" s="384">
        <v>159922</v>
      </c>
      <c r="D1542" s="374">
        <f t="shared" si="31"/>
        <v>1170978</v>
      </c>
    </row>
    <row r="1543" spans="1:4" x14ac:dyDescent="0.25">
      <c r="A1543" s="376" t="s">
        <v>2462</v>
      </c>
      <c r="B1543" s="375">
        <v>35119000</v>
      </c>
      <c r="C1543" s="384">
        <v>22129573</v>
      </c>
      <c r="D1543" s="374">
        <f t="shared" si="31"/>
        <v>12989427</v>
      </c>
    </row>
    <row r="1544" spans="1:4" x14ac:dyDescent="0.25">
      <c r="A1544" s="376" t="s">
        <v>2463</v>
      </c>
      <c r="B1544" s="375">
        <v>2457000</v>
      </c>
      <c r="C1544" s="384">
        <v>1547910</v>
      </c>
      <c r="D1544" s="374">
        <f t="shared" si="31"/>
        <v>909090</v>
      </c>
    </row>
    <row r="1545" spans="1:4" x14ac:dyDescent="0.25">
      <c r="A1545" s="376" t="s">
        <v>2464</v>
      </c>
      <c r="B1545" s="375">
        <v>1446659</v>
      </c>
      <c r="C1545" s="384">
        <v>911637</v>
      </c>
      <c r="D1545" s="374">
        <f t="shared" si="31"/>
        <v>535022</v>
      </c>
    </row>
    <row r="1546" spans="1:4" x14ac:dyDescent="0.25">
      <c r="A1546" s="376" t="s">
        <v>2465</v>
      </c>
      <c r="B1546" s="375">
        <v>2331000</v>
      </c>
      <c r="C1546" s="384">
        <v>1468338</v>
      </c>
      <c r="D1546" s="374">
        <f t="shared" si="31"/>
        <v>862662</v>
      </c>
    </row>
    <row r="1547" spans="1:4" x14ac:dyDescent="0.25">
      <c r="A1547" s="376" t="s">
        <v>2466</v>
      </c>
      <c r="B1547" s="375">
        <v>500000</v>
      </c>
      <c r="C1547" s="384">
        <v>314963</v>
      </c>
      <c r="D1547" s="374">
        <f t="shared" si="31"/>
        <v>185037</v>
      </c>
    </row>
    <row r="1548" spans="1:4" x14ac:dyDescent="0.25">
      <c r="A1548" s="376" t="s">
        <v>2467</v>
      </c>
      <c r="B1548" s="375">
        <v>567000</v>
      </c>
      <c r="C1548" s="384">
        <v>357160</v>
      </c>
      <c r="D1548" s="374">
        <f t="shared" si="31"/>
        <v>209840</v>
      </c>
    </row>
    <row r="1549" spans="1:4" x14ac:dyDescent="0.25">
      <c r="A1549" s="376" t="s">
        <v>2468</v>
      </c>
      <c r="B1549" s="375">
        <v>845000</v>
      </c>
      <c r="C1549" s="384">
        <v>532284</v>
      </c>
      <c r="D1549" s="374">
        <f t="shared" si="31"/>
        <v>312716</v>
      </c>
    </row>
    <row r="1550" spans="1:4" x14ac:dyDescent="0.25">
      <c r="A1550" s="376" t="s">
        <v>2469</v>
      </c>
      <c r="B1550" s="375">
        <v>246000</v>
      </c>
      <c r="C1550" s="384">
        <v>154960</v>
      </c>
      <c r="D1550" s="374">
        <f t="shared" si="31"/>
        <v>91040</v>
      </c>
    </row>
    <row r="1551" spans="1:4" x14ac:dyDescent="0.25">
      <c r="A1551" s="376" t="s">
        <v>2470</v>
      </c>
      <c r="B1551" s="375">
        <v>974000</v>
      </c>
      <c r="C1551" s="384">
        <v>613540</v>
      </c>
      <c r="D1551" s="374">
        <f t="shared" si="31"/>
        <v>360460</v>
      </c>
    </row>
    <row r="1552" spans="1:4" x14ac:dyDescent="0.25">
      <c r="A1552" s="376" t="s">
        <v>2471</v>
      </c>
      <c r="B1552" s="375">
        <v>3411000</v>
      </c>
      <c r="C1552" s="384">
        <v>2148649</v>
      </c>
      <c r="D1552" s="374">
        <f t="shared" si="31"/>
        <v>1262351</v>
      </c>
    </row>
    <row r="1553" spans="1:4" x14ac:dyDescent="0.25">
      <c r="A1553" s="376" t="s">
        <v>2472</v>
      </c>
      <c r="B1553" s="375">
        <v>5553000</v>
      </c>
      <c r="C1553" s="384">
        <v>3499934</v>
      </c>
      <c r="D1553" s="374">
        <f t="shared" si="31"/>
        <v>2053066</v>
      </c>
    </row>
    <row r="1554" spans="1:4" x14ac:dyDescent="0.25">
      <c r="A1554" s="376" t="s">
        <v>2473</v>
      </c>
      <c r="B1554" s="375">
        <v>1802000</v>
      </c>
      <c r="C1554" s="384">
        <v>1135112</v>
      </c>
      <c r="D1554" s="374">
        <f t="shared" si="31"/>
        <v>666888</v>
      </c>
    </row>
    <row r="1555" spans="1:4" x14ac:dyDescent="0.25">
      <c r="A1555" s="376" t="s">
        <v>2474</v>
      </c>
      <c r="B1555" s="375">
        <v>34551785</v>
      </c>
      <c r="C1555" s="384">
        <v>17181593</v>
      </c>
      <c r="D1555" s="374">
        <f t="shared" si="31"/>
        <v>17370192</v>
      </c>
    </row>
    <row r="1556" spans="1:4" x14ac:dyDescent="0.25">
      <c r="A1556" s="376" t="s">
        <v>2475</v>
      </c>
      <c r="B1556" s="375">
        <v>23440387</v>
      </c>
      <c r="C1556" s="384">
        <v>8260951</v>
      </c>
      <c r="D1556" s="374">
        <f t="shared" si="31"/>
        <v>15179436</v>
      </c>
    </row>
    <row r="1557" spans="1:4" x14ac:dyDescent="0.25">
      <c r="A1557" s="376" t="s">
        <v>2476</v>
      </c>
      <c r="B1557" s="375">
        <v>133200</v>
      </c>
      <c r="C1557" s="384">
        <v>83901</v>
      </c>
      <c r="D1557" s="374">
        <f t="shared" si="31"/>
        <v>49299</v>
      </c>
    </row>
    <row r="1558" spans="1:4" x14ac:dyDescent="0.25">
      <c r="A1558" s="376" t="s">
        <v>2477</v>
      </c>
      <c r="B1558" s="375">
        <v>7600000</v>
      </c>
      <c r="C1558" s="384">
        <v>4787372</v>
      </c>
      <c r="D1558" s="374">
        <f t="shared" si="31"/>
        <v>2812628</v>
      </c>
    </row>
    <row r="1559" spans="1:4" x14ac:dyDescent="0.25">
      <c r="A1559" s="376" t="s">
        <v>2329</v>
      </c>
      <c r="B1559" s="375">
        <v>2345006</v>
      </c>
      <c r="C1559" s="384">
        <v>361345</v>
      </c>
      <c r="D1559" s="374">
        <f t="shared" si="31"/>
        <v>1983661</v>
      </c>
    </row>
    <row r="1560" spans="1:4" x14ac:dyDescent="0.25">
      <c r="A1560" s="376" t="s">
        <v>2331</v>
      </c>
      <c r="B1560" s="375">
        <v>1956000</v>
      </c>
      <c r="C1560" s="384">
        <v>1232123</v>
      </c>
      <c r="D1560" s="374">
        <f t="shared" si="31"/>
        <v>723877</v>
      </c>
    </row>
    <row r="1561" spans="1:4" ht="30" x14ac:dyDescent="0.25">
      <c r="A1561" s="376" t="s">
        <v>2478</v>
      </c>
      <c r="B1561" s="375">
        <v>1142934</v>
      </c>
      <c r="C1561" s="384">
        <v>114983</v>
      </c>
      <c r="D1561" s="374">
        <f t="shared" si="31"/>
        <v>1027951</v>
      </c>
    </row>
    <row r="1562" spans="1:4" x14ac:dyDescent="0.25">
      <c r="A1562" s="376" t="s">
        <v>2479</v>
      </c>
      <c r="B1562" s="375">
        <v>1142934</v>
      </c>
      <c r="C1562" s="384">
        <v>114983</v>
      </c>
      <c r="D1562" s="374">
        <f t="shared" si="31"/>
        <v>1027951</v>
      </c>
    </row>
    <row r="1563" spans="1:4" x14ac:dyDescent="0.25">
      <c r="A1563" s="376" t="s">
        <v>2480</v>
      </c>
      <c r="B1563" s="375">
        <v>1142934</v>
      </c>
      <c r="C1563" s="384">
        <v>114983</v>
      </c>
      <c r="D1563" s="374">
        <f t="shared" si="31"/>
        <v>1027951</v>
      </c>
    </row>
    <row r="1564" spans="1:4" ht="30" x14ac:dyDescent="0.25">
      <c r="A1564" s="376" t="s">
        <v>2481</v>
      </c>
      <c r="B1564" s="375">
        <v>1142934</v>
      </c>
      <c r="C1564" s="384">
        <v>344947</v>
      </c>
      <c r="D1564" s="374">
        <f t="shared" si="31"/>
        <v>797987</v>
      </c>
    </row>
    <row r="1565" spans="1:4" x14ac:dyDescent="0.25">
      <c r="A1565" s="376" t="s">
        <v>2482</v>
      </c>
      <c r="B1565" s="375">
        <v>1142934</v>
      </c>
      <c r="C1565" s="384">
        <v>114983</v>
      </c>
      <c r="D1565" s="374">
        <f t="shared" si="31"/>
        <v>1027951</v>
      </c>
    </row>
    <row r="1566" spans="1:4" ht="30" x14ac:dyDescent="0.25">
      <c r="A1566" s="376" t="s">
        <v>4102</v>
      </c>
      <c r="B1566" s="384">
        <v>600000</v>
      </c>
      <c r="C1566" s="384">
        <v>25975</v>
      </c>
      <c r="D1566" s="374">
        <f t="shared" si="31"/>
        <v>574025</v>
      </c>
    </row>
    <row r="1567" spans="1:4" x14ac:dyDescent="0.25">
      <c r="A1567" s="376" t="s">
        <v>4103</v>
      </c>
      <c r="B1567" s="384">
        <v>16733057</v>
      </c>
      <c r="C1567" s="384">
        <v>728002</v>
      </c>
      <c r="D1567" s="374">
        <f t="shared" si="31"/>
        <v>16005055</v>
      </c>
    </row>
    <row r="1568" spans="1:4" x14ac:dyDescent="0.25">
      <c r="A1568" s="376" t="s">
        <v>4104</v>
      </c>
      <c r="B1568" s="384">
        <v>25991700</v>
      </c>
      <c r="C1568" s="384">
        <v>1364387</v>
      </c>
      <c r="D1568" s="374">
        <f t="shared" si="31"/>
        <v>24627313</v>
      </c>
    </row>
    <row r="1569" spans="1:4" ht="30" x14ac:dyDescent="0.25">
      <c r="A1569" s="376" t="s">
        <v>4105</v>
      </c>
      <c r="B1569" s="384">
        <v>17324365</v>
      </c>
      <c r="C1569" s="384">
        <v>1028070</v>
      </c>
      <c r="D1569" s="384">
        <f t="shared" si="31"/>
        <v>16296295</v>
      </c>
    </row>
    <row r="1570" spans="1:4" x14ac:dyDescent="0.25">
      <c r="A1570" s="379" t="s">
        <v>2179</v>
      </c>
      <c r="B1570" s="368">
        <f>SUM(B1093:B1569)</f>
        <v>5176770564</v>
      </c>
      <c r="C1570" s="369">
        <f t="shared" ref="C1570:D1570" si="32">SUM(C1093:C1569)</f>
        <v>2503990310</v>
      </c>
      <c r="D1570" s="368">
        <f t="shared" si="32"/>
        <v>2672780254</v>
      </c>
    </row>
    <row r="1571" spans="1:4" x14ac:dyDescent="0.25">
      <c r="A1571" s="377" t="s">
        <v>1209</v>
      </c>
      <c r="B1571" s="373"/>
      <c r="C1571" s="374"/>
      <c r="D1571" s="373"/>
    </row>
    <row r="1572" spans="1:4" x14ac:dyDescent="0.25">
      <c r="A1572" s="385" t="s">
        <v>5695</v>
      </c>
      <c r="B1572" s="373">
        <v>341702</v>
      </c>
      <c r="C1572" s="373">
        <v>3596</v>
      </c>
      <c r="D1572" s="372">
        <f t="shared" ref="D1572:D1635" si="33">B1572-C1572</f>
        <v>338106</v>
      </c>
    </row>
    <row r="1573" spans="1:4" ht="30.75" x14ac:dyDescent="0.25">
      <c r="A1573" s="385" t="s">
        <v>5696</v>
      </c>
      <c r="B1573" s="373">
        <v>4273667</v>
      </c>
      <c r="C1573" s="373">
        <v>43322</v>
      </c>
      <c r="D1573" s="372">
        <f t="shared" si="33"/>
        <v>4230345</v>
      </c>
    </row>
    <row r="1574" spans="1:4" x14ac:dyDescent="0.25">
      <c r="A1574" s="385" t="s">
        <v>5697</v>
      </c>
      <c r="B1574" s="373">
        <v>4273667</v>
      </c>
      <c r="C1574" s="373">
        <v>43322</v>
      </c>
      <c r="D1574" s="372">
        <f t="shared" si="33"/>
        <v>4230345</v>
      </c>
    </row>
    <row r="1575" spans="1:4" ht="30.75" x14ac:dyDescent="0.25">
      <c r="A1575" s="385" t="s">
        <v>5698</v>
      </c>
      <c r="B1575" s="372">
        <v>117208384</v>
      </c>
      <c r="C1575" s="372">
        <v>1457880</v>
      </c>
      <c r="D1575" s="372">
        <f t="shared" si="33"/>
        <v>115750504</v>
      </c>
    </row>
    <row r="1576" spans="1:4" x14ac:dyDescent="0.25">
      <c r="A1576" s="385" t="s">
        <v>5699</v>
      </c>
      <c r="B1576" s="372">
        <v>40934815</v>
      </c>
      <c r="C1576" s="372">
        <v>509161</v>
      </c>
      <c r="D1576" s="372">
        <f t="shared" si="33"/>
        <v>40425654</v>
      </c>
    </row>
    <row r="1577" spans="1:4" x14ac:dyDescent="0.25">
      <c r="A1577" s="385" t="s">
        <v>5700</v>
      </c>
      <c r="B1577" s="372">
        <v>141976203</v>
      </c>
      <c r="C1577" s="372">
        <v>1765951</v>
      </c>
      <c r="D1577" s="372">
        <f t="shared" si="33"/>
        <v>140210252</v>
      </c>
    </row>
    <row r="1578" spans="1:4" x14ac:dyDescent="0.25">
      <c r="A1578" s="385" t="s">
        <v>5701</v>
      </c>
      <c r="B1578" s="373">
        <v>185893746</v>
      </c>
      <c r="C1578" s="373">
        <v>2312212</v>
      </c>
      <c r="D1578" s="372">
        <f t="shared" si="33"/>
        <v>183581534</v>
      </c>
    </row>
    <row r="1579" spans="1:4" ht="30.75" x14ac:dyDescent="0.25">
      <c r="A1579" s="385" t="s">
        <v>5702</v>
      </c>
      <c r="B1579" s="391">
        <v>4273666</v>
      </c>
      <c r="C1579" s="391">
        <v>74828</v>
      </c>
      <c r="D1579" s="372">
        <f t="shared" si="33"/>
        <v>4198838</v>
      </c>
    </row>
    <row r="1580" spans="1:4" ht="30.75" x14ac:dyDescent="0.25">
      <c r="A1580" s="385" t="s">
        <v>4480</v>
      </c>
      <c r="B1580" s="373">
        <v>1254000</v>
      </c>
      <c r="C1580" s="374">
        <v>56583</v>
      </c>
      <c r="D1580" s="372">
        <f t="shared" si="33"/>
        <v>1197417</v>
      </c>
    </row>
    <row r="1581" spans="1:4" ht="30.75" x14ac:dyDescent="0.25">
      <c r="A1581" s="385" t="s">
        <v>4481</v>
      </c>
      <c r="B1581" s="373">
        <v>1254000</v>
      </c>
      <c r="C1581" s="374">
        <v>56583</v>
      </c>
      <c r="D1581" s="372">
        <f t="shared" si="33"/>
        <v>1197417</v>
      </c>
    </row>
    <row r="1582" spans="1:4" ht="30.75" x14ac:dyDescent="0.25">
      <c r="A1582" s="385" t="s">
        <v>4482</v>
      </c>
      <c r="B1582" s="373">
        <v>300800</v>
      </c>
      <c r="C1582" s="374">
        <v>13575</v>
      </c>
      <c r="D1582" s="372">
        <f t="shared" si="33"/>
        <v>287225</v>
      </c>
    </row>
    <row r="1583" spans="1:4" ht="30.75" x14ac:dyDescent="0.25">
      <c r="A1583" s="385" t="s">
        <v>4483</v>
      </c>
      <c r="B1583" s="373">
        <v>360976</v>
      </c>
      <c r="C1583" s="374">
        <v>12146</v>
      </c>
      <c r="D1583" s="372">
        <f t="shared" si="33"/>
        <v>348830</v>
      </c>
    </row>
    <row r="1584" spans="1:4" ht="30.75" x14ac:dyDescent="0.25">
      <c r="A1584" s="385" t="s">
        <v>4106</v>
      </c>
      <c r="B1584" s="373">
        <v>179476161</v>
      </c>
      <c r="C1584" s="374">
        <v>7808444</v>
      </c>
      <c r="D1584" s="372">
        <f t="shared" si="33"/>
        <v>171667717</v>
      </c>
    </row>
    <row r="1585" spans="1:4" x14ac:dyDescent="0.25">
      <c r="A1585" s="385" t="s">
        <v>3314</v>
      </c>
      <c r="B1585" s="372">
        <v>314500</v>
      </c>
      <c r="C1585" s="372">
        <v>25760</v>
      </c>
      <c r="D1585" s="372">
        <f t="shared" si="33"/>
        <v>288740</v>
      </c>
    </row>
    <row r="1586" spans="1:4" ht="30.75" x14ac:dyDescent="0.25">
      <c r="A1586" s="385" t="s">
        <v>3315</v>
      </c>
      <c r="B1586" s="372">
        <v>2191406</v>
      </c>
      <c r="C1586" s="372">
        <v>529178</v>
      </c>
      <c r="D1586" s="372">
        <f t="shared" si="33"/>
        <v>1662228</v>
      </c>
    </row>
    <row r="1587" spans="1:4" ht="30.75" x14ac:dyDescent="0.25">
      <c r="A1587" s="385" t="s">
        <v>3316</v>
      </c>
      <c r="B1587" s="372">
        <v>2191406</v>
      </c>
      <c r="C1587" s="372">
        <v>529178</v>
      </c>
      <c r="D1587" s="372">
        <f t="shared" si="33"/>
        <v>1662228</v>
      </c>
    </row>
    <row r="1588" spans="1:4" ht="30.75" x14ac:dyDescent="0.25">
      <c r="A1588" s="385" t="s">
        <v>3317</v>
      </c>
      <c r="B1588" s="372">
        <v>2191406</v>
      </c>
      <c r="C1588" s="372">
        <v>529178</v>
      </c>
      <c r="D1588" s="372">
        <f t="shared" si="33"/>
        <v>1662228</v>
      </c>
    </row>
    <row r="1589" spans="1:4" ht="30.75" x14ac:dyDescent="0.25">
      <c r="A1589" s="385" t="s">
        <v>3318</v>
      </c>
      <c r="B1589" s="372">
        <v>2191406</v>
      </c>
      <c r="C1589" s="372">
        <v>529178</v>
      </c>
      <c r="D1589" s="372">
        <f t="shared" si="33"/>
        <v>1662228</v>
      </c>
    </row>
    <row r="1590" spans="1:4" ht="30.75" x14ac:dyDescent="0.25">
      <c r="A1590" s="385" t="s">
        <v>3319</v>
      </c>
      <c r="B1590" s="372">
        <v>2191406</v>
      </c>
      <c r="C1590" s="372">
        <v>529178</v>
      </c>
      <c r="D1590" s="372">
        <f t="shared" si="33"/>
        <v>1662228</v>
      </c>
    </row>
    <row r="1591" spans="1:4" ht="30.75" x14ac:dyDescent="0.25">
      <c r="A1591" s="385" t="s">
        <v>3320</v>
      </c>
      <c r="B1591" s="372">
        <v>2191406</v>
      </c>
      <c r="C1591" s="372">
        <v>529178</v>
      </c>
      <c r="D1591" s="372">
        <f t="shared" si="33"/>
        <v>1662228</v>
      </c>
    </row>
    <row r="1592" spans="1:4" ht="30.75" x14ac:dyDescent="0.25">
      <c r="A1592" s="385" t="s">
        <v>3321</v>
      </c>
      <c r="B1592" s="372">
        <v>2191406</v>
      </c>
      <c r="C1592" s="372">
        <v>529178</v>
      </c>
      <c r="D1592" s="372">
        <f t="shared" si="33"/>
        <v>1662228</v>
      </c>
    </row>
    <row r="1593" spans="1:4" ht="30.75" x14ac:dyDescent="0.25">
      <c r="A1593" s="385" t="s">
        <v>3322</v>
      </c>
      <c r="B1593" s="372">
        <v>2191406</v>
      </c>
      <c r="C1593" s="372">
        <v>529178</v>
      </c>
      <c r="D1593" s="372">
        <f t="shared" si="33"/>
        <v>1662228</v>
      </c>
    </row>
    <row r="1594" spans="1:4" ht="30.75" x14ac:dyDescent="0.25">
      <c r="A1594" s="385" t="s">
        <v>3323</v>
      </c>
      <c r="B1594" s="372">
        <v>2191406</v>
      </c>
      <c r="C1594" s="372">
        <v>529178</v>
      </c>
      <c r="D1594" s="372">
        <f t="shared" si="33"/>
        <v>1662228</v>
      </c>
    </row>
    <row r="1595" spans="1:4" ht="30.75" x14ac:dyDescent="0.25">
      <c r="A1595" s="385" t="s">
        <v>3324</v>
      </c>
      <c r="B1595" s="372">
        <v>2191406</v>
      </c>
      <c r="C1595" s="372">
        <v>529178</v>
      </c>
      <c r="D1595" s="372">
        <f t="shared" si="33"/>
        <v>1662228</v>
      </c>
    </row>
    <row r="1596" spans="1:4" ht="30.75" x14ac:dyDescent="0.25">
      <c r="A1596" s="385" t="s">
        <v>3325</v>
      </c>
      <c r="B1596" s="372">
        <v>2191406</v>
      </c>
      <c r="C1596" s="372">
        <v>529178</v>
      </c>
      <c r="D1596" s="372">
        <f t="shared" si="33"/>
        <v>1662228</v>
      </c>
    </row>
    <row r="1597" spans="1:4" ht="30.75" x14ac:dyDescent="0.25">
      <c r="A1597" s="385" t="s">
        <v>3326</v>
      </c>
      <c r="B1597" s="372">
        <v>2191406</v>
      </c>
      <c r="C1597" s="372">
        <v>529178</v>
      </c>
      <c r="D1597" s="372">
        <f t="shared" si="33"/>
        <v>1662228</v>
      </c>
    </row>
    <row r="1598" spans="1:4" ht="30.75" x14ac:dyDescent="0.25">
      <c r="A1598" s="385" t="s">
        <v>3327</v>
      </c>
      <c r="B1598" s="372">
        <v>2191406</v>
      </c>
      <c r="C1598" s="372">
        <v>529178</v>
      </c>
      <c r="D1598" s="372">
        <f t="shared" si="33"/>
        <v>1662228</v>
      </c>
    </row>
    <row r="1599" spans="1:4" ht="30.75" x14ac:dyDescent="0.25">
      <c r="A1599" s="385" t="s">
        <v>3328</v>
      </c>
      <c r="B1599" s="372">
        <v>2191406</v>
      </c>
      <c r="C1599" s="372">
        <v>529178</v>
      </c>
      <c r="D1599" s="372">
        <f t="shared" si="33"/>
        <v>1662228</v>
      </c>
    </row>
    <row r="1600" spans="1:4" ht="30.75" x14ac:dyDescent="0.25">
      <c r="A1600" s="385" t="s">
        <v>3329</v>
      </c>
      <c r="B1600" s="372">
        <v>2191406</v>
      </c>
      <c r="C1600" s="372">
        <v>529178</v>
      </c>
      <c r="D1600" s="372">
        <f t="shared" si="33"/>
        <v>1662228</v>
      </c>
    </row>
    <row r="1601" spans="1:4" ht="30.75" x14ac:dyDescent="0.25">
      <c r="A1601" s="385" t="s">
        <v>3330</v>
      </c>
      <c r="B1601" s="372">
        <v>2191406</v>
      </c>
      <c r="C1601" s="372">
        <v>529178</v>
      </c>
      <c r="D1601" s="372">
        <f t="shared" si="33"/>
        <v>1662228</v>
      </c>
    </row>
    <row r="1602" spans="1:4" ht="30.75" x14ac:dyDescent="0.25">
      <c r="A1602" s="385" t="s">
        <v>3331</v>
      </c>
      <c r="B1602" s="372">
        <v>2191406</v>
      </c>
      <c r="C1602" s="372">
        <v>529178</v>
      </c>
      <c r="D1602" s="372">
        <f t="shared" si="33"/>
        <v>1662228</v>
      </c>
    </row>
    <row r="1603" spans="1:4" ht="30.75" x14ac:dyDescent="0.25">
      <c r="A1603" s="385" t="s">
        <v>5703</v>
      </c>
      <c r="B1603" s="372">
        <v>2191406</v>
      </c>
      <c r="C1603" s="372">
        <v>529178</v>
      </c>
      <c r="D1603" s="372">
        <f t="shared" si="33"/>
        <v>1662228</v>
      </c>
    </row>
    <row r="1604" spans="1:4" ht="30.75" x14ac:dyDescent="0.25">
      <c r="A1604" s="385" t="s">
        <v>5704</v>
      </c>
      <c r="B1604" s="372">
        <v>2191406</v>
      </c>
      <c r="C1604" s="372">
        <v>529178</v>
      </c>
      <c r="D1604" s="372">
        <f t="shared" si="33"/>
        <v>1662228</v>
      </c>
    </row>
    <row r="1605" spans="1:4" ht="30.75" x14ac:dyDescent="0.25">
      <c r="A1605" s="385" t="s">
        <v>3332</v>
      </c>
      <c r="B1605" s="372">
        <v>2191406</v>
      </c>
      <c r="C1605" s="372">
        <v>529178</v>
      </c>
      <c r="D1605" s="372">
        <f t="shared" si="33"/>
        <v>1662228</v>
      </c>
    </row>
    <row r="1606" spans="1:4" ht="30.75" x14ac:dyDescent="0.25">
      <c r="A1606" s="385" t="s">
        <v>3333</v>
      </c>
      <c r="B1606" s="372">
        <v>2191406</v>
      </c>
      <c r="C1606" s="372">
        <v>529178</v>
      </c>
      <c r="D1606" s="372">
        <f t="shared" si="33"/>
        <v>1662228</v>
      </c>
    </row>
    <row r="1607" spans="1:4" ht="30.75" x14ac:dyDescent="0.25">
      <c r="A1607" s="385" t="s">
        <v>3334</v>
      </c>
      <c r="B1607" s="372">
        <v>2191406</v>
      </c>
      <c r="C1607" s="372">
        <v>529178</v>
      </c>
      <c r="D1607" s="372">
        <f t="shared" si="33"/>
        <v>1662228</v>
      </c>
    </row>
    <row r="1608" spans="1:4" ht="30.75" x14ac:dyDescent="0.25">
      <c r="A1608" s="385" t="s">
        <v>3335</v>
      </c>
      <c r="B1608" s="372">
        <v>2191406</v>
      </c>
      <c r="C1608" s="372">
        <v>529178</v>
      </c>
      <c r="D1608" s="372">
        <f t="shared" si="33"/>
        <v>1662228</v>
      </c>
    </row>
    <row r="1609" spans="1:4" ht="30.75" x14ac:dyDescent="0.25">
      <c r="A1609" s="385" t="s">
        <v>3336</v>
      </c>
      <c r="B1609" s="372">
        <v>2191406</v>
      </c>
      <c r="C1609" s="372">
        <v>529178</v>
      </c>
      <c r="D1609" s="372">
        <f t="shared" si="33"/>
        <v>1662228</v>
      </c>
    </row>
    <row r="1610" spans="1:4" ht="30.75" x14ac:dyDescent="0.25">
      <c r="A1610" s="385" t="s">
        <v>3337</v>
      </c>
      <c r="B1610" s="372">
        <v>2191406</v>
      </c>
      <c r="C1610" s="372">
        <v>529178</v>
      </c>
      <c r="D1610" s="372">
        <f t="shared" si="33"/>
        <v>1662228</v>
      </c>
    </row>
    <row r="1611" spans="1:4" ht="30.75" x14ac:dyDescent="0.25">
      <c r="A1611" s="385" t="s">
        <v>3338</v>
      </c>
      <c r="B1611" s="372">
        <v>2191406</v>
      </c>
      <c r="C1611" s="372">
        <v>529178</v>
      </c>
      <c r="D1611" s="372">
        <f t="shared" si="33"/>
        <v>1662228</v>
      </c>
    </row>
    <row r="1612" spans="1:4" ht="30.75" x14ac:dyDescent="0.25">
      <c r="A1612" s="385" t="s">
        <v>3339</v>
      </c>
      <c r="B1612" s="372">
        <v>2191406</v>
      </c>
      <c r="C1612" s="372">
        <v>529178</v>
      </c>
      <c r="D1612" s="372">
        <f t="shared" si="33"/>
        <v>1662228</v>
      </c>
    </row>
    <row r="1613" spans="1:4" ht="30.75" x14ac:dyDescent="0.25">
      <c r="A1613" s="385" t="s">
        <v>3340</v>
      </c>
      <c r="B1613" s="372">
        <v>2191406</v>
      </c>
      <c r="C1613" s="372">
        <v>529178</v>
      </c>
      <c r="D1613" s="372">
        <f t="shared" si="33"/>
        <v>1662228</v>
      </c>
    </row>
    <row r="1614" spans="1:4" ht="30.75" x14ac:dyDescent="0.25">
      <c r="A1614" s="385" t="s">
        <v>5705</v>
      </c>
      <c r="B1614" s="372">
        <v>2191406</v>
      </c>
      <c r="C1614" s="372">
        <v>176393</v>
      </c>
      <c r="D1614" s="372">
        <f t="shared" si="33"/>
        <v>2015013</v>
      </c>
    </row>
    <row r="1615" spans="1:4" ht="30.75" x14ac:dyDescent="0.25">
      <c r="A1615" s="385" t="s">
        <v>3341</v>
      </c>
      <c r="B1615" s="372">
        <v>2191406</v>
      </c>
      <c r="C1615" s="372">
        <v>529178</v>
      </c>
      <c r="D1615" s="372">
        <f t="shared" si="33"/>
        <v>1662228</v>
      </c>
    </row>
    <row r="1616" spans="1:4" ht="30.75" x14ac:dyDescent="0.25">
      <c r="A1616" s="385" t="s">
        <v>3342</v>
      </c>
      <c r="B1616" s="372">
        <v>2191406</v>
      </c>
      <c r="C1616" s="372">
        <v>529178</v>
      </c>
      <c r="D1616" s="372">
        <f t="shared" si="33"/>
        <v>1662228</v>
      </c>
    </row>
    <row r="1617" spans="1:4" ht="30.75" x14ac:dyDescent="0.25">
      <c r="A1617" s="385" t="s">
        <v>3343</v>
      </c>
      <c r="B1617" s="372">
        <v>2191406</v>
      </c>
      <c r="C1617" s="372">
        <v>529178</v>
      </c>
      <c r="D1617" s="372">
        <f t="shared" si="33"/>
        <v>1662228</v>
      </c>
    </row>
    <row r="1618" spans="1:4" ht="30.75" x14ac:dyDescent="0.25">
      <c r="A1618" s="385" t="s">
        <v>5705</v>
      </c>
      <c r="B1618" s="372">
        <v>2191406</v>
      </c>
      <c r="C1618" s="372">
        <v>529178</v>
      </c>
      <c r="D1618" s="372">
        <f t="shared" si="33"/>
        <v>1662228</v>
      </c>
    </row>
    <row r="1619" spans="1:4" ht="30.75" x14ac:dyDescent="0.25">
      <c r="A1619" s="385" t="s">
        <v>3344</v>
      </c>
      <c r="B1619" s="372">
        <v>2191406</v>
      </c>
      <c r="C1619" s="372">
        <v>529178</v>
      </c>
      <c r="D1619" s="372">
        <f t="shared" si="33"/>
        <v>1662228</v>
      </c>
    </row>
    <row r="1620" spans="1:4" ht="30.75" x14ac:dyDescent="0.25">
      <c r="A1620" s="385" t="s">
        <v>3345</v>
      </c>
      <c r="B1620" s="372">
        <v>2191406</v>
      </c>
      <c r="C1620" s="372">
        <v>529178</v>
      </c>
      <c r="D1620" s="372">
        <f t="shared" si="33"/>
        <v>1662228</v>
      </c>
    </row>
    <row r="1621" spans="1:4" ht="30.75" x14ac:dyDescent="0.25">
      <c r="A1621" s="385" t="s">
        <v>3346</v>
      </c>
      <c r="B1621" s="372">
        <v>2191406</v>
      </c>
      <c r="C1621" s="372">
        <v>529178</v>
      </c>
      <c r="D1621" s="372">
        <f t="shared" si="33"/>
        <v>1662228</v>
      </c>
    </row>
    <row r="1622" spans="1:4" ht="30.75" x14ac:dyDescent="0.25">
      <c r="A1622" s="385" t="s">
        <v>3347</v>
      </c>
      <c r="B1622" s="372">
        <v>2191407</v>
      </c>
      <c r="C1622" s="372">
        <v>529178</v>
      </c>
      <c r="D1622" s="372">
        <f t="shared" si="33"/>
        <v>1662229</v>
      </c>
    </row>
    <row r="1623" spans="1:4" ht="30.75" x14ac:dyDescent="0.25">
      <c r="A1623" s="385" t="s">
        <v>3348</v>
      </c>
      <c r="B1623" s="372">
        <v>2191406</v>
      </c>
      <c r="C1623" s="372">
        <v>529178</v>
      </c>
      <c r="D1623" s="372">
        <f t="shared" si="33"/>
        <v>1662228</v>
      </c>
    </row>
    <row r="1624" spans="1:4" ht="30.75" x14ac:dyDescent="0.25">
      <c r="A1624" s="385" t="s">
        <v>3349</v>
      </c>
      <c r="B1624" s="372">
        <v>2191406</v>
      </c>
      <c r="C1624" s="372">
        <v>529178</v>
      </c>
      <c r="D1624" s="372">
        <f t="shared" si="33"/>
        <v>1662228</v>
      </c>
    </row>
    <row r="1625" spans="1:4" ht="30.75" x14ac:dyDescent="0.25">
      <c r="A1625" s="385" t="s">
        <v>3350</v>
      </c>
      <c r="B1625" s="372">
        <v>2191406</v>
      </c>
      <c r="C1625" s="372">
        <v>529178</v>
      </c>
      <c r="D1625" s="372">
        <f t="shared" si="33"/>
        <v>1662228</v>
      </c>
    </row>
    <row r="1626" spans="1:4" ht="30.75" x14ac:dyDescent="0.25">
      <c r="A1626" s="385" t="s">
        <v>3351</v>
      </c>
      <c r="B1626" s="372">
        <v>2191406</v>
      </c>
      <c r="C1626" s="372">
        <v>176393</v>
      </c>
      <c r="D1626" s="372">
        <f t="shared" si="33"/>
        <v>2015013</v>
      </c>
    </row>
    <row r="1627" spans="1:4" ht="30.75" x14ac:dyDescent="0.25">
      <c r="A1627" s="385" t="s">
        <v>3352</v>
      </c>
      <c r="B1627" s="372">
        <v>2191406</v>
      </c>
      <c r="C1627" s="372">
        <v>176393</v>
      </c>
      <c r="D1627" s="372">
        <f t="shared" si="33"/>
        <v>2015013</v>
      </c>
    </row>
    <row r="1628" spans="1:4" ht="30.75" x14ac:dyDescent="0.25">
      <c r="A1628" s="385" t="s">
        <v>3353</v>
      </c>
      <c r="B1628" s="372">
        <v>2191406</v>
      </c>
      <c r="C1628" s="372">
        <v>529178</v>
      </c>
      <c r="D1628" s="372">
        <f t="shared" si="33"/>
        <v>1662228</v>
      </c>
    </row>
    <row r="1629" spans="1:4" x14ac:dyDescent="0.25">
      <c r="A1629" s="385" t="s">
        <v>3354</v>
      </c>
      <c r="B1629" s="372">
        <v>229064094</v>
      </c>
      <c r="C1629" s="372">
        <v>18373605</v>
      </c>
      <c r="D1629" s="372">
        <f t="shared" si="33"/>
        <v>210690489</v>
      </c>
    </row>
    <row r="1630" spans="1:4" x14ac:dyDescent="0.25">
      <c r="A1630" s="367" t="s">
        <v>1210</v>
      </c>
      <c r="B1630" s="373">
        <v>13093000</v>
      </c>
      <c r="C1630" s="384">
        <v>8249671</v>
      </c>
      <c r="D1630" s="372">
        <f t="shared" si="33"/>
        <v>4843329</v>
      </c>
    </row>
    <row r="1631" spans="1:4" x14ac:dyDescent="0.25">
      <c r="A1631" s="367" t="s">
        <v>1211</v>
      </c>
      <c r="B1631" s="373">
        <v>13328000</v>
      </c>
      <c r="C1631" s="384">
        <v>8397153</v>
      </c>
      <c r="D1631" s="372">
        <f t="shared" si="33"/>
        <v>4930847</v>
      </c>
    </row>
    <row r="1632" spans="1:4" x14ac:dyDescent="0.25">
      <c r="A1632" s="367" t="s">
        <v>1212</v>
      </c>
      <c r="B1632" s="373">
        <v>4250000</v>
      </c>
      <c r="C1632" s="384">
        <v>2677332</v>
      </c>
      <c r="D1632" s="372">
        <f t="shared" si="33"/>
        <v>1572668</v>
      </c>
    </row>
    <row r="1633" spans="1:4" x14ac:dyDescent="0.25">
      <c r="A1633" s="367" t="s">
        <v>2483</v>
      </c>
      <c r="B1633" s="373">
        <v>1270000</v>
      </c>
      <c r="C1633" s="384">
        <v>799495</v>
      </c>
      <c r="D1633" s="372">
        <f t="shared" si="33"/>
        <v>470505</v>
      </c>
    </row>
    <row r="1634" spans="1:4" x14ac:dyDescent="0.25">
      <c r="A1634" s="367" t="s">
        <v>1213</v>
      </c>
      <c r="B1634" s="373">
        <v>100000</v>
      </c>
      <c r="C1634" s="384">
        <v>95590</v>
      </c>
      <c r="D1634" s="372">
        <f t="shared" si="33"/>
        <v>4410</v>
      </c>
    </row>
    <row r="1635" spans="1:4" x14ac:dyDescent="0.25">
      <c r="A1635" s="367" t="s">
        <v>1215</v>
      </c>
      <c r="B1635" s="373">
        <v>1393270</v>
      </c>
      <c r="C1635" s="384">
        <v>228986</v>
      </c>
      <c r="D1635" s="372">
        <f t="shared" si="33"/>
        <v>1164284</v>
      </c>
    </row>
    <row r="1636" spans="1:4" x14ac:dyDescent="0.25">
      <c r="A1636" s="367" t="s">
        <v>1216</v>
      </c>
      <c r="B1636" s="373">
        <v>115000</v>
      </c>
      <c r="C1636" s="384">
        <v>113010</v>
      </c>
      <c r="D1636" s="372">
        <f t="shared" ref="D1636:D1659" si="34">B1636-C1636</f>
        <v>1990</v>
      </c>
    </row>
    <row r="1637" spans="1:4" x14ac:dyDescent="0.25">
      <c r="A1637" s="367" t="s">
        <v>3355</v>
      </c>
      <c r="B1637" s="373">
        <v>350000</v>
      </c>
      <c r="C1637" s="384">
        <v>304994</v>
      </c>
      <c r="D1637" s="372">
        <f t="shared" si="34"/>
        <v>45006</v>
      </c>
    </row>
    <row r="1638" spans="1:4" x14ac:dyDescent="0.25">
      <c r="A1638" s="367" t="s">
        <v>1218</v>
      </c>
      <c r="B1638" s="373">
        <v>180000</v>
      </c>
      <c r="C1638" s="384">
        <v>167812</v>
      </c>
      <c r="D1638" s="372">
        <f t="shared" si="34"/>
        <v>12188</v>
      </c>
    </row>
    <row r="1639" spans="1:4" x14ac:dyDescent="0.25">
      <c r="A1639" s="367" t="s">
        <v>1219</v>
      </c>
      <c r="B1639" s="373">
        <v>115000</v>
      </c>
      <c r="C1639" s="384">
        <v>113008</v>
      </c>
      <c r="D1639" s="372">
        <f t="shared" si="34"/>
        <v>1992</v>
      </c>
    </row>
    <row r="1640" spans="1:4" x14ac:dyDescent="0.25">
      <c r="A1640" s="367" t="s">
        <v>1220</v>
      </c>
      <c r="B1640" s="373">
        <v>150000</v>
      </c>
      <c r="C1640" s="384">
        <v>138885</v>
      </c>
      <c r="D1640" s="372">
        <f t="shared" si="34"/>
        <v>11115</v>
      </c>
    </row>
    <row r="1641" spans="1:4" x14ac:dyDescent="0.25">
      <c r="A1641" s="367" t="s">
        <v>1221</v>
      </c>
      <c r="B1641" s="373">
        <v>115000</v>
      </c>
      <c r="C1641" s="384">
        <v>113008</v>
      </c>
      <c r="D1641" s="372">
        <f t="shared" si="34"/>
        <v>1992</v>
      </c>
    </row>
    <row r="1642" spans="1:4" x14ac:dyDescent="0.25">
      <c r="A1642" s="367" t="s">
        <v>1222</v>
      </c>
      <c r="B1642" s="373">
        <v>115000</v>
      </c>
      <c r="C1642" s="384">
        <v>113011</v>
      </c>
      <c r="D1642" s="372">
        <f t="shared" si="34"/>
        <v>1989</v>
      </c>
    </row>
    <row r="1643" spans="1:4" x14ac:dyDescent="0.25">
      <c r="A1643" s="367" t="s">
        <v>1225</v>
      </c>
      <c r="B1643" s="373">
        <v>586786</v>
      </c>
      <c r="C1643" s="384">
        <v>332960</v>
      </c>
      <c r="D1643" s="372">
        <f t="shared" si="34"/>
        <v>253826</v>
      </c>
    </row>
    <row r="1644" spans="1:4" x14ac:dyDescent="0.25">
      <c r="A1644" s="367" t="s">
        <v>1226</v>
      </c>
      <c r="B1644" s="373">
        <v>439200</v>
      </c>
      <c r="C1644" s="384">
        <v>234000</v>
      </c>
      <c r="D1644" s="372">
        <f t="shared" si="34"/>
        <v>205200</v>
      </c>
    </row>
    <row r="1645" spans="1:4" x14ac:dyDescent="0.25">
      <c r="A1645" s="367" t="s">
        <v>1227</v>
      </c>
      <c r="B1645" s="373">
        <v>439200</v>
      </c>
      <c r="C1645" s="384">
        <v>234000</v>
      </c>
      <c r="D1645" s="372">
        <f t="shared" si="34"/>
        <v>205200</v>
      </c>
    </row>
    <row r="1646" spans="1:4" x14ac:dyDescent="0.25">
      <c r="A1646" s="367" t="s">
        <v>1228</v>
      </c>
      <c r="B1646" s="373">
        <v>446400</v>
      </c>
      <c r="C1646" s="384">
        <v>232340</v>
      </c>
      <c r="D1646" s="372">
        <f t="shared" si="34"/>
        <v>214060</v>
      </c>
    </row>
    <row r="1647" spans="1:4" x14ac:dyDescent="0.25">
      <c r="A1647" s="367" t="s">
        <v>1229</v>
      </c>
      <c r="B1647" s="373">
        <v>4716000</v>
      </c>
      <c r="C1647" s="384">
        <v>2393791</v>
      </c>
      <c r="D1647" s="372">
        <f t="shared" si="34"/>
        <v>2322209</v>
      </c>
    </row>
    <row r="1648" spans="1:4" x14ac:dyDescent="0.25">
      <c r="A1648" s="367" t="s">
        <v>1230</v>
      </c>
      <c r="B1648" s="373">
        <v>2494281</v>
      </c>
      <c r="C1648" s="384">
        <v>862984</v>
      </c>
      <c r="D1648" s="372">
        <f t="shared" si="34"/>
        <v>1631297</v>
      </c>
    </row>
    <row r="1649" spans="1:4" x14ac:dyDescent="0.25">
      <c r="A1649" s="367" t="s">
        <v>1231</v>
      </c>
      <c r="B1649" s="373">
        <v>1270000</v>
      </c>
      <c r="C1649" s="384">
        <v>423889</v>
      </c>
      <c r="D1649" s="372">
        <f t="shared" si="34"/>
        <v>846111</v>
      </c>
    </row>
    <row r="1650" spans="1:4" x14ac:dyDescent="0.25">
      <c r="A1650" s="367" t="s">
        <v>1232</v>
      </c>
      <c r="B1650" s="373">
        <v>3462807</v>
      </c>
      <c r="C1650" s="384">
        <v>1168562</v>
      </c>
      <c r="D1650" s="372">
        <f t="shared" si="34"/>
        <v>2294245</v>
      </c>
    </row>
    <row r="1651" spans="1:4" x14ac:dyDescent="0.25">
      <c r="A1651" s="367" t="s">
        <v>1233</v>
      </c>
      <c r="B1651" s="373">
        <v>5369013</v>
      </c>
      <c r="C1651" s="384">
        <v>1465903</v>
      </c>
      <c r="D1651" s="372">
        <f t="shared" si="34"/>
        <v>3903110</v>
      </c>
    </row>
    <row r="1652" spans="1:4" x14ac:dyDescent="0.25">
      <c r="A1652" s="367" t="s">
        <v>2484</v>
      </c>
      <c r="B1652" s="373">
        <v>656844</v>
      </c>
      <c r="C1652" s="384">
        <v>200889</v>
      </c>
      <c r="D1652" s="372">
        <f t="shared" si="34"/>
        <v>455955</v>
      </c>
    </row>
    <row r="1653" spans="1:4" x14ac:dyDescent="0.25">
      <c r="A1653" s="367" t="s">
        <v>1730</v>
      </c>
      <c r="B1653" s="373">
        <v>524000</v>
      </c>
      <c r="C1653" s="384">
        <v>138846</v>
      </c>
      <c r="D1653" s="372">
        <f t="shared" si="34"/>
        <v>385154</v>
      </c>
    </row>
    <row r="1654" spans="1:4" x14ac:dyDescent="0.25">
      <c r="A1654" s="367" t="s">
        <v>1731</v>
      </c>
      <c r="B1654" s="373">
        <v>524000</v>
      </c>
      <c r="C1654" s="384">
        <v>138846</v>
      </c>
      <c r="D1654" s="372">
        <f t="shared" si="34"/>
        <v>385154</v>
      </c>
    </row>
    <row r="1655" spans="1:4" x14ac:dyDescent="0.25">
      <c r="A1655" s="367" t="s">
        <v>3356</v>
      </c>
      <c r="B1655" s="373">
        <v>601200</v>
      </c>
      <c r="C1655" s="384">
        <v>160002</v>
      </c>
      <c r="D1655" s="372">
        <f t="shared" si="34"/>
        <v>441198</v>
      </c>
    </row>
    <row r="1656" spans="1:4" x14ac:dyDescent="0.25">
      <c r="A1656" s="367" t="s">
        <v>4107</v>
      </c>
      <c r="B1656" s="373">
        <v>286054</v>
      </c>
      <c r="C1656" s="384">
        <v>14906</v>
      </c>
      <c r="D1656" s="372">
        <f t="shared" si="34"/>
        <v>271148</v>
      </c>
    </row>
    <row r="1657" spans="1:4" x14ac:dyDescent="0.25">
      <c r="A1657" s="367" t="s">
        <v>4108</v>
      </c>
      <c r="B1657" s="373">
        <v>463135</v>
      </c>
      <c r="C1657" s="384">
        <v>24135</v>
      </c>
      <c r="D1657" s="372">
        <f t="shared" si="34"/>
        <v>439000</v>
      </c>
    </row>
    <row r="1658" spans="1:4" x14ac:dyDescent="0.25">
      <c r="A1658" s="367" t="s">
        <v>4109</v>
      </c>
      <c r="B1658" s="373">
        <v>510811</v>
      </c>
      <c r="C1658" s="384">
        <v>26618</v>
      </c>
      <c r="D1658" s="372">
        <f t="shared" si="34"/>
        <v>484193</v>
      </c>
    </row>
    <row r="1659" spans="1:4" x14ac:dyDescent="0.25">
      <c r="A1659" s="367" t="s">
        <v>4110</v>
      </c>
      <c r="B1659" s="373">
        <v>5965500</v>
      </c>
      <c r="C1659" s="384">
        <v>336359</v>
      </c>
      <c r="D1659" s="372">
        <f t="shared" si="34"/>
        <v>5629141</v>
      </c>
    </row>
    <row r="1660" spans="1:4" x14ac:dyDescent="0.25">
      <c r="A1660" s="377" t="s">
        <v>1234</v>
      </c>
      <c r="B1660" s="368">
        <f>SUM(B1572:B1659)</f>
        <v>1068760341</v>
      </c>
      <c r="C1660" s="368">
        <f>SUM(C1572:C1659)</f>
        <v>84154252</v>
      </c>
      <c r="D1660" s="368">
        <f>SUM(D1572:D1659)</f>
        <v>984606089</v>
      </c>
    </row>
    <row r="1661" spans="1:4" x14ac:dyDescent="0.25">
      <c r="A1661" s="377"/>
      <c r="B1661" s="368"/>
      <c r="C1661" s="368"/>
      <c r="D1661" s="368"/>
    </row>
    <row r="1662" spans="1:4" x14ac:dyDescent="0.25">
      <c r="A1662" s="377" t="s">
        <v>2180</v>
      </c>
      <c r="B1662" s="373"/>
      <c r="C1662" s="374"/>
      <c r="D1662" s="373"/>
    </row>
    <row r="1663" spans="1:4" x14ac:dyDescent="0.25">
      <c r="A1663" s="381" t="s">
        <v>5706</v>
      </c>
      <c r="B1663" s="373">
        <v>6366800</v>
      </c>
      <c r="C1663" s="374">
        <v>86519</v>
      </c>
      <c r="D1663" s="373">
        <f t="shared" ref="D1663:D1719" si="35">B1663-C1663</f>
        <v>6280281</v>
      </c>
    </row>
    <row r="1664" spans="1:4" x14ac:dyDescent="0.25">
      <c r="A1664" s="392" t="s">
        <v>4375</v>
      </c>
      <c r="B1664" s="373">
        <v>1022475</v>
      </c>
      <c r="C1664" s="374">
        <v>35854</v>
      </c>
      <c r="D1664" s="373">
        <f t="shared" si="35"/>
        <v>986621</v>
      </c>
    </row>
    <row r="1665" spans="1:4" ht="30.75" x14ac:dyDescent="0.25">
      <c r="A1665" s="385" t="s">
        <v>3851</v>
      </c>
      <c r="B1665" s="373">
        <v>695836</v>
      </c>
      <c r="C1665" s="374">
        <v>42629</v>
      </c>
      <c r="D1665" s="373">
        <f t="shared" si="35"/>
        <v>653207</v>
      </c>
    </row>
    <row r="1666" spans="1:4" x14ac:dyDescent="0.25">
      <c r="A1666" s="371" t="s">
        <v>3359</v>
      </c>
      <c r="B1666" s="373">
        <v>568500</v>
      </c>
      <c r="C1666" s="374">
        <v>157096</v>
      </c>
      <c r="D1666" s="373">
        <f t="shared" si="35"/>
        <v>411404</v>
      </c>
    </row>
    <row r="1667" spans="1:4" x14ac:dyDescent="0.25">
      <c r="A1667" s="371" t="s">
        <v>3359</v>
      </c>
      <c r="B1667" s="373">
        <v>5269119</v>
      </c>
      <c r="C1667" s="374">
        <v>2397880</v>
      </c>
      <c r="D1667" s="373">
        <f t="shared" si="35"/>
        <v>2871239</v>
      </c>
    </row>
    <row r="1668" spans="1:4" x14ac:dyDescent="0.25">
      <c r="A1668" s="371" t="s">
        <v>3359</v>
      </c>
      <c r="B1668" s="373">
        <v>5269119</v>
      </c>
      <c r="C1668" s="374">
        <v>2397880</v>
      </c>
      <c r="D1668" s="373">
        <f t="shared" si="35"/>
        <v>2871239</v>
      </c>
    </row>
    <row r="1669" spans="1:4" x14ac:dyDescent="0.25">
      <c r="A1669" s="371" t="s">
        <v>3359</v>
      </c>
      <c r="B1669" s="373">
        <v>5269119</v>
      </c>
      <c r="C1669" s="374">
        <v>2397879</v>
      </c>
      <c r="D1669" s="373">
        <f t="shared" si="35"/>
        <v>2871240</v>
      </c>
    </row>
    <row r="1670" spans="1:4" x14ac:dyDescent="0.25">
      <c r="A1670" s="371" t="s">
        <v>3359</v>
      </c>
      <c r="B1670" s="373">
        <v>5269119</v>
      </c>
      <c r="C1670" s="374">
        <v>2397879</v>
      </c>
      <c r="D1670" s="373">
        <f t="shared" si="35"/>
        <v>2871240</v>
      </c>
    </row>
    <row r="1671" spans="1:4" x14ac:dyDescent="0.25">
      <c r="A1671" s="371" t="s">
        <v>3359</v>
      </c>
      <c r="B1671" s="373">
        <v>5269119</v>
      </c>
      <c r="C1671" s="374">
        <v>2397879</v>
      </c>
      <c r="D1671" s="373">
        <f t="shared" si="35"/>
        <v>2871240</v>
      </c>
    </row>
    <row r="1672" spans="1:4" x14ac:dyDescent="0.25">
      <c r="A1672" s="371" t="s">
        <v>3852</v>
      </c>
      <c r="B1672" s="373">
        <v>11749545</v>
      </c>
      <c r="C1672" s="374">
        <v>939326</v>
      </c>
      <c r="D1672" s="373">
        <f t="shared" si="35"/>
        <v>10810219</v>
      </c>
    </row>
    <row r="1673" spans="1:4" x14ac:dyDescent="0.25">
      <c r="A1673" s="371" t="s">
        <v>3853</v>
      </c>
      <c r="B1673" s="373">
        <v>224000</v>
      </c>
      <c r="C1673" s="374">
        <v>17908</v>
      </c>
      <c r="D1673" s="373">
        <f t="shared" si="35"/>
        <v>206092</v>
      </c>
    </row>
    <row r="1674" spans="1:4" ht="30.75" x14ac:dyDescent="0.25">
      <c r="A1674" s="385" t="s">
        <v>3357</v>
      </c>
      <c r="B1674" s="373">
        <v>2191406</v>
      </c>
      <c r="C1674" s="374">
        <v>176393</v>
      </c>
      <c r="D1674" s="373">
        <f t="shared" si="35"/>
        <v>2015013</v>
      </c>
    </row>
    <row r="1675" spans="1:4" ht="30.75" x14ac:dyDescent="0.25">
      <c r="A1675" s="385" t="s">
        <v>3358</v>
      </c>
      <c r="B1675" s="373">
        <v>2191406</v>
      </c>
      <c r="C1675" s="374">
        <v>176393</v>
      </c>
      <c r="D1675" s="373">
        <f t="shared" si="35"/>
        <v>2015013</v>
      </c>
    </row>
    <row r="1676" spans="1:4" x14ac:dyDescent="0.25">
      <c r="A1676" s="371" t="s">
        <v>5707</v>
      </c>
      <c r="B1676" s="373">
        <v>220005</v>
      </c>
      <c r="C1676" s="374">
        <v>19854</v>
      </c>
      <c r="D1676" s="373">
        <f t="shared" si="35"/>
        <v>200151</v>
      </c>
    </row>
    <row r="1677" spans="1:4" x14ac:dyDescent="0.25">
      <c r="A1677" s="367" t="s">
        <v>811</v>
      </c>
      <c r="B1677" s="373">
        <v>75000</v>
      </c>
      <c r="C1677" s="384">
        <v>46943</v>
      </c>
      <c r="D1677" s="373">
        <f t="shared" si="35"/>
        <v>28057</v>
      </c>
    </row>
    <row r="1678" spans="1:4" x14ac:dyDescent="0.25">
      <c r="A1678" s="367" t="s">
        <v>1235</v>
      </c>
      <c r="B1678" s="373">
        <v>325000</v>
      </c>
      <c r="C1678" s="384">
        <v>111707</v>
      </c>
      <c r="D1678" s="373">
        <f t="shared" si="35"/>
        <v>213293</v>
      </c>
    </row>
    <row r="1679" spans="1:4" x14ac:dyDescent="0.25">
      <c r="A1679" s="367" t="s">
        <v>1236</v>
      </c>
      <c r="B1679" s="373">
        <v>210000</v>
      </c>
      <c r="C1679" s="384">
        <v>131823</v>
      </c>
      <c r="D1679" s="373">
        <f t="shared" si="35"/>
        <v>78177</v>
      </c>
    </row>
    <row r="1680" spans="1:4" x14ac:dyDescent="0.25">
      <c r="A1680" s="367" t="s">
        <v>1237</v>
      </c>
      <c r="B1680" s="373">
        <v>586220</v>
      </c>
      <c r="C1680" s="384">
        <v>103666</v>
      </c>
      <c r="D1680" s="373">
        <f t="shared" si="35"/>
        <v>482554</v>
      </c>
    </row>
    <row r="1681" spans="1:4" x14ac:dyDescent="0.25">
      <c r="A1681" s="367" t="s">
        <v>1238</v>
      </c>
      <c r="B1681" s="373">
        <v>137000</v>
      </c>
      <c r="C1681" s="384">
        <v>85825</v>
      </c>
      <c r="D1681" s="373">
        <f t="shared" si="35"/>
        <v>51175</v>
      </c>
    </row>
    <row r="1682" spans="1:4" x14ac:dyDescent="0.25">
      <c r="A1682" s="367" t="s">
        <v>1239</v>
      </c>
      <c r="B1682" s="373">
        <v>25432350</v>
      </c>
      <c r="C1682" s="384">
        <v>13773594</v>
      </c>
      <c r="D1682" s="373">
        <f t="shared" si="35"/>
        <v>11658756</v>
      </c>
    </row>
    <row r="1683" spans="1:4" x14ac:dyDescent="0.25">
      <c r="A1683" s="367" t="s">
        <v>1240</v>
      </c>
      <c r="B1683" s="373">
        <v>31000</v>
      </c>
      <c r="C1683" s="384">
        <v>20385</v>
      </c>
      <c r="D1683" s="373">
        <f t="shared" si="35"/>
        <v>10615</v>
      </c>
    </row>
    <row r="1684" spans="1:4" x14ac:dyDescent="0.25">
      <c r="A1684" s="367" t="s">
        <v>2485</v>
      </c>
      <c r="B1684" s="373">
        <v>20400000</v>
      </c>
      <c r="C1684" s="384">
        <v>10855673</v>
      </c>
      <c r="D1684" s="373">
        <f t="shared" si="35"/>
        <v>9544327</v>
      </c>
    </row>
    <row r="1685" spans="1:4" x14ac:dyDescent="0.25">
      <c r="A1685" s="367" t="s">
        <v>1241</v>
      </c>
      <c r="B1685" s="373">
        <v>446400</v>
      </c>
      <c r="C1685" s="384">
        <v>209929</v>
      </c>
      <c r="D1685" s="373">
        <f t="shared" si="35"/>
        <v>236471</v>
      </c>
    </row>
    <row r="1686" spans="1:4" x14ac:dyDescent="0.25">
      <c r="A1686" s="367" t="s">
        <v>1241</v>
      </c>
      <c r="B1686" s="373">
        <v>446400</v>
      </c>
      <c r="C1686" s="384">
        <v>209929</v>
      </c>
      <c r="D1686" s="373">
        <f t="shared" si="35"/>
        <v>236471</v>
      </c>
    </row>
    <row r="1687" spans="1:4" x14ac:dyDescent="0.25">
      <c r="A1687" s="367" t="s">
        <v>1242</v>
      </c>
      <c r="B1687" s="373">
        <v>411600</v>
      </c>
      <c r="C1687" s="384">
        <v>180010</v>
      </c>
      <c r="D1687" s="373">
        <f t="shared" si="35"/>
        <v>231590</v>
      </c>
    </row>
    <row r="1688" spans="1:4" x14ac:dyDescent="0.25">
      <c r="A1688" s="367" t="s">
        <v>1242</v>
      </c>
      <c r="B1688" s="373">
        <v>411600</v>
      </c>
      <c r="C1688" s="384">
        <v>180011</v>
      </c>
      <c r="D1688" s="373">
        <f t="shared" si="35"/>
        <v>231589</v>
      </c>
    </row>
    <row r="1689" spans="1:4" x14ac:dyDescent="0.25">
      <c r="A1689" s="367" t="s">
        <v>2486</v>
      </c>
      <c r="B1689" s="373">
        <v>15289865</v>
      </c>
      <c r="C1689" s="384">
        <v>6616544</v>
      </c>
      <c r="D1689" s="373">
        <f t="shared" si="35"/>
        <v>8673321</v>
      </c>
    </row>
    <row r="1690" spans="1:4" ht="30" x14ac:dyDescent="0.25">
      <c r="A1690" s="393" t="s">
        <v>1243</v>
      </c>
      <c r="B1690" s="373">
        <v>824851</v>
      </c>
      <c r="C1690" s="384">
        <v>350840</v>
      </c>
      <c r="D1690" s="373">
        <f t="shared" si="35"/>
        <v>474011</v>
      </c>
    </row>
    <row r="1691" spans="1:4" ht="30" x14ac:dyDescent="0.25">
      <c r="A1691" s="393" t="s">
        <v>2487</v>
      </c>
      <c r="B1691" s="373">
        <v>269756</v>
      </c>
      <c r="C1691" s="384">
        <v>114740</v>
      </c>
      <c r="D1691" s="373">
        <f t="shared" si="35"/>
        <v>155016</v>
      </c>
    </row>
    <row r="1692" spans="1:4" ht="30.75" x14ac:dyDescent="0.25">
      <c r="A1692" s="390" t="s">
        <v>2488</v>
      </c>
      <c r="B1692" s="373">
        <v>269756</v>
      </c>
      <c r="C1692" s="384">
        <v>114740</v>
      </c>
      <c r="D1692" s="373">
        <f t="shared" si="35"/>
        <v>155016</v>
      </c>
    </row>
    <row r="1693" spans="1:4" ht="30.75" x14ac:dyDescent="0.25">
      <c r="A1693" s="390" t="s">
        <v>2489</v>
      </c>
      <c r="B1693" s="373">
        <v>752390</v>
      </c>
      <c r="C1693" s="384">
        <v>320017</v>
      </c>
      <c r="D1693" s="373">
        <f t="shared" si="35"/>
        <v>432373</v>
      </c>
    </row>
    <row r="1694" spans="1:4" x14ac:dyDescent="0.25">
      <c r="A1694" s="390" t="s">
        <v>2490</v>
      </c>
      <c r="B1694" s="373">
        <v>265705</v>
      </c>
      <c r="C1694" s="384">
        <v>113006</v>
      </c>
      <c r="D1694" s="373">
        <f t="shared" si="35"/>
        <v>152699</v>
      </c>
    </row>
    <row r="1695" spans="1:4" x14ac:dyDescent="0.25">
      <c r="A1695" s="390" t="s">
        <v>1244</v>
      </c>
      <c r="B1695" s="373">
        <v>3846183</v>
      </c>
      <c r="C1695" s="384">
        <v>1635930</v>
      </c>
      <c r="D1695" s="373">
        <f t="shared" si="35"/>
        <v>2210253</v>
      </c>
    </row>
    <row r="1696" spans="1:4" x14ac:dyDescent="0.25">
      <c r="A1696" s="390" t="s">
        <v>1245</v>
      </c>
      <c r="B1696" s="373">
        <v>429574</v>
      </c>
      <c r="C1696" s="384">
        <v>146121</v>
      </c>
      <c r="D1696" s="373">
        <f t="shared" si="35"/>
        <v>283453</v>
      </c>
    </row>
    <row r="1697" spans="1:4" x14ac:dyDescent="0.25">
      <c r="A1697" s="390" t="s">
        <v>1246</v>
      </c>
      <c r="B1697" s="373">
        <v>7710063</v>
      </c>
      <c r="C1697" s="384">
        <v>2467202</v>
      </c>
      <c r="D1697" s="373">
        <f t="shared" si="35"/>
        <v>5242861</v>
      </c>
    </row>
    <row r="1698" spans="1:4" x14ac:dyDescent="0.25">
      <c r="A1698" s="390" t="s">
        <v>1247</v>
      </c>
      <c r="B1698" s="373">
        <v>390549</v>
      </c>
      <c r="C1698" s="384">
        <v>129516</v>
      </c>
      <c r="D1698" s="373">
        <f t="shared" si="35"/>
        <v>261033</v>
      </c>
    </row>
    <row r="1699" spans="1:4" x14ac:dyDescent="0.25">
      <c r="A1699" s="390" t="s">
        <v>1248</v>
      </c>
      <c r="B1699" s="373">
        <v>2761538</v>
      </c>
      <c r="C1699" s="384">
        <v>915842</v>
      </c>
      <c r="D1699" s="373">
        <f t="shared" si="35"/>
        <v>1845696</v>
      </c>
    </row>
    <row r="1700" spans="1:4" x14ac:dyDescent="0.25">
      <c r="A1700" s="390" t="s">
        <v>1249</v>
      </c>
      <c r="B1700" s="373">
        <v>748647</v>
      </c>
      <c r="C1700" s="384">
        <v>248278</v>
      </c>
      <c r="D1700" s="373">
        <f t="shared" si="35"/>
        <v>500369</v>
      </c>
    </row>
    <row r="1701" spans="1:4" x14ac:dyDescent="0.25">
      <c r="A1701" s="390" t="s">
        <v>1250</v>
      </c>
      <c r="B1701" s="373">
        <v>9583192</v>
      </c>
      <c r="C1701" s="384">
        <v>3178166</v>
      </c>
      <c r="D1701" s="373">
        <f t="shared" si="35"/>
        <v>6405026</v>
      </c>
    </row>
    <row r="1702" spans="1:4" x14ac:dyDescent="0.25">
      <c r="A1702" s="390" t="s">
        <v>2491</v>
      </c>
      <c r="B1702" s="373">
        <v>406400</v>
      </c>
      <c r="C1702" s="384">
        <v>126195</v>
      </c>
      <c r="D1702" s="373">
        <f t="shared" si="35"/>
        <v>280205</v>
      </c>
    </row>
    <row r="1703" spans="1:4" x14ac:dyDescent="0.25">
      <c r="A1703" s="390" t="s">
        <v>2492</v>
      </c>
      <c r="B1703" s="373">
        <v>483481</v>
      </c>
      <c r="C1703" s="384">
        <v>150127</v>
      </c>
      <c r="D1703" s="373">
        <f t="shared" si="35"/>
        <v>333354</v>
      </c>
    </row>
    <row r="1704" spans="1:4" x14ac:dyDescent="0.25">
      <c r="A1704" s="390" t="s">
        <v>1251</v>
      </c>
      <c r="B1704" s="373">
        <v>203200</v>
      </c>
      <c r="C1704" s="384">
        <v>61352</v>
      </c>
      <c r="D1704" s="373">
        <f t="shared" si="35"/>
        <v>141848</v>
      </c>
    </row>
    <row r="1705" spans="1:4" x14ac:dyDescent="0.25">
      <c r="A1705" s="390" t="s">
        <v>1252</v>
      </c>
      <c r="B1705" s="373">
        <v>35640950</v>
      </c>
      <c r="C1705" s="384">
        <v>9985385</v>
      </c>
      <c r="D1705" s="373">
        <f t="shared" si="35"/>
        <v>25655565</v>
      </c>
    </row>
    <row r="1706" spans="1:4" x14ac:dyDescent="0.25">
      <c r="A1706" s="390" t="s">
        <v>1253</v>
      </c>
      <c r="B1706" s="373">
        <v>283871</v>
      </c>
      <c r="C1706" s="384">
        <v>77118</v>
      </c>
      <c r="D1706" s="373">
        <f t="shared" si="35"/>
        <v>206753</v>
      </c>
    </row>
    <row r="1707" spans="1:4" x14ac:dyDescent="0.25">
      <c r="A1707" s="390" t="s">
        <v>1732</v>
      </c>
      <c r="B1707" s="373">
        <v>627245</v>
      </c>
      <c r="C1707" s="384">
        <v>162189</v>
      </c>
      <c r="D1707" s="373">
        <f t="shared" si="35"/>
        <v>465056</v>
      </c>
    </row>
    <row r="1708" spans="1:4" x14ac:dyDescent="0.25">
      <c r="A1708" s="390" t="s">
        <v>1726</v>
      </c>
      <c r="B1708" s="373">
        <v>1766205</v>
      </c>
      <c r="C1708" s="384">
        <v>430995</v>
      </c>
      <c r="D1708" s="373">
        <f t="shared" si="35"/>
        <v>1335210</v>
      </c>
    </row>
    <row r="1709" spans="1:4" x14ac:dyDescent="0.25">
      <c r="A1709" s="390" t="s">
        <v>1727</v>
      </c>
      <c r="B1709" s="373">
        <v>1655400</v>
      </c>
      <c r="C1709" s="384">
        <v>403963</v>
      </c>
      <c r="D1709" s="373">
        <f t="shared" si="35"/>
        <v>1251437</v>
      </c>
    </row>
    <row r="1710" spans="1:4" x14ac:dyDescent="0.25">
      <c r="A1710" s="390" t="s">
        <v>5708</v>
      </c>
      <c r="B1710" s="373">
        <v>8946000</v>
      </c>
      <c r="C1710" s="384">
        <v>5635240</v>
      </c>
      <c r="D1710" s="373">
        <f t="shared" si="35"/>
        <v>3310760</v>
      </c>
    </row>
    <row r="1711" spans="1:4" x14ac:dyDescent="0.25">
      <c r="A1711" s="376" t="s">
        <v>3359</v>
      </c>
      <c r="B1711" s="373">
        <v>5269119</v>
      </c>
      <c r="C1711" s="384">
        <v>2397877</v>
      </c>
      <c r="D1711" s="373">
        <f t="shared" si="35"/>
        <v>2871242</v>
      </c>
    </row>
    <row r="1712" spans="1:4" x14ac:dyDescent="0.25">
      <c r="A1712" s="376" t="s">
        <v>3359</v>
      </c>
      <c r="B1712" s="373">
        <v>5269119</v>
      </c>
      <c r="C1712" s="384">
        <v>2397877</v>
      </c>
      <c r="D1712" s="373">
        <f t="shared" si="35"/>
        <v>2871242</v>
      </c>
    </row>
    <row r="1713" spans="1:4" x14ac:dyDescent="0.25">
      <c r="A1713" s="376" t="s">
        <v>3359</v>
      </c>
      <c r="B1713" s="373">
        <v>5269119</v>
      </c>
      <c r="C1713" s="384">
        <v>2397877</v>
      </c>
      <c r="D1713" s="373">
        <f t="shared" si="35"/>
        <v>2871242</v>
      </c>
    </row>
    <row r="1714" spans="1:4" x14ac:dyDescent="0.25">
      <c r="A1714" s="376" t="s">
        <v>3359</v>
      </c>
      <c r="B1714" s="373">
        <v>5269119</v>
      </c>
      <c r="C1714" s="384">
        <v>2397877</v>
      </c>
      <c r="D1714" s="373">
        <f t="shared" si="35"/>
        <v>2871242</v>
      </c>
    </row>
    <row r="1715" spans="1:4" x14ac:dyDescent="0.25">
      <c r="A1715" s="376" t="s">
        <v>2494</v>
      </c>
      <c r="B1715" s="375">
        <v>840000</v>
      </c>
      <c r="C1715" s="384">
        <v>318970</v>
      </c>
      <c r="D1715" s="373">
        <f t="shared" si="35"/>
        <v>521030</v>
      </c>
    </row>
    <row r="1716" spans="1:4" x14ac:dyDescent="0.25">
      <c r="A1716" s="376" t="s">
        <v>947</v>
      </c>
      <c r="B1716" s="375">
        <v>486000</v>
      </c>
      <c r="C1716" s="384">
        <v>306295</v>
      </c>
      <c r="D1716" s="373">
        <f t="shared" si="35"/>
        <v>179705</v>
      </c>
    </row>
    <row r="1717" spans="1:4" x14ac:dyDescent="0.25">
      <c r="A1717" s="376" t="s">
        <v>947</v>
      </c>
      <c r="B1717" s="375">
        <v>179000</v>
      </c>
      <c r="C1717" s="384">
        <v>113337</v>
      </c>
      <c r="D1717" s="373">
        <f t="shared" si="35"/>
        <v>65663</v>
      </c>
    </row>
    <row r="1718" spans="1:4" x14ac:dyDescent="0.25">
      <c r="A1718" s="376" t="s">
        <v>947</v>
      </c>
      <c r="B1718" s="375">
        <v>148000</v>
      </c>
      <c r="C1718" s="384">
        <v>92928</v>
      </c>
      <c r="D1718" s="373">
        <f t="shared" si="35"/>
        <v>55072</v>
      </c>
    </row>
    <row r="1719" spans="1:4" x14ac:dyDescent="0.25">
      <c r="A1719" s="376" t="s">
        <v>2495</v>
      </c>
      <c r="B1719" s="375">
        <v>439000</v>
      </c>
      <c r="C1719" s="384">
        <v>276421</v>
      </c>
      <c r="D1719" s="373">
        <f t="shared" si="35"/>
        <v>162579</v>
      </c>
    </row>
    <row r="1720" spans="1:4" x14ac:dyDescent="0.25">
      <c r="A1720" s="379" t="s">
        <v>1254</v>
      </c>
      <c r="B1720" s="368">
        <f>SUM(B1663:B1719)</f>
        <v>216811435</v>
      </c>
      <c r="C1720" s="368">
        <f>SUM(C1663:C1719)</f>
        <v>83633829</v>
      </c>
      <c r="D1720" s="368">
        <f>SUM(D1663:D1719)</f>
        <v>133177606</v>
      </c>
    </row>
    <row r="1721" spans="1:4" ht="31.5" x14ac:dyDescent="0.25">
      <c r="A1721" s="394" t="s">
        <v>3360</v>
      </c>
      <c r="B1721" s="395"/>
      <c r="C1721" s="396"/>
      <c r="D1721" s="373"/>
    </row>
    <row r="1722" spans="1:4" x14ac:dyDescent="0.25">
      <c r="A1722" s="371" t="s">
        <v>5709</v>
      </c>
      <c r="B1722" s="396">
        <v>581908</v>
      </c>
      <c r="C1722" s="396">
        <v>2933</v>
      </c>
      <c r="D1722" s="374">
        <f t="shared" ref="D1722:D1785" si="36">B1722-C1722</f>
        <v>578975</v>
      </c>
    </row>
    <row r="1723" spans="1:4" x14ac:dyDescent="0.25">
      <c r="A1723" s="371" t="s">
        <v>5710</v>
      </c>
      <c r="B1723" s="396">
        <v>1082711</v>
      </c>
      <c r="C1723" s="396">
        <v>1898</v>
      </c>
      <c r="D1723" s="374">
        <f t="shared" si="36"/>
        <v>1080813</v>
      </c>
    </row>
    <row r="1724" spans="1:4" x14ac:dyDescent="0.25">
      <c r="A1724" s="371" t="s">
        <v>5711</v>
      </c>
      <c r="B1724" s="396">
        <v>727931</v>
      </c>
      <c r="C1724" s="396">
        <v>3470</v>
      </c>
      <c r="D1724" s="374">
        <f t="shared" si="36"/>
        <v>724461</v>
      </c>
    </row>
    <row r="1725" spans="1:4" x14ac:dyDescent="0.25">
      <c r="A1725" s="371" t="s">
        <v>5712</v>
      </c>
      <c r="B1725" s="396">
        <v>250279</v>
      </c>
      <c r="C1725" s="396">
        <v>1605</v>
      </c>
      <c r="D1725" s="374">
        <f t="shared" si="36"/>
        <v>248674</v>
      </c>
    </row>
    <row r="1726" spans="1:4" x14ac:dyDescent="0.25">
      <c r="A1726" s="371" t="s">
        <v>5713</v>
      </c>
      <c r="B1726" s="396">
        <v>512397</v>
      </c>
      <c r="C1726" s="396">
        <v>1545</v>
      </c>
      <c r="D1726" s="374">
        <f t="shared" si="36"/>
        <v>510852</v>
      </c>
    </row>
    <row r="1727" spans="1:4" x14ac:dyDescent="0.25">
      <c r="A1727" s="371" t="s">
        <v>5714</v>
      </c>
      <c r="B1727" s="384">
        <v>16550000</v>
      </c>
      <c r="C1727" s="396">
        <v>199493</v>
      </c>
      <c r="D1727" s="374">
        <f t="shared" si="36"/>
        <v>16350507</v>
      </c>
    </row>
    <row r="1728" spans="1:4" x14ac:dyDescent="0.25">
      <c r="A1728" s="371" t="s">
        <v>4484</v>
      </c>
      <c r="B1728" s="384">
        <v>386532</v>
      </c>
      <c r="C1728" s="396">
        <v>8133</v>
      </c>
      <c r="D1728" s="374">
        <f t="shared" si="36"/>
        <v>378399</v>
      </c>
    </row>
    <row r="1729" spans="1:4" x14ac:dyDescent="0.25">
      <c r="A1729" s="371" t="s">
        <v>4485</v>
      </c>
      <c r="B1729" s="384">
        <v>9099226</v>
      </c>
      <c r="C1729" s="396">
        <v>185140</v>
      </c>
      <c r="D1729" s="374">
        <f t="shared" si="36"/>
        <v>8914086</v>
      </c>
    </row>
    <row r="1730" spans="1:4" x14ac:dyDescent="0.25">
      <c r="A1730" s="371" t="s">
        <v>4486</v>
      </c>
      <c r="B1730" s="384">
        <v>610683</v>
      </c>
      <c r="C1730" s="396">
        <v>13286</v>
      </c>
      <c r="D1730" s="374">
        <f t="shared" si="36"/>
        <v>597397</v>
      </c>
    </row>
    <row r="1731" spans="1:4" x14ac:dyDescent="0.25">
      <c r="A1731" s="371" t="s">
        <v>4487</v>
      </c>
      <c r="B1731" s="384">
        <v>216450</v>
      </c>
      <c r="C1731" s="396">
        <v>6949</v>
      </c>
      <c r="D1731" s="374">
        <f t="shared" si="36"/>
        <v>209501</v>
      </c>
    </row>
    <row r="1732" spans="1:4" x14ac:dyDescent="0.25">
      <c r="A1732" s="371" t="s">
        <v>4488</v>
      </c>
      <c r="B1732" s="384">
        <v>7428990</v>
      </c>
      <c r="C1732" s="396">
        <v>238541</v>
      </c>
      <c r="D1732" s="374">
        <f t="shared" si="36"/>
        <v>7190449</v>
      </c>
    </row>
    <row r="1733" spans="1:4" x14ac:dyDescent="0.25">
      <c r="A1733" s="371" t="s">
        <v>3854</v>
      </c>
      <c r="B1733" s="384">
        <v>822488</v>
      </c>
      <c r="C1733" s="384">
        <v>50381</v>
      </c>
      <c r="D1733" s="374">
        <f t="shared" si="36"/>
        <v>772107</v>
      </c>
    </row>
    <row r="1734" spans="1:4" x14ac:dyDescent="0.25">
      <c r="A1734" s="371" t="s">
        <v>3855</v>
      </c>
      <c r="B1734" s="384">
        <v>2793384</v>
      </c>
      <c r="C1734" s="384">
        <v>171118</v>
      </c>
      <c r="D1734" s="374">
        <f t="shared" si="36"/>
        <v>2622266</v>
      </c>
    </row>
    <row r="1735" spans="1:4" x14ac:dyDescent="0.25">
      <c r="A1735" s="371" t="s">
        <v>3856</v>
      </c>
      <c r="B1735" s="384">
        <v>648791</v>
      </c>
      <c r="C1735" s="384">
        <v>49024</v>
      </c>
      <c r="D1735" s="374">
        <f t="shared" si="36"/>
        <v>599767</v>
      </c>
    </row>
    <row r="1736" spans="1:4" x14ac:dyDescent="0.25">
      <c r="A1736" s="371" t="s">
        <v>3857</v>
      </c>
      <c r="B1736" s="384">
        <v>422107</v>
      </c>
      <c r="C1736" s="384">
        <v>43614</v>
      </c>
      <c r="D1736" s="374">
        <f t="shared" si="36"/>
        <v>378493</v>
      </c>
    </row>
    <row r="1737" spans="1:4" x14ac:dyDescent="0.25">
      <c r="A1737" s="371" t="s">
        <v>3858</v>
      </c>
      <c r="B1737" s="384">
        <v>264000</v>
      </c>
      <c r="C1737" s="384">
        <v>27960</v>
      </c>
      <c r="D1737" s="374">
        <f t="shared" si="36"/>
        <v>236040</v>
      </c>
    </row>
    <row r="1738" spans="1:4" x14ac:dyDescent="0.25">
      <c r="A1738" s="387" t="s">
        <v>2496</v>
      </c>
      <c r="B1738" s="384">
        <v>400000</v>
      </c>
      <c r="C1738" s="384">
        <v>243313</v>
      </c>
      <c r="D1738" s="374">
        <f t="shared" si="36"/>
        <v>156687</v>
      </c>
    </row>
    <row r="1739" spans="1:4" x14ac:dyDescent="0.25">
      <c r="A1739" s="387" t="s">
        <v>2497</v>
      </c>
      <c r="B1739" s="384">
        <v>15000000</v>
      </c>
      <c r="C1739" s="384">
        <v>9116412</v>
      </c>
      <c r="D1739" s="374">
        <f t="shared" si="36"/>
        <v>5883588</v>
      </c>
    </row>
    <row r="1740" spans="1:4" x14ac:dyDescent="0.25">
      <c r="A1740" s="387" t="s">
        <v>2498</v>
      </c>
      <c r="B1740" s="384">
        <v>110000</v>
      </c>
      <c r="C1740" s="384">
        <v>69234</v>
      </c>
      <c r="D1740" s="374">
        <f t="shared" si="36"/>
        <v>40766</v>
      </c>
    </row>
    <row r="1741" spans="1:4" x14ac:dyDescent="0.25">
      <c r="A1741" s="387" t="s">
        <v>3361</v>
      </c>
      <c r="B1741" s="384">
        <v>75000</v>
      </c>
      <c r="C1741" s="384">
        <v>46937</v>
      </c>
      <c r="D1741" s="374">
        <f t="shared" si="36"/>
        <v>28063</v>
      </c>
    </row>
    <row r="1742" spans="1:4" x14ac:dyDescent="0.25">
      <c r="A1742" s="387" t="s">
        <v>3362</v>
      </c>
      <c r="B1742" s="384">
        <v>380000</v>
      </c>
      <c r="C1742" s="384">
        <v>238950</v>
      </c>
      <c r="D1742" s="374">
        <f t="shared" si="36"/>
        <v>141050</v>
      </c>
    </row>
    <row r="1743" spans="1:4" x14ac:dyDescent="0.25">
      <c r="A1743" s="387" t="s">
        <v>2499</v>
      </c>
      <c r="B1743" s="384">
        <v>14700000</v>
      </c>
      <c r="C1743" s="384">
        <v>7340160</v>
      </c>
      <c r="D1743" s="374">
        <f t="shared" si="36"/>
        <v>7359840</v>
      </c>
    </row>
    <row r="1744" spans="1:4" x14ac:dyDescent="0.25">
      <c r="A1744" s="387" t="s">
        <v>2181</v>
      </c>
      <c r="B1744" s="384">
        <v>4500000</v>
      </c>
      <c r="C1744" s="384">
        <v>547890</v>
      </c>
      <c r="D1744" s="374">
        <f t="shared" si="36"/>
        <v>3952110</v>
      </c>
    </row>
    <row r="1745" spans="1:4" x14ac:dyDescent="0.25">
      <c r="A1745" s="387" t="s">
        <v>2500</v>
      </c>
      <c r="B1745" s="384">
        <v>4750000</v>
      </c>
      <c r="C1745" s="384">
        <v>578329</v>
      </c>
      <c r="D1745" s="374">
        <f t="shared" si="36"/>
        <v>4171671</v>
      </c>
    </row>
    <row r="1746" spans="1:4" x14ac:dyDescent="0.25">
      <c r="A1746" s="387" t="s">
        <v>2501</v>
      </c>
      <c r="B1746" s="384">
        <v>6610500</v>
      </c>
      <c r="C1746" s="384">
        <v>804851</v>
      </c>
      <c r="D1746" s="374">
        <f t="shared" si="36"/>
        <v>5805649</v>
      </c>
    </row>
    <row r="1747" spans="1:4" x14ac:dyDescent="0.25">
      <c r="A1747" s="371" t="s">
        <v>2502</v>
      </c>
      <c r="B1747" s="384">
        <v>5060316</v>
      </c>
      <c r="C1747" s="384">
        <v>607105</v>
      </c>
      <c r="D1747" s="374">
        <f t="shared" si="36"/>
        <v>4453211</v>
      </c>
    </row>
    <row r="1748" spans="1:4" x14ac:dyDescent="0.25">
      <c r="A1748" s="371" t="s">
        <v>2503</v>
      </c>
      <c r="B1748" s="384">
        <v>226920</v>
      </c>
      <c r="C1748" s="384">
        <v>27215</v>
      </c>
      <c r="D1748" s="374">
        <f t="shared" si="36"/>
        <v>199705</v>
      </c>
    </row>
    <row r="1749" spans="1:4" x14ac:dyDescent="0.25">
      <c r="A1749" s="371" t="s">
        <v>2504</v>
      </c>
      <c r="B1749" s="384">
        <v>3903024</v>
      </c>
      <c r="C1749" s="384">
        <v>468264</v>
      </c>
      <c r="D1749" s="374">
        <f t="shared" si="36"/>
        <v>3434760</v>
      </c>
    </row>
    <row r="1750" spans="1:4" x14ac:dyDescent="0.25">
      <c r="A1750" s="371" t="s">
        <v>2505</v>
      </c>
      <c r="B1750" s="384">
        <v>14046348</v>
      </c>
      <c r="C1750" s="384">
        <v>1686366</v>
      </c>
      <c r="D1750" s="374">
        <f t="shared" si="36"/>
        <v>12359982</v>
      </c>
    </row>
    <row r="1751" spans="1:4" x14ac:dyDescent="0.25">
      <c r="A1751" s="371" t="s">
        <v>2506</v>
      </c>
      <c r="B1751" s="384">
        <v>1269760</v>
      </c>
      <c r="C1751" s="384">
        <v>152334</v>
      </c>
      <c r="D1751" s="374">
        <f t="shared" si="36"/>
        <v>1117426</v>
      </c>
    </row>
    <row r="1752" spans="1:4" x14ac:dyDescent="0.25">
      <c r="A1752" s="371" t="s">
        <v>2507</v>
      </c>
      <c r="B1752" s="384">
        <v>8139360</v>
      </c>
      <c r="C1752" s="384">
        <v>976509</v>
      </c>
      <c r="D1752" s="374">
        <f t="shared" si="36"/>
        <v>7162851</v>
      </c>
    </row>
    <row r="1753" spans="1:4" x14ac:dyDescent="0.25">
      <c r="A1753" s="397" t="s">
        <v>2508</v>
      </c>
      <c r="B1753" s="384">
        <v>4285440</v>
      </c>
      <c r="C1753" s="384">
        <v>514130</v>
      </c>
      <c r="D1753" s="374">
        <f t="shared" si="36"/>
        <v>3771310</v>
      </c>
    </row>
    <row r="1754" spans="1:4" x14ac:dyDescent="0.25">
      <c r="A1754" s="397" t="s">
        <v>2509</v>
      </c>
      <c r="B1754" s="384">
        <v>1680000</v>
      </c>
      <c r="C1754" s="384">
        <v>302333</v>
      </c>
      <c r="D1754" s="374">
        <f t="shared" si="36"/>
        <v>1377667</v>
      </c>
    </row>
    <row r="1755" spans="1:4" x14ac:dyDescent="0.25">
      <c r="A1755" s="397" t="s">
        <v>2510</v>
      </c>
      <c r="B1755" s="384">
        <v>1680000</v>
      </c>
      <c r="C1755" s="384">
        <v>302333</v>
      </c>
      <c r="D1755" s="374">
        <f t="shared" si="36"/>
        <v>1377667</v>
      </c>
    </row>
    <row r="1756" spans="1:4" x14ac:dyDescent="0.25">
      <c r="A1756" s="397" t="s">
        <v>2511</v>
      </c>
      <c r="B1756" s="384">
        <v>168000</v>
      </c>
      <c r="C1756" s="384">
        <v>30231</v>
      </c>
      <c r="D1756" s="374">
        <f t="shared" si="36"/>
        <v>137769</v>
      </c>
    </row>
    <row r="1757" spans="1:4" x14ac:dyDescent="0.25">
      <c r="A1757" s="387" t="s">
        <v>2512</v>
      </c>
      <c r="B1757" s="384">
        <v>575878</v>
      </c>
      <c r="C1757" s="384">
        <v>103631</v>
      </c>
      <c r="D1757" s="374">
        <f t="shared" si="36"/>
        <v>472247</v>
      </c>
    </row>
    <row r="1758" spans="1:4" x14ac:dyDescent="0.25">
      <c r="A1758" s="387" t="s">
        <v>2513</v>
      </c>
      <c r="B1758" s="384">
        <v>67750</v>
      </c>
      <c r="C1758" s="384">
        <v>8127</v>
      </c>
      <c r="D1758" s="374">
        <f t="shared" si="36"/>
        <v>59623</v>
      </c>
    </row>
    <row r="1759" spans="1:4" x14ac:dyDescent="0.25">
      <c r="A1759" s="387" t="s">
        <v>2514</v>
      </c>
      <c r="B1759" s="384">
        <v>33875</v>
      </c>
      <c r="C1759" s="384">
        <v>4076</v>
      </c>
      <c r="D1759" s="374">
        <f t="shared" si="36"/>
        <v>29799</v>
      </c>
    </row>
    <row r="1760" spans="1:4" x14ac:dyDescent="0.25">
      <c r="A1760" s="387" t="s">
        <v>2515</v>
      </c>
      <c r="B1760" s="384">
        <v>20000</v>
      </c>
      <c r="C1760" s="384">
        <v>2406</v>
      </c>
      <c r="D1760" s="374">
        <f t="shared" si="36"/>
        <v>17594</v>
      </c>
    </row>
    <row r="1761" spans="1:4" x14ac:dyDescent="0.25">
      <c r="A1761" s="387" t="s">
        <v>2516</v>
      </c>
      <c r="B1761" s="384">
        <v>1215865</v>
      </c>
      <c r="C1761" s="384">
        <v>137774</v>
      </c>
      <c r="D1761" s="374">
        <f t="shared" si="36"/>
        <v>1078091</v>
      </c>
    </row>
    <row r="1762" spans="1:4" x14ac:dyDescent="0.25">
      <c r="A1762" s="387" t="s">
        <v>2516</v>
      </c>
      <c r="B1762" s="384">
        <v>782496</v>
      </c>
      <c r="C1762" s="384">
        <v>93877</v>
      </c>
      <c r="D1762" s="374">
        <f t="shared" si="36"/>
        <v>688619</v>
      </c>
    </row>
    <row r="1763" spans="1:4" x14ac:dyDescent="0.25">
      <c r="A1763" s="387" t="s">
        <v>2517</v>
      </c>
      <c r="B1763" s="384">
        <v>831168</v>
      </c>
      <c r="C1763" s="384">
        <v>99716</v>
      </c>
      <c r="D1763" s="374">
        <f t="shared" si="36"/>
        <v>731452</v>
      </c>
    </row>
    <row r="1764" spans="1:4" x14ac:dyDescent="0.25">
      <c r="A1764" s="387" t="s">
        <v>2517</v>
      </c>
      <c r="B1764" s="384">
        <v>2361155</v>
      </c>
      <c r="C1764" s="384">
        <v>265524</v>
      </c>
      <c r="D1764" s="374">
        <f t="shared" si="36"/>
        <v>2095631</v>
      </c>
    </row>
    <row r="1765" spans="1:4" x14ac:dyDescent="0.25">
      <c r="A1765" s="387" t="s">
        <v>2517</v>
      </c>
      <c r="B1765" s="384">
        <v>1048857</v>
      </c>
      <c r="C1765" s="384">
        <v>114604</v>
      </c>
      <c r="D1765" s="374">
        <f t="shared" si="36"/>
        <v>934253</v>
      </c>
    </row>
    <row r="1766" spans="1:4" x14ac:dyDescent="0.25">
      <c r="A1766" s="387" t="s">
        <v>2517</v>
      </c>
      <c r="B1766" s="384">
        <v>1180176</v>
      </c>
      <c r="C1766" s="384">
        <v>78049</v>
      </c>
      <c r="D1766" s="374">
        <f t="shared" si="36"/>
        <v>1102127</v>
      </c>
    </row>
    <row r="1767" spans="1:4" x14ac:dyDescent="0.25">
      <c r="A1767" s="387" t="s">
        <v>2517</v>
      </c>
      <c r="B1767" s="384">
        <v>201427</v>
      </c>
      <c r="C1767" s="384">
        <v>24158</v>
      </c>
      <c r="D1767" s="374">
        <f t="shared" si="36"/>
        <v>177269</v>
      </c>
    </row>
    <row r="1768" spans="1:4" x14ac:dyDescent="0.25">
      <c r="A1768" s="387" t="s">
        <v>2517</v>
      </c>
      <c r="B1768" s="384">
        <v>789350</v>
      </c>
      <c r="C1768" s="384">
        <v>88424</v>
      </c>
      <c r="D1768" s="374">
        <f t="shared" si="36"/>
        <v>700926</v>
      </c>
    </row>
    <row r="1769" spans="1:4" x14ac:dyDescent="0.25">
      <c r="A1769" s="387" t="s">
        <v>2517</v>
      </c>
      <c r="B1769" s="384">
        <v>425318</v>
      </c>
      <c r="C1769" s="384">
        <v>51017</v>
      </c>
      <c r="D1769" s="374">
        <f t="shared" si="36"/>
        <v>374301</v>
      </c>
    </row>
    <row r="1770" spans="1:4" x14ac:dyDescent="0.25">
      <c r="A1770" s="387" t="s">
        <v>2518</v>
      </c>
      <c r="B1770" s="384">
        <v>146943</v>
      </c>
      <c r="C1770" s="384">
        <v>17643</v>
      </c>
      <c r="D1770" s="374">
        <f t="shared" si="36"/>
        <v>129300</v>
      </c>
    </row>
    <row r="1771" spans="1:4" x14ac:dyDescent="0.25">
      <c r="A1771" s="387" t="s">
        <v>2518</v>
      </c>
      <c r="B1771" s="384">
        <v>1581033</v>
      </c>
      <c r="C1771" s="384">
        <v>141289</v>
      </c>
      <c r="D1771" s="374">
        <f t="shared" si="36"/>
        <v>1439744</v>
      </c>
    </row>
    <row r="1772" spans="1:4" x14ac:dyDescent="0.25">
      <c r="A1772" s="387" t="s">
        <v>2518</v>
      </c>
      <c r="B1772" s="384">
        <v>1583696</v>
      </c>
      <c r="C1772" s="384">
        <v>177579</v>
      </c>
      <c r="D1772" s="374">
        <f t="shared" si="36"/>
        <v>1406117</v>
      </c>
    </row>
    <row r="1773" spans="1:4" x14ac:dyDescent="0.25">
      <c r="A1773" s="387" t="s">
        <v>2518</v>
      </c>
      <c r="B1773" s="384">
        <v>165110</v>
      </c>
      <c r="C1773" s="384">
        <v>19792</v>
      </c>
      <c r="D1773" s="374">
        <f t="shared" si="36"/>
        <v>145318</v>
      </c>
    </row>
    <row r="1774" spans="1:4" x14ac:dyDescent="0.25">
      <c r="A1774" s="387" t="s">
        <v>2518</v>
      </c>
      <c r="B1774" s="384">
        <v>56112</v>
      </c>
      <c r="C1774" s="384">
        <v>6726</v>
      </c>
      <c r="D1774" s="374">
        <f t="shared" si="36"/>
        <v>49386</v>
      </c>
    </row>
    <row r="1775" spans="1:4" x14ac:dyDescent="0.25">
      <c r="A1775" s="387" t="s">
        <v>2518</v>
      </c>
      <c r="B1775" s="384">
        <v>265776</v>
      </c>
      <c r="C1775" s="384">
        <v>31881</v>
      </c>
      <c r="D1775" s="374">
        <f t="shared" si="36"/>
        <v>233895</v>
      </c>
    </row>
    <row r="1776" spans="1:4" x14ac:dyDescent="0.25">
      <c r="A1776" s="387" t="s">
        <v>2519</v>
      </c>
      <c r="B1776" s="384">
        <v>114649</v>
      </c>
      <c r="C1776" s="384">
        <v>13754</v>
      </c>
      <c r="D1776" s="374">
        <f t="shared" si="36"/>
        <v>100895</v>
      </c>
    </row>
    <row r="1777" spans="1:4" x14ac:dyDescent="0.25">
      <c r="A1777" s="387" t="s">
        <v>2520</v>
      </c>
      <c r="B1777" s="384">
        <v>179338</v>
      </c>
      <c r="C1777" s="384">
        <v>21522</v>
      </c>
      <c r="D1777" s="374">
        <f t="shared" si="36"/>
        <v>157816</v>
      </c>
    </row>
    <row r="1778" spans="1:4" x14ac:dyDescent="0.25">
      <c r="A1778" s="387" t="s">
        <v>2521</v>
      </c>
      <c r="B1778" s="384">
        <v>63440</v>
      </c>
      <c r="C1778" s="384">
        <v>7612</v>
      </c>
      <c r="D1778" s="374">
        <f t="shared" si="36"/>
        <v>55828</v>
      </c>
    </row>
    <row r="1779" spans="1:4" x14ac:dyDescent="0.25">
      <c r="A1779" s="387" t="s">
        <v>2520</v>
      </c>
      <c r="B1779" s="384">
        <v>899463</v>
      </c>
      <c r="C1779" s="384">
        <v>96135</v>
      </c>
      <c r="D1779" s="374">
        <f t="shared" si="36"/>
        <v>803328</v>
      </c>
    </row>
    <row r="1780" spans="1:4" x14ac:dyDescent="0.25">
      <c r="A1780" s="387" t="s">
        <v>2520</v>
      </c>
      <c r="B1780" s="384">
        <v>680752</v>
      </c>
      <c r="C1780" s="384">
        <v>79928</v>
      </c>
      <c r="D1780" s="374">
        <f t="shared" si="36"/>
        <v>600824</v>
      </c>
    </row>
    <row r="1781" spans="1:4" x14ac:dyDescent="0.25">
      <c r="A1781" s="387" t="s">
        <v>2520</v>
      </c>
      <c r="B1781" s="384">
        <v>1022253</v>
      </c>
      <c r="C1781" s="384">
        <v>118719</v>
      </c>
      <c r="D1781" s="374">
        <f t="shared" si="36"/>
        <v>903534</v>
      </c>
    </row>
    <row r="1782" spans="1:4" x14ac:dyDescent="0.25">
      <c r="A1782" s="387" t="s">
        <v>2520</v>
      </c>
      <c r="B1782" s="384">
        <v>726820</v>
      </c>
      <c r="C1782" s="384">
        <v>85430</v>
      </c>
      <c r="D1782" s="374">
        <f t="shared" si="36"/>
        <v>641390</v>
      </c>
    </row>
    <row r="1783" spans="1:4" x14ac:dyDescent="0.25">
      <c r="A1783" s="387" t="s">
        <v>2520</v>
      </c>
      <c r="B1783" s="384">
        <v>1350287</v>
      </c>
      <c r="C1783" s="384">
        <v>83126</v>
      </c>
      <c r="D1783" s="374">
        <f t="shared" si="36"/>
        <v>1267161</v>
      </c>
    </row>
    <row r="1784" spans="1:4" x14ac:dyDescent="0.25">
      <c r="A1784" s="387" t="s">
        <v>2520</v>
      </c>
      <c r="B1784" s="384">
        <v>701334</v>
      </c>
      <c r="C1784" s="384">
        <v>82625</v>
      </c>
      <c r="D1784" s="374">
        <f t="shared" si="36"/>
        <v>618709</v>
      </c>
    </row>
    <row r="1785" spans="1:4" x14ac:dyDescent="0.25">
      <c r="A1785" s="387" t="s">
        <v>2520</v>
      </c>
      <c r="B1785" s="384">
        <v>87235</v>
      </c>
      <c r="C1785" s="384">
        <v>10461</v>
      </c>
      <c r="D1785" s="374">
        <f t="shared" si="36"/>
        <v>76774</v>
      </c>
    </row>
    <row r="1786" spans="1:4" x14ac:dyDescent="0.25">
      <c r="A1786" s="387" t="s">
        <v>2521</v>
      </c>
      <c r="B1786" s="384">
        <v>131040</v>
      </c>
      <c r="C1786" s="384">
        <v>15725</v>
      </c>
      <c r="D1786" s="374">
        <f t="shared" ref="D1786:D1849" si="37">B1786-C1786</f>
        <v>115315</v>
      </c>
    </row>
    <row r="1787" spans="1:4" x14ac:dyDescent="0.25">
      <c r="A1787" s="387" t="s">
        <v>2520</v>
      </c>
      <c r="B1787" s="384">
        <v>149011</v>
      </c>
      <c r="C1787" s="384">
        <v>17876</v>
      </c>
      <c r="D1787" s="374">
        <f t="shared" si="37"/>
        <v>131135</v>
      </c>
    </row>
    <row r="1788" spans="1:4" x14ac:dyDescent="0.25">
      <c r="A1788" s="387" t="s">
        <v>2520</v>
      </c>
      <c r="B1788" s="384">
        <v>141658</v>
      </c>
      <c r="C1788" s="384">
        <v>17001</v>
      </c>
      <c r="D1788" s="374">
        <f t="shared" si="37"/>
        <v>124657</v>
      </c>
    </row>
    <row r="1789" spans="1:4" x14ac:dyDescent="0.25">
      <c r="A1789" s="387" t="s">
        <v>2520</v>
      </c>
      <c r="B1789" s="384">
        <v>313488</v>
      </c>
      <c r="C1789" s="384">
        <v>37613</v>
      </c>
      <c r="D1789" s="374">
        <f t="shared" si="37"/>
        <v>275875</v>
      </c>
    </row>
    <row r="1790" spans="1:4" x14ac:dyDescent="0.25">
      <c r="A1790" s="387" t="s">
        <v>2522</v>
      </c>
      <c r="B1790" s="384">
        <v>1279526</v>
      </c>
      <c r="C1790" s="384">
        <v>111620</v>
      </c>
      <c r="D1790" s="374">
        <f t="shared" si="37"/>
        <v>1167906</v>
      </c>
    </row>
    <row r="1791" spans="1:4" x14ac:dyDescent="0.25">
      <c r="A1791" s="387" t="s">
        <v>2522</v>
      </c>
      <c r="B1791" s="384">
        <v>1172397</v>
      </c>
      <c r="C1791" s="384">
        <v>101454</v>
      </c>
      <c r="D1791" s="374">
        <f t="shared" si="37"/>
        <v>1070943</v>
      </c>
    </row>
    <row r="1792" spans="1:4" x14ac:dyDescent="0.25">
      <c r="A1792" s="387" t="s">
        <v>2522</v>
      </c>
      <c r="B1792" s="384">
        <v>615552</v>
      </c>
      <c r="C1792" s="384">
        <v>73857</v>
      </c>
      <c r="D1792" s="374">
        <f t="shared" si="37"/>
        <v>541695</v>
      </c>
    </row>
    <row r="1793" spans="1:4" x14ac:dyDescent="0.25">
      <c r="A1793" s="387" t="s">
        <v>2523</v>
      </c>
      <c r="B1793" s="384">
        <v>863741</v>
      </c>
      <c r="C1793" s="384">
        <v>103623</v>
      </c>
      <c r="D1793" s="374">
        <f t="shared" si="37"/>
        <v>760118</v>
      </c>
    </row>
    <row r="1794" spans="1:4" x14ac:dyDescent="0.25">
      <c r="A1794" s="387" t="s">
        <v>2524</v>
      </c>
      <c r="B1794" s="384">
        <v>15952104</v>
      </c>
      <c r="C1794" s="384">
        <v>1913819</v>
      </c>
      <c r="D1794" s="374">
        <f t="shared" si="37"/>
        <v>14038285</v>
      </c>
    </row>
    <row r="1795" spans="1:4" x14ac:dyDescent="0.25">
      <c r="A1795" s="387" t="s">
        <v>2525</v>
      </c>
      <c r="B1795" s="384">
        <v>294264</v>
      </c>
      <c r="C1795" s="384">
        <v>35303</v>
      </c>
      <c r="D1795" s="374">
        <f t="shared" si="37"/>
        <v>258961</v>
      </c>
    </row>
    <row r="1796" spans="1:4" x14ac:dyDescent="0.25">
      <c r="A1796" s="387" t="s">
        <v>2525</v>
      </c>
      <c r="B1796" s="384">
        <v>996984</v>
      </c>
      <c r="C1796" s="384">
        <v>119622</v>
      </c>
      <c r="D1796" s="374">
        <f t="shared" si="37"/>
        <v>877362</v>
      </c>
    </row>
    <row r="1797" spans="1:4" x14ac:dyDescent="0.25">
      <c r="A1797" s="387" t="s">
        <v>2526</v>
      </c>
      <c r="B1797" s="384">
        <v>2489520</v>
      </c>
      <c r="C1797" s="384">
        <v>298675</v>
      </c>
      <c r="D1797" s="374">
        <f t="shared" si="37"/>
        <v>2190845</v>
      </c>
    </row>
    <row r="1798" spans="1:4" x14ac:dyDescent="0.25">
      <c r="A1798" s="387" t="s">
        <v>2526</v>
      </c>
      <c r="B1798" s="384">
        <v>1094340</v>
      </c>
      <c r="C1798" s="384">
        <v>131298</v>
      </c>
      <c r="D1798" s="374">
        <f t="shared" si="37"/>
        <v>963042</v>
      </c>
    </row>
    <row r="1799" spans="1:4" x14ac:dyDescent="0.25">
      <c r="A1799" s="387" t="s">
        <v>2526</v>
      </c>
      <c r="B1799" s="384">
        <v>3400320</v>
      </c>
      <c r="C1799" s="384">
        <v>407951</v>
      </c>
      <c r="D1799" s="374">
        <f t="shared" si="37"/>
        <v>2992369</v>
      </c>
    </row>
    <row r="1800" spans="1:4" x14ac:dyDescent="0.25">
      <c r="A1800" s="387" t="s">
        <v>2526</v>
      </c>
      <c r="B1800" s="384">
        <v>6072000</v>
      </c>
      <c r="C1800" s="384">
        <v>728471</v>
      </c>
      <c r="D1800" s="374">
        <f t="shared" si="37"/>
        <v>5343529</v>
      </c>
    </row>
    <row r="1801" spans="1:4" x14ac:dyDescent="0.25">
      <c r="A1801" s="387" t="s">
        <v>2526</v>
      </c>
      <c r="B1801" s="384">
        <v>2580600</v>
      </c>
      <c r="C1801" s="384">
        <v>309590</v>
      </c>
      <c r="D1801" s="374">
        <f t="shared" si="37"/>
        <v>2271010</v>
      </c>
    </row>
    <row r="1802" spans="1:4" x14ac:dyDescent="0.25">
      <c r="A1802" s="387" t="s">
        <v>2526</v>
      </c>
      <c r="B1802" s="384">
        <v>2125200</v>
      </c>
      <c r="C1802" s="384">
        <v>254960</v>
      </c>
      <c r="D1802" s="374">
        <f t="shared" si="37"/>
        <v>1870240</v>
      </c>
    </row>
    <row r="1803" spans="1:4" x14ac:dyDescent="0.25">
      <c r="A1803" s="387" t="s">
        <v>2526</v>
      </c>
      <c r="B1803" s="384">
        <v>2205516</v>
      </c>
      <c r="C1803" s="384">
        <v>264600</v>
      </c>
      <c r="D1803" s="374">
        <f t="shared" si="37"/>
        <v>1940916</v>
      </c>
    </row>
    <row r="1804" spans="1:4" x14ac:dyDescent="0.25">
      <c r="A1804" s="387" t="s">
        <v>2526</v>
      </c>
      <c r="B1804" s="384">
        <v>1446480</v>
      </c>
      <c r="C1804" s="384">
        <v>173540</v>
      </c>
      <c r="D1804" s="374">
        <f t="shared" si="37"/>
        <v>1272940</v>
      </c>
    </row>
    <row r="1805" spans="1:4" x14ac:dyDescent="0.25">
      <c r="A1805" s="387" t="s">
        <v>2526</v>
      </c>
      <c r="B1805" s="384">
        <v>543312</v>
      </c>
      <c r="C1805" s="384">
        <v>65183</v>
      </c>
      <c r="D1805" s="374">
        <f t="shared" si="37"/>
        <v>478129</v>
      </c>
    </row>
    <row r="1806" spans="1:4" x14ac:dyDescent="0.25">
      <c r="A1806" s="387" t="s">
        <v>2527</v>
      </c>
      <c r="B1806" s="384">
        <v>768600</v>
      </c>
      <c r="C1806" s="384">
        <v>92213</v>
      </c>
      <c r="D1806" s="374">
        <f t="shared" si="37"/>
        <v>676387</v>
      </c>
    </row>
    <row r="1807" spans="1:4" x14ac:dyDescent="0.25">
      <c r="A1807" s="387" t="s">
        <v>2528</v>
      </c>
      <c r="B1807" s="384">
        <v>399672</v>
      </c>
      <c r="C1807" s="384">
        <v>47952</v>
      </c>
      <c r="D1807" s="374">
        <f t="shared" si="37"/>
        <v>351720</v>
      </c>
    </row>
    <row r="1808" spans="1:4" x14ac:dyDescent="0.25">
      <c r="A1808" s="387" t="s">
        <v>2528</v>
      </c>
      <c r="B1808" s="384">
        <v>412848</v>
      </c>
      <c r="C1808" s="384">
        <v>49529</v>
      </c>
      <c r="D1808" s="374">
        <f t="shared" si="37"/>
        <v>363319</v>
      </c>
    </row>
    <row r="1809" spans="1:4" x14ac:dyDescent="0.25">
      <c r="A1809" s="387" t="s">
        <v>2528</v>
      </c>
      <c r="B1809" s="384">
        <v>390888</v>
      </c>
      <c r="C1809" s="384">
        <v>46905</v>
      </c>
      <c r="D1809" s="374">
        <f t="shared" si="37"/>
        <v>343983</v>
      </c>
    </row>
    <row r="1810" spans="1:4" x14ac:dyDescent="0.25">
      <c r="A1810" s="387" t="s">
        <v>2528</v>
      </c>
      <c r="B1810" s="384">
        <v>408456</v>
      </c>
      <c r="C1810" s="384">
        <v>49002</v>
      </c>
      <c r="D1810" s="374">
        <f t="shared" si="37"/>
        <v>359454</v>
      </c>
    </row>
    <row r="1811" spans="1:4" x14ac:dyDescent="0.25">
      <c r="A1811" s="387" t="s">
        <v>2528</v>
      </c>
      <c r="B1811" s="384">
        <v>122976</v>
      </c>
      <c r="C1811" s="384">
        <v>14753</v>
      </c>
      <c r="D1811" s="374">
        <f t="shared" si="37"/>
        <v>108223</v>
      </c>
    </row>
    <row r="1812" spans="1:4" x14ac:dyDescent="0.25">
      <c r="A1812" s="387" t="s">
        <v>2528</v>
      </c>
      <c r="B1812" s="384">
        <v>210816</v>
      </c>
      <c r="C1812" s="384">
        <v>25292</v>
      </c>
      <c r="D1812" s="374">
        <f t="shared" si="37"/>
        <v>185524</v>
      </c>
    </row>
    <row r="1813" spans="1:4" x14ac:dyDescent="0.25">
      <c r="A1813" s="387" t="s">
        <v>2529</v>
      </c>
      <c r="B1813" s="384">
        <v>430361</v>
      </c>
      <c r="C1813" s="384">
        <v>42668</v>
      </c>
      <c r="D1813" s="374">
        <f t="shared" si="37"/>
        <v>387693</v>
      </c>
    </row>
    <row r="1814" spans="1:4" x14ac:dyDescent="0.25">
      <c r="A1814" s="387" t="s">
        <v>2530</v>
      </c>
      <c r="B1814" s="384">
        <v>281088</v>
      </c>
      <c r="C1814" s="384">
        <v>33714</v>
      </c>
      <c r="D1814" s="374">
        <f t="shared" si="37"/>
        <v>247374</v>
      </c>
    </row>
    <row r="1815" spans="1:4" x14ac:dyDescent="0.25">
      <c r="A1815" s="387" t="s">
        <v>2531</v>
      </c>
      <c r="B1815" s="384">
        <v>210816</v>
      </c>
      <c r="C1815" s="384">
        <v>25301</v>
      </c>
      <c r="D1815" s="374">
        <f t="shared" si="37"/>
        <v>185515</v>
      </c>
    </row>
    <row r="1816" spans="1:4" ht="30" x14ac:dyDescent="0.25">
      <c r="A1816" s="387" t="s">
        <v>2532</v>
      </c>
      <c r="B1816" s="384">
        <v>14124672</v>
      </c>
      <c r="C1816" s="384">
        <v>1694584</v>
      </c>
      <c r="D1816" s="374">
        <f t="shared" si="37"/>
        <v>12430088</v>
      </c>
    </row>
    <row r="1817" spans="1:4" x14ac:dyDescent="0.25">
      <c r="A1817" s="387" t="s">
        <v>2533</v>
      </c>
      <c r="B1817" s="384">
        <v>2239920</v>
      </c>
      <c r="C1817" s="384">
        <v>268735</v>
      </c>
      <c r="D1817" s="374">
        <f t="shared" si="37"/>
        <v>1971185</v>
      </c>
    </row>
    <row r="1818" spans="1:4" x14ac:dyDescent="0.25">
      <c r="A1818" s="387" t="s">
        <v>2534</v>
      </c>
      <c r="B1818" s="384">
        <v>4875120</v>
      </c>
      <c r="C1818" s="384">
        <v>584884</v>
      </c>
      <c r="D1818" s="374">
        <f t="shared" si="37"/>
        <v>4290236</v>
      </c>
    </row>
    <row r="1819" spans="1:4" x14ac:dyDescent="0.25">
      <c r="A1819" s="387" t="s">
        <v>2535</v>
      </c>
      <c r="B1819" s="384">
        <v>526176</v>
      </c>
      <c r="C1819" s="384">
        <v>63128</v>
      </c>
      <c r="D1819" s="374">
        <f t="shared" si="37"/>
        <v>463048</v>
      </c>
    </row>
    <row r="1820" spans="1:4" x14ac:dyDescent="0.25">
      <c r="A1820" s="387" t="s">
        <v>2535</v>
      </c>
      <c r="B1820" s="384">
        <v>3392928</v>
      </c>
      <c r="C1820" s="384">
        <v>407047</v>
      </c>
      <c r="D1820" s="374">
        <f t="shared" si="37"/>
        <v>2985881</v>
      </c>
    </row>
    <row r="1821" spans="1:4" x14ac:dyDescent="0.25">
      <c r="A1821" s="387" t="s">
        <v>2535</v>
      </c>
      <c r="B1821" s="384">
        <v>1179360</v>
      </c>
      <c r="C1821" s="384">
        <v>141487</v>
      </c>
      <c r="D1821" s="374">
        <f t="shared" si="37"/>
        <v>1037873</v>
      </c>
    </row>
    <row r="1822" spans="1:4" x14ac:dyDescent="0.25">
      <c r="A1822" s="387" t="s">
        <v>2535</v>
      </c>
      <c r="B1822" s="384">
        <v>2032128</v>
      </c>
      <c r="C1822" s="384">
        <v>243796</v>
      </c>
      <c r="D1822" s="374">
        <f t="shared" si="37"/>
        <v>1788332</v>
      </c>
    </row>
    <row r="1823" spans="1:4" x14ac:dyDescent="0.25">
      <c r="A1823" s="387" t="s">
        <v>2535</v>
      </c>
      <c r="B1823" s="384">
        <v>3030048</v>
      </c>
      <c r="C1823" s="384">
        <v>363528</v>
      </c>
      <c r="D1823" s="374">
        <f t="shared" si="37"/>
        <v>2666520</v>
      </c>
    </row>
    <row r="1824" spans="1:4" x14ac:dyDescent="0.25">
      <c r="A1824" s="387" t="s">
        <v>2535</v>
      </c>
      <c r="B1824" s="384">
        <v>997920</v>
      </c>
      <c r="C1824" s="384">
        <v>119719</v>
      </c>
      <c r="D1824" s="374">
        <f t="shared" si="37"/>
        <v>878201</v>
      </c>
    </row>
    <row r="1825" spans="1:4" x14ac:dyDescent="0.25">
      <c r="A1825" s="387" t="s">
        <v>2535</v>
      </c>
      <c r="B1825" s="384">
        <v>1088640</v>
      </c>
      <c r="C1825" s="384">
        <v>130608</v>
      </c>
      <c r="D1825" s="374">
        <f t="shared" si="37"/>
        <v>958032</v>
      </c>
    </row>
    <row r="1826" spans="1:4" x14ac:dyDescent="0.25">
      <c r="A1826" s="387" t="s">
        <v>2535</v>
      </c>
      <c r="B1826" s="384">
        <v>4100544</v>
      </c>
      <c r="C1826" s="384">
        <v>491951</v>
      </c>
      <c r="D1826" s="374">
        <f t="shared" si="37"/>
        <v>3608593</v>
      </c>
    </row>
    <row r="1827" spans="1:4" x14ac:dyDescent="0.25">
      <c r="A1827" s="387" t="s">
        <v>2536</v>
      </c>
      <c r="B1827" s="384">
        <v>2872368</v>
      </c>
      <c r="C1827" s="384">
        <v>344605</v>
      </c>
      <c r="D1827" s="374">
        <f t="shared" si="37"/>
        <v>2527763</v>
      </c>
    </row>
    <row r="1828" spans="1:4" x14ac:dyDescent="0.25">
      <c r="A1828" s="387" t="s">
        <v>2536</v>
      </c>
      <c r="B1828" s="384">
        <v>2674728</v>
      </c>
      <c r="C1828" s="384">
        <v>320892</v>
      </c>
      <c r="D1828" s="374">
        <f t="shared" si="37"/>
        <v>2353836</v>
      </c>
    </row>
    <row r="1829" spans="1:4" x14ac:dyDescent="0.25">
      <c r="A1829" s="387" t="s">
        <v>2536</v>
      </c>
      <c r="B1829" s="384">
        <v>3570696</v>
      </c>
      <c r="C1829" s="384">
        <v>428383</v>
      </c>
      <c r="D1829" s="374">
        <f t="shared" si="37"/>
        <v>3142313</v>
      </c>
    </row>
    <row r="1830" spans="1:4" x14ac:dyDescent="0.25">
      <c r="A1830" s="387" t="s">
        <v>2536</v>
      </c>
      <c r="B1830" s="384">
        <v>3583872</v>
      </c>
      <c r="C1830" s="384">
        <v>429971</v>
      </c>
      <c r="D1830" s="374">
        <f t="shared" si="37"/>
        <v>3153901</v>
      </c>
    </row>
    <row r="1831" spans="1:4" x14ac:dyDescent="0.25">
      <c r="A1831" s="387" t="s">
        <v>2537</v>
      </c>
      <c r="B1831" s="384">
        <v>3937248</v>
      </c>
      <c r="C1831" s="384">
        <v>472362</v>
      </c>
      <c r="D1831" s="374">
        <f t="shared" si="37"/>
        <v>3464886</v>
      </c>
    </row>
    <row r="1832" spans="1:4" x14ac:dyDescent="0.25">
      <c r="A1832" s="387" t="s">
        <v>2537</v>
      </c>
      <c r="B1832" s="384">
        <v>3719520</v>
      </c>
      <c r="C1832" s="384">
        <v>446235</v>
      </c>
      <c r="D1832" s="374">
        <f t="shared" si="37"/>
        <v>3273285</v>
      </c>
    </row>
    <row r="1833" spans="1:4" x14ac:dyDescent="0.25">
      <c r="A1833" s="387" t="s">
        <v>2537</v>
      </c>
      <c r="B1833" s="384">
        <v>2467584</v>
      </c>
      <c r="C1833" s="384">
        <v>296045</v>
      </c>
      <c r="D1833" s="374">
        <f t="shared" si="37"/>
        <v>2171539</v>
      </c>
    </row>
    <row r="1834" spans="1:4" x14ac:dyDescent="0.25">
      <c r="A1834" s="387" t="s">
        <v>2537</v>
      </c>
      <c r="B1834" s="384">
        <v>4046112</v>
      </c>
      <c r="C1834" s="384">
        <v>485423</v>
      </c>
      <c r="D1834" s="374">
        <f t="shared" si="37"/>
        <v>3560689</v>
      </c>
    </row>
    <row r="1835" spans="1:4" x14ac:dyDescent="0.25">
      <c r="A1835" s="387" t="s">
        <v>2538</v>
      </c>
      <c r="B1835" s="384">
        <v>7246800</v>
      </c>
      <c r="C1835" s="384">
        <v>869429</v>
      </c>
      <c r="D1835" s="374">
        <f t="shared" si="37"/>
        <v>6377371</v>
      </c>
    </row>
    <row r="1836" spans="1:4" ht="30" x14ac:dyDescent="0.25">
      <c r="A1836" s="387" t="s">
        <v>2539</v>
      </c>
      <c r="B1836" s="384">
        <v>2450736</v>
      </c>
      <c r="C1836" s="384">
        <v>294025</v>
      </c>
      <c r="D1836" s="374">
        <f t="shared" si="37"/>
        <v>2156711</v>
      </c>
    </row>
    <row r="1837" spans="1:4" ht="30" x14ac:dyDescent="0.25">
      <c r="A1837" s="387" t="s">
        <v>2539</v>
      </c>
      <c r="B1837" s="384">
        <v>975024</v>
      </c>
      <c r="C1837" s="384">
        <v>116974</v>
      </c>
      <c r="D1837" s="374">
        <f t="shared" si="37"/>
        <v>858050</v>
      </c>
    </row>
    <row r="1838" spans="1:4" x14ac:dyDescent="0.25">
      <c r="A1838" s="387" t="s">
        <v>2540</v>
      </c>
      <c r="B1838" s="384">
        <v>3468216</v>
      </c>
      <c r="C1838" s="384">
        <v>416090</v>
      </c>
      <c r="D1838" s="374">
        <f t="shared" si="37"/>
        <v>3052126</v>
      </c>
    </row>
    <row r="1839" spans="1:4" x14ac:dyDescent="0.25">
      <c r="A1839" s="387" t="s">
        <v>2540</v>
      </c>
      <c r="B1839" s="384">
        <v>3973296</v>
      </c>
      <c r="C1839" s="384">
        <v>476679</v>
      </c>
      <c r="D1839" s="374">
        <f t="shared" si="37"/>
        <v>3496617</v>
      </c>
    </row>
    <row r="1840" spans="1:4" x14ac:dyDescent="0.25">
      <c r="A1840" s="387" t="s">
        <v>2540</v>
      </c>
      <c r="B1840" s="384">
        <v>7054284</v>
      </c>
      <c r="C1840" s="384">
        <v>846323</v>
      </c>
      <c r="D1840" s="374">
        <f t="shared" si="37"/>
        <v>6207961</v>
      </c>
    </row>
    <row r="1841" spans="1:4" x14ac:dyDescent="0.25">
      <c r="A1841" s="387" t="s">
        <v>2541</v>
      </c>
      <c r="B1841" s="384">
        <v>12063360</v>
      </c>
      <c r="C1841" s="384">
        <v>1447270</v>
      </c>
      <c r="D1841" s="374">
        <f t="shared" si="37"/>
        <v>10616090</v>
      </c>
    </row>
    <row r="1842" spans="1:4" x14ac:dyDescent="0.25">
      <c r="A1842" s="387" t="s">
        <v>2542</v>
      </c>
      <c r="B1842" s="384">
        <v>140544</v>
      </c>
      <c r="C1842" s="384">
        <v>16865</v>
      </c>
      <c r="D1842" s="374">
        <f t="shared" si="37"/>
        <v>123679</v>
      </c>
    </row>
    <row r="1843" spans="1:4" x14ac:dyDescent="0.25">
      <c r="A1843" s="387" t="s">
        <v>2543</v>
      </c>
      <c r="B1843" s="384">
        <v>1140432</v>
      </c>
      <c r="C1843" s="384">
        <v>71926</v>
      </c>
      <c r="D1843" s="374">
        <f t="shared" si="37"/>
        <v>1068506</v>
      </c>
    </row>
    <row r="1844" spans="1:4" x14ac:dyDescent="0.25">
      <c r="A1844" s="387" t="s">
        <v>2544</v>
      </c>
      <c r="B1844" s="384">
        <v>245952</v>
      </c>
      <c r="C1844" s="384">
        <v>29506</v>
      </c>
      <c r="D1844" s="374">
        <f t="shared" si="37"/>
        <v>216446</v>
      </c>
    </row>
    <row r="1845" spans="1:4" x14ac:dyDescent="0.25">
      <c r="A1845" s="387" t="s">
        <v>2545</v>
      </c>
      <c r="B1845" s="384">
        <v>339648</v>
      </c>
      <c r="C1845" s="384">
        <v>40747</v>
      </c>
      <c r="D1845" s="374">
        <f t="shared" si="37"/>
        <v>298901</v>
      </c>
    </row>
    <row r="1846" spans="1:4" x14ac:dyDescent="0.25">
      <c r="A1846" s="387" t="s">
        <v>2545</v>
      </c>
      <c r="B1846" s="384">
        <v>187392</v>
      </c>
      <c r="C1846" s="384">
        <v>22478</v>
      </c>
      <c r="D1846" s="374">
        <f t="shared" si="37"/>
        <v>164914</v>
      </c>
    </row>
    <row r="1847" spans="1:4" x14ac:dyDescent="0.25">
      <c r="A1847" s="387" t="s">
        <v>2545</v>
      </c>
      <c r="B1847" s="384">
        <v>1721664</v>
      </c>
      <c r="C1847" s="384">
        <v>206540</v>
      </c>
      <c r="D1847" s="374">
        <f t="shared" si="37"/>
        <v>1515124</v>
      </c>
    </row>
    <row r="1848" spans="1:4" x14ac:dyDescent="0.25">
      <c r="A1848" s="387" t="s">
        <v>2546</v>
      </c>
      <c r="B1848" s="384">
        <v>679296</v>
      </c>
      <c r="C1848" s="384">
        <v>81499</v>
      </c>
      <c r="D1848" s="374">
        <f t="shared" si="37"/>
        <v>597797</v>
      </c>
    </row>
    <row r="1849" spans="1:4" x14ac:dyDescent="0.25">
      <c r="A1849" s="387" t="s">
        <v>2547</v>
      </c>
      <c r="B1849" s="384">
        <v>398208</v>
      </c>
      <c r="C1849" s="384">
        <v>47771</v>
      </c>
      <c r="D1849" s="374">
        <f t="shared" si="37"/>
        <v>350437</v>
      </c>
    </row>
    <row r="1850" spans="1:4" x14ac:dyDescent="0.25">
      <c r="A1850" s="387" t="s">
        <v>2548</v>
      </c>
      <c r="B1850" s="384">
        <v>210816</v>
      </c>
      <c r="C1850" s="384">
        <v>25296</v>
      </c>
      <c r="D1850" s="374">
        <f t="shared" ref="D1850:D1913" si="38">B1850-C1850</f>
        <v>185520</v>
      </c>
    </row>
    <row r="1851" spans="1:4" x14ac:dyDescent="0.25">
      <c r="A1851" s="387" t="s">
        <v>2545</v>
      </c>
      <c r="B1851" s="384">
        <v>456768</v>
      </c>
      <c r="C1851" s="384">
        <v>51457</v>
      </c>
      <c r="D1851" s="374">
        <f t="shared" si="38"/>
        <v>405311</v>
      </c>
    </row>
    <row r="1852" spans="1:4" x14ac:dyDescent="0.25">
      <c r="A1852" s="387" t="s">
        <v>2545</v>
      </c>
      <c r="B1852" s="384">
        <v>363072</v>
      </c>
      <c r="C1852" s="384">
        <v>43560</v>
      </c>
      <c r="D1852" s="374">
        <f t="shared" si="38"/>
        <v>319512</v>
      </c>
    </row>
    <row r="1853" spans="1:4" x14ac:dyDescent="0.25">
      <c r="A1853" s="387" t="s">
        <v>2549</v>
      </c>
      <c r="B1853" s="384">
        <v>8713728</v>
      </c>
      <c r="C1853" s="384">
        <v>1045403</v>
      </c>
      <c r="D1853" s="374">
        <f t="shared" si="38"/>
        <v>7668325</v>
      </c>
    </row>
    <row r="1854" spans="1:4" x14ac:dyDescent="0.25">
      <c r="A1854" s="387" t="s">
        <v>2549</v>
      </c>
      <c r="B1854" s="384">
        <v>3585336</v>
      </c>
      <c r="C1854" s="384">
        <v>430144</v>
      </c>
      <c r="D1854" s="374">
        <f t="shared" si="38"/>
        <v>3155192</v>
      </c>
    </row>
    <row r="1855" spans="1:4" x14ac:dyDescent="0.25">
      <c r="A1855" s="387" t="s">
        <v>2550</v>
      </c>
      <c r="B1855" s="384">
        <v>1507968</v>
      </c>
      <c r="C1855" s="384">
        <v>180911</v>
      </c>
      <c r="D1855" s="374">
        <f t="shared" si="38"/>
        <v>1327057</v>
      </c>
    </row>
    <row r="1856" spans="1:4" x14ac:dyDescent="0.25">
      <c r="A1856" s="387" t="s">
        <v>2551</v>
      </c>
      <c r="B1856" s="384">
        <v>1542240</v>
      </c>
      <c r="C1856" s="384">
        <v>185032</v>
      </c>
      <c r="D1856" s="374">
        <f t="shared" si="38"/>
        <v>1357208</v>
      </c>
    </row>
    <row r="1857" spans="1:4" x14ac:dyDescent="0.25">
      <c r="A1857" s="387" t="s">
        <v>2551</v>
      </c>
      <c r="B1857" s="384">
        <v>435540</v>
      </c>
      <c r="C1857" s="384">
        <v>52260</v>
      </c>
      <c r="D1857" s="374">
        <f t="shared" si="38"/>
        <v>383280</v>
      </c>
    </row>
    <row r="1858" spans="1:4" x14ac:dyDescent="0.25">
      <c r="A1858" s="387" t="s">
        <v>2551</v>
      </c>
      <c r="B1858" s="384">
        <v>4936800</v>
      </c>
      <c r="C1858" s="384">
        <v>592280</v>
      </c>
      <c r="D1858" s="374">
        <f t="shared" si="38"/>
        <v>4344520</v>
      </c>
    </row>
    <row r="1859" spans="1:4" x14ac:dyDescent="0.25">
      <c r="A1859" s="387" t="s">
        <v>2551</v>
      </c>
      <c r="B1859" s="384">
        <v>2042040</v>
      </c>
      <c r="C1859" s="384">
        <v>244994</v>
      </c>
      <c r="D1859" s="374">
        <f t="shared" si="38"/>
        <v>1797046</v>
      </c>
    </row>
    <row r="1860" spans="1:4" x14ac:dyDescent="0.25">
      <c r="A1860" s="387" t="s">
        <v>2552</v>
      </c>
      <c r="B1860" s="384">
        <v>14541912</v>
      </c>
      <c r="C1860" s="384">
        <v>1744629</v>
      </c>
      <c r="D1860" s="374">
        <f t="shared" si="38"/>
        <v>12797283</v>
      </c>
    </row>
    <row r="1861" spans="1:4" x14ac:dyDescent="0.25">
      <c r="A1861" s="387" t="s">
        <v>2553</v>
      </c>
      <c r="B1861" s="384">
        <v>4493016</v>
      </c>
      <c r="C1861" s="384">
        <v>539042</v>
      </c>
      <c r="D1861" s="374">
        <f t="shared" si="38"/>
        <v>3953974</v>
      </c>
    </row>
    <row r="1862" spans="1:4" x14ac:dyDescent="0.25">
      <c r="A1862" s="387" t="s">
        <v>2554</v>
      </c>
      <c r="B1862" s="384">
        <v>4227300</v>
      </c>
      <c r="C1862" s="384">
        <v>507167</v>
      </c>
      <c r="D1862" s="374">
        <f t="shared" si="38"/>
        <v>3720133</v>
      </c>
    </row>
    <row r="1863" spans="1:4" x14ac:dyDescent="0.25">
      <c r="A1863" s="387" t="s">
        <v>2555</v>
      </c>
      <c r="B1863" s="384">
        <v>4323924</v>
      </c>
      <c r="C1863" s="384">
        <v>518754</v>
      </c>
      <c r="D1863" s="374">
        <f t="shared" si="38"/>
        <v>3805170</v>
      </c>
    </row>
    <row r="1864" spans="1:4" x14ac:dyDescent="0.25">
      <c r="A1864" s="387" t="s">
        <v>2556</v>
      </c>
      <c r="B1864" s="384">
        <v>2381904</v>
      </c>
      <c r="C1864" s="384">
        <v>285755</v>
      </c>
      <c r="D1864" s="374">
        <f t="shared" si="38"/>
        <v>2096149</v>
      </c>
    </row>
    <row r="1865" spans="1:4" x14ac:dyDescent="0.25">
      <c r="A1865" s="387" t="s">
        <v>2556</v>
      </c>
      <c r="B1865" s="384">
        <v>1473696</v>
      </c>
      <c r="C1865" s="384">
        <v>176804</v>
      </c>
      <c r="D1865" s="374">
        <f t="shared" si="38"/>
        <v>1296892</v>
      </c>
    </row>
    <row r="1866" spans="1:4" x14ac:dyDescent="0.25">
      <c r="A1866" s="387" t="s">
        <v>2556</v>
      </c>
      <c r="B1866" s="384">
        <v>2039184</v>
      </c>
      <c r="C1866" s="384">
        <v>244651</v>
      </c>
      <c r="D1866" s="374">
        <f t="shared" si="38"/>
        <v>1794533</v>
      </c>
    </row>
    <row r="1867" spans="1:4" x14ac:dyDescent="0.25">
      <c r="A1867" s="387" t="s">
        <v>2556</v>
      </c>
      <c r="B1867" s="384">
        <v>1187424</v>
      </c>
      <c r="C1867" s="384">
        <v>142462</v>
      </c>
      <c r="D1867" s="374">
        <f t="shared" si="38"/>
        <v>1044962</v>
      </c>
    </row>
    <row r="1868" spans="1:4" x14ac:dyDescent="0.25">
      <c r="A1868" s="387" t="s">
        <v>2556</v>
      </c>
      <c r="B1868" s="384">
        <v>1819440</v>
      </c>
      <c r="C1868" s="384">
        <v>218291</v>
      </c>
      <c r="D1868" s="374">
        <f t="shared" si="38"/>
        <v>1601149</v>
      </c>
    </row>
    <row r="1869" spans="1:4" x14ac:dyDescent="0.25">
      <c r="A1869" s="387" t="s">
        <v>2556</v>
      </c>
      <c r="B1869" s="384">
        <v>1321488</v>
      </c>
      <c r="C1869" s="384">
        <v>158544</v>
      </c>
      <c r="D1869" s="374">
        <f t="shared" si="38"/>
        <v>1162944</v>
      </c>
    </row>
    <row r="1870" spans="1:4" x14ac:dyDescent="0.25">
      <c r="A1870" s="387" t="s">
        <v>2556</v>
      </c>
      <c r="B1870" s="384">
        <v>4160688</v>
      </c>
      <c r="C1870" s="384">
        <v>499151</v>
      </c>
      <c r="D1870" s="374">
        <f t="shared" si="38"/>
        <v>3661537</v>
      </c>
    </row>
    <row r="1871" spans="1:4" x14ac:dyDescent="0.25">
      <c r="A1871" s="387" t="s">
        <v>2557</v>
      </c>
      <c r="B1871" s="384">
        <v>2289696</v>
      </c>
      <c r="C1871" s="384">
        <v>274699</v>
      </c>
      <c r="D1871" s="374">
        <f t="shared" si="38"/>
        <v>2014997</v>
      </c>
    </row>
    <row r="1872" spans="1:4" x14ac:dyDescent="0.25">
      <c r="A1872" s="387" t="s">
        <v>2557</v>
      </c>
      <c r="B1872" s="384">
        <v>1343952</v>
      </c>
      <c r="C1872" s="384">
        <v>161236</v>
      </c>
      <c r="D1872" s="374">
        <f t="shared" si="38"/>
        <v>1182716</v>
      </c>
    </row>
    <row r="1873" spans="1:4" x14ac:dyDescent="0.25">
      <c r="A1873" s="387" t="s">
        <v>2558</v>
      </c>
      <c r="B1873" s="384">
        <v>2930256</v>
      </c>
      <c r="C1873" s="384">
        <v>351547</v>
      </c>
      <c r="D1873" s="374">
        <f t="shared" si="38"/>
        <v>2578709</v>
      </c>
    </row>
    <row r="1874" spans="1:4" x14ac:dyDescent="0.25">
      <c r="A1874" s="387" t="s">
        <v>2559</v>
      </c>
      <c r="B1874" s="384">
        <v>6985416</v>
      </c>
      <c r="C1874" s="384">
        <v>823060</v>
      </c>
      <c r="D1874" s="374">
        <f t="shared" si="38"/>
        <v>6162356</v>
      </c>
    </row>
    <row r="1875" spans="1:4" x14ac:dyDescent="0.25">
      <c r="A1875" s="387" t="s">
        <v>2560</v>
      </c>
      <c r="B1875" s="384">
        <v>736848</v>
      </c>
      <c r="C1875" s="384">
        <v>88409</v>
      </c>
      <c r="D1875" s="374">
        <f t="shared" si="38"/>
        <v>648439</v>
      </c>
    </row>
    <row r="1876" spans="1:4" x14ac:dyDescent="0.25">
      <c r="A1876" s="387" t="s">
        <v>2561</v>
      </c>
      <c r="B1876" s="384">
        <v>1920295</v>
      </c>
      <c r="C1876" s="384">
        <v>216506</v>
      </c>
      <c r="D1876" s="374">
        <f t="shared" si="38"/>
        <v>1703789</v>
      </c>
    </row>
    <row r="1877" spans="1:4" x14ac:dyDescent="0.25">
      <c r="A1877" s="387" t="s">
        <v>2562</v>
      </c>
      <c r="B1877" s="384">
        <v>948672</v>
      </c>
      <c r="C1877" s="384">
        <v>113796</v>
      </c>
      <c r="D1877" s="374">
        <f t="shared" si="38"/>
        <v>834876</v>
      </c>
    </row>
    <row r="1878" spans="1:4" x14ac:dyDescent="0.25">
      <c r="A1878" s="387" t="s">
        <v>2562</v>
      </c>
      <c r="B1878" s="384">
        <v>500688</v>
      </c>
      <c r="C1878" s="384">
        <v>60060</v>
      </c>
      <c r="D1878" s="374">
        <f t="shared" si="38"/>
        <v>440628</v>
      </c>
    </row>
    <row r="1879" spans="1:4" x14ac:dyDescent="0.25">
      <c r="A1879" s="387" t="s">
        <v>2562</v>
      </c>
      <c r="B1879" s="384">
        <v>237168</v>
      </c>
      <c r="C1879" s="384">
        <v>28462</v>
      </c>
      <c r="D1879" s="374">
        <f t="shared" si="38"/>
        <v>208706</v>
      </c>
    </row>
    <row r="1880" spans="1:4" x14ac:dyDescent="0.25">
      <c r="A1880" s="387" t="s">
        <v>2562</v>
      </c>
      <c r="B1880" s="384">
        <v>751032</v>
      </c>
      <c r="C1880" s="384">
        <v>90113</v>
      </c>
      <c r="D1880" s="374">
        <f t="shared" si="38"/>
        <v>660919</v>
      </c>
    </row>
    <row r="1881" spans="1:4" x14ac:dyDescent="0.25">
      <c r="A1881" s="387" t="s">
        <v>2562</v>
      </c>
      <c r="B1881" s="384">
        <v>961848</v>
      </c>
      <c r="C1881" s="384">
        <v>115399</v>
      </c>
      <c r="D1881" s="374">
        <f t="shared" si="38"/>
        <v>846449</v>
      </c>
    </row>
    <row r="1882" spans="1:4" x14ac:dyDescent="0.25">
      <c r="A1882" s="387" t="s">
        <v>2562</v>
      </c>
      <c r="B1882" s="384">
        <v>2174040</v>
      </c>
      <c r="C1882" s="384">
        <v>260832</v>
      </c>
      <c r="D1882" s="374">
        <f t="shared" si="38"/>
        <v>1913208</v>
      </c>
    </row>
    <row r="1883" spans="1:4" x14ac:dyDescent="0.25">
      <c r="A1883" s="387" t="s">
        <v>2562</v>
      </c>
      <c r="B1883" s="384">
        <v>975024</v>
      </c>
      <c r="C1883" s="384">
        <v>116974</v>
      </c>
      <c r="D1883" s="374">
        <f t="shared" si="38"/>
        <v>858050</v>
      </c>
    </row>
    <row r="1884" spans="1:4" x14ac:dyDescent="0.25">
      <c r="A1884" s="387" t="s">
        <v>2562</v>
      </c>
      <c r="B1884" s="384">
        <v>2143824</v>
      </c>
      <c r="C1884" s="384">
        <v>229176</v>
      </c>
      <c r="D1884" s="374">
        <f t="shared" si="38"/>
        <v>1914648</v>
      </c>
    </row>
    <row r="1885" spans="1:4" x14ac:dyDescent="0.25">
      <c r="A1885" s="387" t="s">
        <v>2563</v>
      </c>
      <c r="B1885" s="384">
        <v>18169200</v>
      </c>
      <c r="C1885" s="384">
        <v>2179808</v>
      </c>
      <c r="D1885" s="374">
        <f t="shared" si="38"/>
        <v>15989392</v>
      </c>
    </row>
    <row r="1886" spans="1:4" x14ac:dyDescent="0.25">
      <c r="A1886" s="387" t="s">
        <v>2564</v>
      </c>
      <c r="B1886" s="384">
        <v>3824700</v>
      </c>
      <c r="C1886" s="384">
        <v>458863</v>
      </c>
      <c r="D1886" s="374">
        <f t="shared" si="38"/>
        <v>3365837</v>
      </c>
    </row>
    <row r="1887" spans="1:4" x14ac:dyDescent="0.25">
      <c r="A1887" s="387" t="s">
        <v>2564</v>
      </c>
      <c r="B1887" s="384">
        <v>4045644</v>
      </c>
      <c r="C1887" s="384">
        <v>467312</v>
      </c>
      <c r="D1887" s="374">
        <f t="shared" si="38"/>
        <v>3578332</v>
      </c>
    </row>
    <row r="1888" spans="1:4" x14ac:dyDescent="0.25">
      <c r="A1888" s="387" t="s">
        <v>2565</v>
      </c>
      <c r="B1888" s="384">
        <v>6415200</v>
      </c>
      <c r="C1888" s="384">
        <v>769651</v>
      </c>
      <c r="D1888" s="374">
        <f t="shared" si="38"/>
        <v>5645549</v>
      </c>
    </row>
    <row r="1889" spans="1:4" x14ac:dyDescent="0.25">
      <c r="A1889" s="387" t="s">
        <v>2565</v>
      </c>
      <c r="B1889" s="384">
        <v>827160</v>
      </c>
      <c r="C1889" s="384">
        <v>84237</v>
      </c>
      <c r="D1889" s="374">
        <f t="shared" si="38"/>
        <v>742923</v>
      </c>
    </row>
    <row r="1890" spans="1:4" x14ac:dyDescent="0.25">
      <c r="A1890" s="387" t="s">
        <v>2566</v>
      </c>
      <c r="B1890" s="384">
        <v>1769976</v>
      </c>
      <c r="C1890" s="384">
        <v>212366</v>
      </c>
      <c r="D1890" s="374">
        <f t="shared" si="38"/>
        <v>1557610</v>
      </c>
    </row>
    <row r="1891" spans="1:4" x14ac:dyDescent="0.25">
      <c r="A1891" s="387" t="s">
        <v>2566</v>
      </c>
      <c r="B1891" s="384">
        <v>2632272</v>
      </c>
      <c r="C1891" s="384">
        <v>315798</v>
      </c>
      <c r="D1891" s="374">
        <f t="shared" si="38"/>
        <v>2316474</v>
      </c>
    </row>
    <row r="1892" spans="1:4" x14ac:dyDescent="0.25">
      <c r="A1892" s="387" t="s">
        <v>2567</v>
      </c>
      <c r="B1892" s="384">
        <v>735660</v>
      </c>
      <c r="C1892" s="384">
        <v>88265</v>
      </c>
      <c r="D1892" s="374">
        <f t="shared" si="38"/>
        <v>647395</v>
      </c>
    </row>
    <row r="1893" spans="1:4" x14ac:dyDescent="0.25">
      <c r="A1893" s="387" t="s">
        <v>2567</v>
      </c>
      <c r="B1893" s="384">
        <v>1281000</v>
      </c>
      <c r="C1893" s="384">
        <v>153687</v>
      </c>
      <c r="D1893" s="374">
        <f t="shared" si="38"/>
        <v>1127313</v>
      </c>
    </row>
    <row r="1894" spans="1:4" x14ac:dyDescent="0.25">
      <c r="A1894" s="387" t="s">
        <v>2568</v>
      </c>
      <c r="B1894" s="384">
        <v>15818730</v>
      </c>
      <c r="C1894" s="384">
        <v>583083</v>
      </c>
      <c r="D1894" s="374">
        <f t="shared" si="38"/>
        <v>15235647</v>
      </c>
    </row>
    <row r="1895" spans="1:4" x14ac:dyDescent="0.25">
      <c r="A1895" s="387" t="s">
        <v>2568</v>
      </c>
      <c r="B1895" s="384">
        <v>84180</v>
      </c>
      <c r="C1895" s="384">
        <v>10093</v>
      </c>
      <c r="D1895" s="374">
        <f t="shared" si="38"/>
        <v>74087</v>
      </c>
    </row>
    <row r="1896" spans="1:4" x14ac:dyDescent="0.25">
      <c r="A1896" s="387" t="s">
        <v>2568</v>
      </c>
      <c r="B1896" s="384">
        <v>607560</v>
      </c>
      <c r="C1896" s="384">
        <v>72891</v>
      </c>
      <c r="D1896" s="374">
        <f t="shared" si="38"/>
        <v>534669</v>
      </c>
    </row>
    <row r="1897" spans="1:4" x14ac:dyDescent="0.25">
      <c r="A1897" s="387" t="s">
        <v>2569</v>
      </c>
      <c r="B1897" s="384">
        <v>21745576</v>
      </c>
      <c r="C1897" s="384">
        <v>2095521</v>
      </c>
      <c r="D1897" s="374">
        <f t="shared" si="38"/>
        <v>19650055</v>
      </c>
    </row>
    <row r="1898" spans="1:4" x14ac:dyDescent="0.25">
      <c r="A1898" s="387" t="s">
        <v>2569</v>
      </c>
      <c r="B1898" s="384">
        <v>892080</v>
      </c>
      <c r="C1898" s="384">
        <v>107015</v>
      </c>
      <c r="D1898" s="374">
        <f t="shared" si="38"/>
        <v>785065</v>
      </c>
    </row>
    <row r="1899" spans="1:4" ht="30" x14ac:dyDescent="0.25">
      <c r="A1899" s="387" t="s">
        <v>2570</v>
      </c>
      <c r="B1899" s="384">
        <v>1512000</v>
      </c>
      <c r="C1899" s="384">
        <v>181385</v>
      </c>
      <c r="D1899" s="374">
        <f t="shared" si="38"/>
        <v>1330615</v>
      </c>
    </row>
    <row r="1900" spans="1:4" x14ac:dyDescent="0.25">
      <c r="A1900" s="387" t="s">
        <v>2571</v>
      </c>
      <c r="B1900" s="384">
        <v>559440</v>
      </c>
      <c r="C1900" s="384">
        <v>67115</v>
      </c>
      <c r="D1900" s="374">
        <f t="shared" si="38"/>
        <v>492325</v>
      </c>
    </row>
    <row r="1901" spans="1:4" x14ac:dyDescent="0.25">
      <c r="A1901" s="387" t="s">
        <v>2572</v>
      </c>
      <c r="B1901" s="384">
        <v>2905308</v>
      </c>
      <c r="C1901" s="384">
        <v>348559</v>
      </c>
      <c r="D1901" s="374">
        <f t="shared" si="38"/>
        <v>2556749</v>
      </c>
    </row>
    <row r="1902" spans="1:4" x14ac:dyDescent="0.25">
      <c r="A1902" s="387" t="s">
        <v>2573</v>
      </c>
      <c r="B1902" s="384">
        <v>3040728</v>
      </c>
      <c r="C1902" s="384">
        <v>364799</v>
      </c>
      <c r="D1902" s="374">
        <f t="shared" si="38"/>
        <v>2675929</v>
      </c>
    </row>
    <row r="1903" spans="1:4" x14ac:dyDescent="0.25">
      <c r="A1903" s="387" t="s">
        <v>2573</v>
      </c>
      <c r="B1903" s="384">
        <v>1724592</v>
      </c>
      <c r="C1903" s="384">
        <v>206897</v>
      </c>
      <c r="D1903" s="374">
        <f t="shared" si="38"/>
        <v>1517695</v>
      </c>
    </row>
    <row r="1904" spans="1:4" x14ac:dyDescent="0.25">
      <c r="A1904" s="387" t="s">
        <v>2574</v>
      </c>
      <c r="B1904" s="384">
        <v>7577737</v>
      </c>
      <c r="C1904" s="384">
        <v>909129</v>
      </c>
      <c r="D1904" s="374">
        <f t="shared" si="38"/>
        <v>6668608</v>
      </c>
    </row>
    <row r="1905" spans="1:4" x14ac:dyDescent="0.25">
      <c r="A1905" s="387" t="s">
        <v>2575</v>
      </c>
      <c r="B1905" s="384">
        <v>4314262</v>
      </c>
      <c r="C1905" s="384">
        <v>517589</v>
      </c>
      <c r="D1905" s="374">
        <f t="shared" si="38"/>
        <v>3796673</v>
      </c>
    </row>
    <row r="1906" spans="1:4" x14ac:dyDescent="0.25">
      <c r="A1906" s="387" t="s">
        <v>2575</v>
      </c>
      <c r="B1906" s="384">
        <v>526680</v>
      </c>
      <c r="C1906" s="384">
        <v>63194</v>
      </c>
      <c r="D1906" s="374">
        <f t="shared" si="38"/>
        <v>463486</v>
      </c>
    </row>
    <row r="1907" spans="1:4" x14ac:dyDescent="0.25">
      <c r="A1907" s="387" t="s">
        <v>2575</v>
      </c>
      <c r="B1907" s="384">
        <v>1053360</v>
      </c>
      <c r="C1907" s="384">
        <v>126374</v>
      </c>
      <c r="D1907" s="374">
        <f t="shared" si="38"/>
        <v>926986</v>
      </c>
    </row>
    <row r="1908" spans="1:4" x14ac:dyDescent="0.25">
      <c r="A1908" s="387" t="s">
        <v>2576</v>
      </c>
      <c r="B1908" s="384">
        <v>2270664</v>
      </c>
      <c r="C1908" s="384">
        <v>272423</v>
      </c>
      <c r="D1908" s="374">
        <f t="shared" si="38"/>
        <v>1998241</v>
      </c>
    </row>
    <row r="1909" spans="1:4" x14ac:dyDescent="0.25">
      <c r="A1909" s="387" t="s">
        <v>2577</v>
      </c>
      <c r="B1909" s="384">
        <v>2768278</v>
      </c>
      <c r="C1909" s="384">
        <v>332114</v>
      </c>
      <c r="D1909" s="374">
        <f t="shared" si="38"/>
        <v>2436164</v>
      </c>
    </row>
    <row r="1910" spans="1:4" x14ac:dyDescent="0.25">
      <c r="A1910" s="387" t="s">
        <v>2578</v>
      </c>
      <c r="B1910" s="384">
        <v>3937428</v>
      </c>
      <c r="C1910" s="384">
        <v>472373</v>
      </c>
      <c r="D1910" s="374">
        <f t="shared" si="38"/>
        <v>3465055</v>
      </c>
    </row>
    <row r="1911" spans="1:4" x14ac:dyDescent="0.25">
      <c r="A1911" s="387" t="s">
        <v>2578</v>
      </c>
      <c r="B1911" s="384">
        <v>1715076</v>
      </c>
      <c r="C1911" s="384">
        <v>205754</v>
      </c>
      <c r="D1911" s="374">
        <f t="shared" si="38"/>
        <v>1509322</v>
      </c>
    </row>
    <row r="1912" spans="1:4" x14ac:dyDescent="0.25">
      <c r="A1912" s="387" t="s">
        <v>2578</v>
      </c>
      <c r="B1912" s="384">
        <v>265716</v>
      </c>
      <c r="C1912" s="384">
        <v>31872</v>
      </c>
      <c r="D1912" s="374">
        <f t="shared" si="38"/>
        <v>233844</v>
      </c>
    </row>
    <row r="1913" spans="1:4" x14ac:dyDescent="0.25">
      <c r="A1913" s="387" t="s">
        <v>2579</v>
      </c>
      <c r="B1913" s="384">
        <v>968436</v>
      </c>
      <c r="C1913" s="384">
        <v>116188</v>
      </c>
      <c r="D1913" s="374">
        <f t="shared" si="38"/>
        <v>852248</v>
      </c>
    </row>
    <row r="1914" spans="1:4" x14ac:dyDescent="0.25">
      <c r="A1914" s="387" t="s">
        <v>2579</v>
      </c>
      <c r="B1914" s="384">
        <v>5391480</v>
      </c>
      <c r="C1914" s="384">
        <v>576084</v>
      </c>
      <c r="D1914" s="374">
        <f t="shared" ref="D1914:D1977" si="39">B1914-C1914</f>
        <v>4815396</v>
      </c>
    </row>
    <row r="1915" spans="1:4" x14ac:dyDescent="0.25">
      <c r="A1915" s="387" t="s">
        <v>2580</v>
      </c>
      <c r="B1915" s="384">
        <v>1883436</v>
      </c>
      <c r="C1915" s="384">
        <v>225958</v>
      </c>
      <c r="D1915" s="374">
        <f t="shared" si="39"/>
        <v>1657478</v>
      </c>
    </row>
    <row r="1916" spans="1:4" x14ac:dyDescent="0.25">
      <c r="A1916" s="387" t="s">
        <v>2581</v>
      </c>
      <c r="B1916" s="384">
        <v>2382660</v>
      </c>
      <c r="C1916" s="384">
        <v>285852</v>
      </c>
      <c r="D1916" s="374">
        <f t="shared" si="39"/>
        <v>2096808</v>
      </c>
    </row>
    <row r="1917" spans="1:4" ht="30" x14ac:dyDescent="0.25">
      <c r="A1917" s="387" t="s">
        <v>2582</v>
      </c>
      <c r="B1917" s="384">
        <v>2087664</v>
      </c>
      <c r="C1917" s="384">
        <v>250460</v>
      </c>
      <c r="D1917" s="374">
        <f t="shared" si="39"/>
        <v>1837204</v>
      </c>
    </row>
    <row r="1918" spans="1:4" x14ac:dyDescent="0.25">
      <c r="A1918" s="387" t="s">
        <v>2583</v>
      </c>
      <c r="B1918" s="384">
        <v>538020</v>
      </c>
      <c r="C1918" s="384">
        <v>64543</v>
      </c>
      <c r="D1918" s="374">
        <f t="shared" si="39"/>
        <v>473477</v>
      </c>
    </row>
    <row r="1919" spans="1:4" x14ac:dyDescent="0.25">
      <c r="A1919" s="387" t="s">
        <v>2584</v>
      </c>
      <c r="B1919" s="384">
        <v>1043832</v>
      </c>
      <c r="C1919" s="384">
        <v>125231</v>
      </c>
      <c r="D1919" s="374">
        <f t="shared" si="39"/>
        <v>918601</v>
      </c>
    </row>
    <row r="1920" spans="1:4" x14ac:dyDescent="0.25">
      <c r="A1920" s="387" t="s">
        <v>2584</v>
      </c>
      <c r="B1920" s="384">
        <v>241560</v>
      </c>
      <c r="C1920" s="384">
        <v>28974</v>
      </c>
      <c r="D1920" s="374">
        <f t="shared" si="39"/>
        <v>212586</v>
      </c>
    </row>
    <row r="1921" spans="1:4" x14ac:dyDescent="0.25">
      <c r="A1921" s="387" t="s">
        <v>2584</v>
      </c>
      <c r="B1921" s="384">
        <v>362340</v>
      </c>
      <c r="C1921" s="384">
        <v>43471</v>
      </c>
      <c r="D1921" s="374">
        <f t="shared" si="39"/>
        <v>318869</v>
      </c>
    </row>
    <row r="1922" spans="1:4" x14ac:dyDescent="0.25">
      <c r="A1922" s="387" t="s">
        <v>2584</v>
      </c>
      <c r="B1922" s="384">
        <v>139080</v>
      </c>
      <c r="C1922" s="384">
        <v>16682</v>
      </c>
      <c r="D1922" s="374">
        <f t="shared" si="39"/>
        <v>122398</v>
      </c>
    </row>
    <row r="1923" spans="1:4" x14ac:dyDescent="0.25">
      <c r="A1923" s="387" t="s">
        <v>2584</v>
      </c>
      <c r="B1923" s="384">
        <v>340380</v>
      </c>
      <c r="C1923" s="384">
        <v>40838</v>
      </c>
      <c r="D1923" s="374">
        <f t="shared" si="39"/>
        <v>299542</v>
      </c>
    </row>
    <row r="1924" spans="1:4" x14ac:dyDescent="0.25">
      <c r="A1924" s="387" t="s">
        <v>2584</v>
      </c>
      <c r="B1924" s="384">
        <v>336720</v>
      </c>
      <c r="C1924" s="384">
        <v>40403</v>
      </c>
      <c r="D1924" s="374">
        <f t="shared" si="39"/>
        <v>296317</v>
      </c>
    </row>
    <row r="1925" spans="1:4" x14ac:dyDescent="0.25">
      <c r="A1925" s="387" t="s">
        <v>2584</v>
      </c>
      <c r="B1925" s="384">
        <v>640500</v>
      </c>
      <c r="C1925" s="384">
        <v>76848</v>
      </c>
      <c r="D1925" s="374">
        <f t="shared" si="39"/>
        <v>563652</v>
      </c>
    </row>
    <row r="1926" spans="1:4" x14ac:dyDescent="0.25">
      <c r="A1926" s="387" t="s">
        <v>2584</v>
      </c>
      <c r="B1926" s="384">
        <v>614880</v>
      </c>
      <c r="C1926" s="384">
        <v>73763</v>
      </c>
      <c r="D1926" s="374">
        <f t="shared" si="39"/>
        <v>541117</v>
      </c>
    </row>
    <row r="1927" spans="1:4" x14ac:dyDescent="0.25">
      <c r="A1927" s="387" t="s">
        <v>2584</v>
      </c>
      <c r="B1927" s="384">
        <v>18300</v>
      </c>
      <c r="C1927" s="384">
        <v>2190</v>
      </c>
      <c r="D1927" s="374">
        <f t="shared" si="39"/>
        <v>16110</v>
      </c>
    </row>
    <row r="1928" spans="1:4" x14ac:dyDescent="0.25">
      <c r="A1928" s="387" t="s">
        <v>2585</v>
      </c>
      <c r="B1928" s="384">
        <v>12062670</v>
      </c>
      <c r="C1928" s="384">
        <v>1141015</v>
      </c>
      <c r="D1928" s="374">
        <f t="shared" si="39"/>
        <v>10921655</v>
      </c>
    </row>
    <row r="1929" spans="1:4" x14ac:dyDescent="0.25">
      <c r="A1929" s="387" t="s">
        <v>2585</v>
      </c>
      <c r="B1929" s="384">
        <v>435540</v>
      </c>
      <c r="C1929" s="384">
        <v>52260</v>
      </c>
      <c r="D1929" s="374">
        <f t="shared" si="39"/>
        <v>383280</v>
      </c>
    </row>
    <row r="1930" spans="1:4" x14ac:dyDescent="0.25">
      <c r="A1930" s="387" t="s">
        <v>2586</v>
      </c>
      <c r="B1930" s="384">
        <v>120780</v>
      </c>
      <c r="C1930" s="384">
        <v>14492</v>
      </c>
      <c r="D1930" s="374">
        <f t="shared" si="39"/>
        <v>106288</v>
      </c>
    </row>
    <row r="1931" spans="1:4" x14ac:dyDescent="0.25">
      <c r="A1931" s="387" t="s">
        <v>2587</v>
      </c>
      <c r="B1931" s="384">
        <v>340380</v>
      </c>
      <c r="C1931" s="384">
        <v>40838</v>
      </c>
      <c r="D1931" s="374">
        <f t="shared" si="39"/>
        <v>299542</v>
      </c>
    </row>
    <row r="1932" spans="1:4" x14ac:dyDescent="0.25">
      <c r="A1932" s="387" t="s">
        <v>2588</v>
      </c>
      <c r="B1932" s="384">
        <v>333060</v>
      </c>
      <c r="C1932" s="384">
        <v>39956</v>
      </c>
      <c r="D1932" s="374">
        <f t="shared" si="39"/>
        <v>293104</v>
      </c>
    </row>
    <row r="1933" spans="1:4" x14ac:dyDescent="0.25">
      <c r="A1933" s="387" t="s">
        <v>2589</v>
      </c>
      <c r="B1933" s="384">
        <v>450180</v>
      </c>
      <c r="C1933" s="384">
        <v>54013</v>
      </c>
      <c r="D1933" s="374">
        <f t="shared" si="39"/>
        <v>396167</v>
      </c>
    </row>
    <row r="1934" spans="1:4" x14ac:dyDescent="0.25">
      <c r="A1934" s="387" t="s">
        <v>2584</v>
      </c>
      <c r="B1934" s="384">
        <v>197640</v>
      </c>
      <c r="C1934" s="384">
        <v>23715</v>
      </c>
      <c r="D1934" s="374">
        <f t="shared" si="39"/>
        <v>173925</v>
      </c>
    </row>
    <row r="1935" spans="1:4" x14ac:dyDescent="0.25">
      <c r="A1935" s="387" t="s">
        <v>2590</v>
      </c>
      <c r="B1935" s="384">
        <v>1094340</v>
      </c>
      <c r="C1935" s="384">
        <v>131298</v>
      </c>
      <c r="D1935" s="374">
        <f t="shared" si="39"/>
        <v>963042</v>
      </c>
    </row>
    <row r="1936" spans="1:4" x14ac:dyDescent="0.25">
      <c r="A1936" s="387" t="s">
        <v>2591</v>
      </c>
      <c r="B1936" s="384">
        <v>723948</v>
      </c>
      <c r="C1936" s="384">
        <v>86857</v>
      </c>
      <c r="D1936" s="374">
        <f t="shared" si="39"/>
        <v>637091</v>
      </c>
    </row>
    <row r="1937" spans="1:4" x14ac:dyDescent="0.25">
      <c r="A1937" s="387" t="s">
        <v>2592</v>
      </c>
      <c r="B1937" s="384">
        <v>1010160</v>
      </c>
      <c r="C1937" s="384">
        <v>121197</v>
      </c>
      <c r="D1937" s="374">
        <f t="shared" si="39"/>
        <v>888963</v>
      </c>
    </row>
    <row r="1938" spans="1:4" x14ac:dyDescent="0.25">
      <c r="A1938" s="387" t="s">
        <v>2593</v>
      </c>
      <c r="B1938" s="384">
        <v>5819280</v>
      </c>
      <c r="C1938" s="384">
        <v>690080</v>
      </c>
      <c r="D1938" s="374">
        <f t="shared" si="39"/>
        <v>5129200</v>
      </c>
    </row>
    <row r="1939" spans="1:4" x14ac:dyDescent="0.25">
      <c r="A1939" s="387" t="s">
        <v>2593</v>
      </c>
      <c r="B1939" s="384">
        <v>11174712</v>
      </c>
      <c r="C1939" s="384">
        <v>1340659</v>
      </c>
      <c r="D1939" s="374">
        <f t="shared" si="39"/>
        <v>9834053</v>
      </c>
    </row>
    <row r="1940" spans="1:4" x14ac:dyDescent="0.25">
      <c r="A1940" s="387" t="s">
        <v>2594</v>
      </c>
      <c r="B1940" s="384">
        <v>1518168</v>
      </c>
      <c r="C1940" s="384">
        <v>182143</v>
      </c>
      <c r="D1940" s="374">
        <f t="shared" si="39"/>
        <v>1336025</v>
      </c>
    </row>
    <row r="1941" spans="1:4" x14ac:dyDescent="0.25">
      <c r="A1941" s="387" t="s">
        <v>2595</v>
      </c>
      <c r="B1941" s="384">
        <v>2376864</v>
      </c>
      <c r="C1941" s="384">
        <v>285152</v>
      </c>
      <c r="D1941" s="374">
        <f t="shared" si="39"/>
        <v>2091712</v>
      </c>
    </row>
    <row r="1942" spans="1:4" x14ac:dyDescent="0.25">
      <c r="A1942" s="387" t="s">
        <v>2596</v>
      </c>
      <c r="B1942" s="384">
        <v>450180</v>
      </c>
      <c r="C1942" s="384">
        <v>54013</v>
      </c>
      <c r="D1942" s="374">
        <f t="shared" si="39"/>
        <v>396167</v>
      </c>
    </row>
    <row r="1943" spans="1:4" x14ac:dyDescent="0.25">
      <c r="A1943" s="387" t="s">
        <v>2596</v>
      </c>
      <c r="B1943" s="384">
        <v>193980</v>
      </c>
      <c r="C1943" s="384">
        <v>23284</v>
      </c>
      <c r="D1943" s="374">
        <f t="shared" si="39"/>
        <v>170696</v>
      </c>
    </row>
    <row r="1944" spans="1:4" x14ac:dyDescent="0.25">
      <c r="A1944" s="387" t="s">
        <v>2596</v>
      </c>
      <c r="B1944" s="384">
        <v>142740</v>
      </c>
      <c r="C1944" s="384">
        <v>17125</v>
      </c>
      <c r="D1944" s="374">
        <f t="shared" si="39"/>
        <v>125615</v>
      </c>
    </row>
    <row r="1945" spans="1:4" x14ac:dyDescent="0.25">
      <c r="A1945" s="387" t="s">
        <v>2596</v>
      </c>
      <c r="B1945" s="384">
        <v>168360</v>
      </c>
      <c r="C1945" s="384">
        <v>20199</v>
      </c>
      <c r="D1945" s="374">
        <f t="shared" si="39"/>
        <v>148161</v>
      </c>
    </row>
    <row r="1946" spans="1:4" x14ac:dyDescent="0.25">
      <c r="A1946" s="387" t="s">
        <v>2596</v>
      </c>
      <c r="B1946" s="384">
        <v>475800</v>
      </c>
      <c r="C1946" s="384">
        <v>57078</v>
      </c>
      <c r="D1946" s="374">
        <f t="shared" si="39"/>
        <v>418722</v>
      </c>
    </row>
    <row r="1947" spans="1:4" x14ac:dyDescent="0.25">
      <c r="A1947" s="387" t="s">
        <v>2597</v>
      </c>
      <c r="B1947" s="384">
        <v>527040</v>
      </c>
      <c r="C1947" s="384">
        <v>63225</v>
      </c>
      <c r="D1947" s="374">
        <f t="shared" si="39"/>
        <v>463815</v>
      </c>
    </row>
    <row r="1948" spans="1:4" x14ac:dyDescent="0.25">
      <c r="A1948" s="387" t="s">
        <v>2597</v>
      </c>
      <c r="B1948" s="384">
        <v>3689280</v>
      </c>
      <c r="C1948" s="384">
        <v>442621</v>
      </c>
      <c r="D1948" s="374">
        <f t="shared" si="39"/>
        <v>3246659</v>
      </c>
    </row>
    <row r="1949" spans="1:4" x14ac:dyDescent="0.25">
      <c r="A1949" s="387" t="s">
        <v>2598</v>
      </c>
      <c r="B1949" s="384">
        <v>6113664</v>
      </c>
      <c r="C1949" s="384">
        <v>733480</v>
      </c>
      <c r="D1949" s="374">
        <f t="shared" si="39"/>
        <v>5380184</v>
      </c>
    </row>
    <row r="1950" spans="1:4" x14ac:dyDescent="0.25">
      <c r="A1950" s="387" t="s">
        <v>2599</v>
      </c>
      <c r="B1950" s="384">
        <v>1554768</v>
      </c>
      <c r="C1950" s="384">
        <v>186532</v>
      </c>
      <c r="D1950" s="374">
        <f t="shared" si="39"/>
        <v>1368236</v>
      </c>
    </row>
    <row r="1951" spans="1:4" x14ac:dyDescent="0.25">
      <c r="A1951" s="387" t="s">
        <v>2600</v>
      </c>
      <c r="B1951" s="384">
        <v>3135888</v>
      </c>
      <c r="C1951" s="384">
        <v>376223</v>
      </c>
      <c r="D1951" s="374">
        <f t="shared" si="39"/>
        <v>2759665</v>
      </c>
    </row>
    <row r="1952" spans="1:4" x14ac:dyDescent="0.25">
      <c r="A1952" s="387" t="s">
        <v>2601</v>
      </c>
      <c r="B1952" s="384">
        <v>4901472</v>
      </c>
      <c r="C1952" s="384">
        <v>588044</v>
      </c>
      <c r="D1952" s="374">
        <f t="shared" si="39"/>
        <v>4313428</v>
      </c>
    </row>
    <row r="1953" spans="1:4" x14ac:dyDescent="0.25">
      <c r="A1953" s="387" t="s">
        <v>2602</v>
      </c>
      <c r="B1953" s="384">
        <v>1607472</v>
      </c>
      <c r="C1953" s="384">
        <v>192851</v>
      </c>
      <c r="D1953" s="374">
        <f t="shared" si="39"/>
        <v>1414621</v>
      </c>
    </row>
    <row r="1954" spans="1:4" x14ac:dyDescent="0.25">
      <c r="A1954" s="387" t="s">
        <v>2602</v>
      </c>
      <c r="B1954" s="384">
        <v>1739232</v>
      </c>
      <c r="C1954" s="384">
        <v>208655</v>
      </c>
      <c r="D1954" s="374">
        <f t="shared" si="39"/>
        <v>1530577</v>
      </c>
    </row>
    <row r="1955" spans="1:4" x14ac:dyDescent="0.25">
      <c r="A1955" s="387" t="s">
        <v>2602</v>
      </c>
      <c r="B1955" s="384">
        <v>5059584</v>
      </c>
      <c r="C1955" s="384">
        <v>607005</v>
      </c>
      <c r="D1955" s="374">
        <f t="shared" si="39"/>
        <v>4452579</v>
      </c>
    </row>
    <row r="1956" spans="1:4" x14ac:dyDescent="0.25">
      <c r="A1956" s="387" t="s">
        <v>2603</v>
      </c>
      <c r="B1956" s="384">
        <v>4611600</v>
      </c>
      <c r="C1956" s="384">
        <v>553263</v>
      </c>
      <c r="D1956" s="374">
        <f t="shared" si="39"/>
        <v>4058337</v>
      </c>
    </row>
    <row r="1957" spans="1:4" x14ac:dyDescent="0.25">
      <c r="A1957" s="387" t="s">
        <v>2604</v>
      </c>
      <c r="B1957" s="384">
        <v>1660176</v>
      </c>
      <c r="C1957" s="384">
        <v>199172</v>
      </c>
      <c r="D1957" s="374">
        <f t="shared" si="39"/>
        <v>1461004</v>
      </c>
    </row>
    <row r="1958" spans="1:4" x14ac:dyDescent="0.25">
      <c r="A1958" s="387" t="s">
        <v>2605</v>
      </c>
      <c r="B1958" s="384">
        <v>13518576</v>
      </c>
      <c r="C1958" s="384">
        <v>1621851</v>
      </c>
      <c r="D1958" s="374">
        <f t="shared" si="39"/>
        <v>11896725</v>
      </c>
    </row>
    <row r="1959" spans="1:4" x14ac:dyDescent="0.25">
      <c r="A1959" s="387" t="s">
        <v>2605</v>
      </c>
      <c r="B1959" s="384">
        <v>7852896</v>
      </c>
      <c r="C1959" s="384">
        <v>942129</v>
      </c>
      <c r="D1959" s="374">
        <f t="shared" si="39"/>
        <v>6910767</v>
      </c>
    </row>
    <row r="1960" spans="1:4" x14ac:dyDescent="0.25">
      <c r="A1960" s="387" t="s">
        <v>2606</v>
      </c>
      <c r="B1960" s="384">
        <v>2187216</v>
      </c>
      <c r="C1960" s="384">
        <v>262397</v>
      </c>
      <c r="D1960" s="374">
        <f t="shared" si="39"/>
        <v>1924819</v>
      </c>
    </row>
    <row r="1961" spans="1:4" x14ac:dyDescent="0.25">
      <c r="A1961" s="387" t="s">
        <v>2607</v>
      </c>
      <c r="B1961" s="384">
        <v>2850408</v>
      </c>
      <c r="C1961" s="384">
        <v>341977</v>
      </c>
      <c r="D1961" s="374">
        <f t="shared" si="39"/>
        <v>2508431</v>
      </c>
    </row>
    <row r="1962" spans="1:4" x14ac:dyDescent="0.25">
      <c r="A1962" s="387" t="s">
        <v>2607</v>
      </c>
      <c r="B1962" s="384">
        <v>869616</v>
      </c>
      <c r="C1962" s="384">
        <v>104334</v>
      </c>
      <c r="D1962" s="374">
        <f t="shared" si="39"/>
        <v>765282</v>
      </c>
    </row>
    <row r="1963" spans="1:4" x14ac:dyDescent="0.25">
      <c r="A1963" s="387" t="s">
        <v>2608</v>
      </c>
      <c r="B1963" s="384">
        <v>9444996</v>
      </c>
      <c r="C1963" s="384">
        <v>1133147</v>
      </c>
      <c r="D1963" s="374">
        <f t="shared" si="39"/>
        <v>8311849</v>
      </c>
    </row>
    <row r="1964" spans="1:4" x14ac:dyDescent="0.25">
      <c r="A1964" s="387" t="s">
        <v>2609</v>
      </c>
      <c r="B1964" s="384">
        <v>4951980</v>
      </c>
      <c r="C1964" s="384">
        <v>594105</v>
      </c>
      <c r="D1964" s="374">
        <f t="shared" si="39"/>
        <v>4357875</v>
      </c>
    </row>
    <row r="1965" spans="1:4" x14ac:dyDescent="0.25">
      <c r="A1965" s="387" t="s">
        <v>2610</v>
      </c>
      <c r="B1965" s="384">
        <v>1352736</v>
      </c>
      <c r="C1965" s="384">
        <v>162295</v>
      </c>
      <c r="D1965" s="374">
        <f t="shared" si="39"/>
        <v>1190441</v>
      </c>
    </row>
    <row r="1966" spans="1:4" x14ac:dyDescent="0.25">
      <c r="A1966" s="387" t="s">
        <v>2611</v>
      </c>
      <c r="B1966" s="384">
        <v>4556198</v>
      </c>
      <c r="C1966" s="384">
        <v>522279</v>
      </c>
      <c r="D1966" s="374">
        <f t="shared" si="39"/>
        <v>4033919</v>
      </c>
    </row>
    <row r="1967" spans="1:4" x14ac:dyDescent="0.25">
      <c r="A1967" s="387" t="s">
        <v>2612</v>
      </c>
      <c r="B1967" s="384">
        <v>2638944</v>
      </c>
      <c r="C1967" s="384">
        <v>316609</v>
      </c>
      <c r="D1967" s="374">
        <f t="shared" si="39"/>
        <v>2322335</v>
      </c>
    </row>
    <row r="1968" spans="1:4" x14ac:dyDescent="0.25">
      <c r="A1968" s="387" t="s">
        <v>2613</v>
      </c>
      <c r="B1968" s="384">
        <v>1999872</v>
      </c>
      <c r="C1968" s="384">
        <v>239925</v>
      </c>
      <c r="D1968" s="374">
        <f t="shared" si="39"/>
        <v>1759947</v>
      </c>
    </row>
    <row r="1969" spans="1:4" x14ac:dyDescent="0.25">
      <c r="A1969" s="387" t="s">
        <v>2613</v>
      </c>
      <c r="B1969" s="384">
        <v>2749824</v>
      </c>
      <c r="C1969" s="384">
        <v>329900</v>
      </c>
      <c r="D1969" s="374">
        <f t="shared" si="39"/>
        <v>2419924</v>
      </c>
    </row>
    <row r="1970" spans="1:4" x14ac:dyDescent="0.25">
      <c r="A1970" s="387" t="s">
        <v>2613</v>
      </c>
      <c r="B1970" s="384">
        <v>2874816</v>
      </c>
      <c r="C1970" s="384">
        <v>344898</v>
      </c>
      <c r="D1970" s="374">
        <f t="shared" si="39"/>
        <v>2529918</v>
      </c>
    </row>
    <row r="1971" spans="1:4" x14ac:dyDescent="0.25">
      <c r="A1971" s="387" t="s">
        <v>2613</v>
      </c>
      <c r="B1971" s="384">
        <v>2450736</v>
      </c>
      <c r="C1971" s="384">
        <v>294025</v>
      </c>
      <c r="D1971" s="374">
        <f t="shared" si="39"/>
        <v>2156711</v>
      </c>
    </row>
    <row r="1972" spans="1:4" x14ac:dyDescent="0.25">
      <c r="A1972" s="387" t="s">
        <v>2613</v>
      </c>
      <c r="B1972" s="384">
        <v>2450736</v>
      </c>
      <c r="C1972" s="384">
        <v>294025</v>
      </c>
      <c r="D1972" s="374">
        <f t="shared" si="39"/>
        <v>2156711</v>
      </c>
    </row>
    <row r="1973" spans="1:4" x14ac:dyDescent="0.25">
      <c r="A1973" s="387" t="s">
        <v>2613</v>
      </c>
      <c r="B1973" s="384">
        <v>419616</v>
      </c>
      <c r="C1973" s="384">
        <v>50346</v>
      </c>
      <c r="D1973" s="374">
        <f t="shared" si="39"/>
        <v>369270</v>
      </c>
    </row>
    <row r="1974" spans="1:4" x14ac:dyDescent="0.25">
      <c r="A1974" s="387" t="s">
        <v>2614</v>
      </c>
      <c r="B1974" s="384">
        <v>3140280</v>
      </c>
      <c r="C1974" s="384">
        <v>376738</v>
      </c>
      <c r="D1974" s="374">
        <f t="shared" si="39"/>
        <v>2763542</v>
      </c>
    </row>
    <row r="1975" spans="1:4" x14ac:dyDescent="0.25">
      <c r="A1975" s="387" t="s">
        <v>2615</v>
      </c>
      <c r="B1975" s="384">
        <v>2174040</v>
      </c>
      <c r="C1975" s="384">
        <v>260832</v>
      </c>
      <c r="D1975" s="374">
        <f t="shared" si="39"/>
        <v>1913208</v>
      </c>
    </row>
    <row r="1976" spans="1:4" x14ac:dyDescent="0.25">
      <c r="A1976" s="387" t="s">
        <v>2616</v>
      </c>
      <c r="B1976" s="384">
        <v>1835856</v>
      </c>
      <c r="C1976" s="384">
        <v>220249</v>
      </c>
      <c r="D1976" s="374">
        <f t="shared" si="39"/>
        <v>1615607</v>
      </c>
    </row>
    <row r="1977" spans="1:4" x14ac:dyDescent="0.25">
      <c r="A1977" s="387" t="s">
        <v>2617</v>
      </c>
      <c r="B1977" s="384">
        <v>2004948</v>
      </c>
      <c r="C1977" s="384">
        <v>240544</v>
      </c>
      <c r="D1977" s="374">
        <f t="shared" si="39"/>
        <v>1764404</v>
      </c>
    </row>
    <row r="1978" spans="1:4" x14ac:dyDescent="0.25">
      <c r="A1978" s="387" t="s">
        <v>2618</v>
      </c>
      <c r="B1978" s="384">
        <v>2343132</v>
      </c>
      <c r="C1978" s="384">
        <v>281114</v>
      </c>
      <c r="D1978" s="374">
        <f t="shared" ref="D1978:D2041" si="40">B1978-C1978</f>
        <v>2062018</v>
      </c>
    </row>
    <row r="1979" spans="1:4" x14ac:dyDescent="0.25">
      <c r="A1979" s="387" t="s">
        <v>2619</v>
      </c>
      <c r="B1979" s="384">
        <v>4831200</v>
      </c>
      <c r="C1979" s="384">
        <v>579609</v>
      </c>
      <c r="D1979" s="374">
        <f t="shared" si="40"/>
        <v>4251591</v>
      </c>
    </row>
    <row r="1980" spans="1:4" x14ac:dyDescent="0.25">
      <c r="A1980" s="387" t="s">
        <v>2620</v>
      </c>
      <c r="B1980" s="384">
        <v>2077416</v>
      </c>
      <c r="C1980" s="384">
        <v>249236</v>
      </c>
      <c r="D1980" s="374">
        <f t="shared" si="40"/>
        <v>1828180</v>
      </c>
    </row>
    <row r="1981" spans="1:4" x14ac:dyDescent="0.25">
      <c r="A1981" s="387" t="s">
        <v>2620</v>
      </c>
      <c r="B1981" s="384">
        <v>917928</v>
      </c>
      <c r="C1981" s="384">
        <v>110121</v>
      </c>
      <c r="D1981" s="374">
        <f t="shared" si="40"/>
        <v>807807</v>
      </c>
    </row>
    <row r="1982" spans="1:4" x14ac:dyDescent="0.25">
      <c r="A1982" s="387" t="s">
        <v>2621</v>
      </c>
      <c r="B1982" s="384">
        <v>748440</v>
      </c>
      <c r="C1982" s="384">
        <v>89784</v>
      </c>
      <c r="D1982" s="374">
        <f t="shared" si="40"/>
        <v>658656</v>
      </c>
    </row>
    <row r="1983" spans="1:4" x14ac:dyDescent="0.25">
      <c r="A1983" s="387" t="s">
        <v>2621</v>
      </c>
      <c r="B1983" s="384">
        <v>3326400</v>
      </c>
      <c r="C1983" s="384">
        <v>399072</v>
      </c>
      <c r="D1983" s="374">
        <f t="shared" si="40"/>
        <v>2927328</v>
      </c>
    </row>
    <row r="1984" spans="1:4" x14ac:dyDescent="0.25">
      <c r="A1984" s="387" t="s">
        <v>2621</v>
      </c>
      <c r="B1984" s="384">
        <v>1577460</v>
      </c>
      <c r="C1984" s="384">
        <v>189257</v>
      </c>
      <c r="D1984" s="374">
        <f t="shared" si="40"/>
        <v>1388203</v>
      </c>
    </row>
    <row r="1985" spans="1:4" x14ac:dyDescent="0.25">
      <c r="A1985" s="387" t="s">
        <v>2621</v>
      </c>
      <c r="B1985" s="384">
        <v>12810</v>
      </c>
      <c r="C1985" s="384">
        <v>1543</v>
      </c>
      <c r="D1985" s="374">
        <f t="shared" si="40"/>
        <v>11267</v>
      </c>
    </row>
    <row r="1986" spans="1:4" x14ac:dyDescent="0.25">
      <c r="A1986" s="387" t="s">
        <v>2622</v>
      </c>
      <c r="B1986" s="384">
        <v>25200</v>
      </c>
      <c r="C1986" s="384">
        <v>3024</v>
      </c>
      <c r="D1986" s="374">
        <f t="shared" si="40"/>
        <v>22176</v>
      </c>
    </row>
    <row r="1987" spans="1:4" x14ac:dyDescent="0.25">
      <c r="A1987" s="387" t="s">
        <v>2623</v>
      </c>
      <c r="B1987" s="384">
        <v>776160</v>
      </c>
      <c r="C1987" s="384">
        <v>93115</v>
      </c>
      <c r="D1987" s="374">
        <f t="shared" si="40"/>
        <v>683045</v>
      </c>
    </row>
    <row r="1988" spans="1:4" x14ac:dyDescent="0.25">
      <c r="A1988" s="387" t="s">
        <v>2624</v>
      </c>
      <c r="B1988" s="384">
        <v>698328</v>
      </c>
      <c r="C1988" s="384">
        <v>83775</v>
      </c>
      <c r="D1988" s="374">
        <f t="shared" si="40"/>
        <v>614553</v>
      </c>
    </row>
    <row r="1989" spans="1:4" x14ac:dyDescent="0.25">
      <c r="A1989" s="387" t="s">
        <v>2625</v>
      </c>
      <c r="B1989" s="384">
        <v>4293180</v>
      </c>
      <c r="C1989" s="384">
        <v>515067</v>
      </c>
      <c r="D1989" s="374">
        <f t="shared" si="40"/>
        <v>3778113</v>
      </c>
    </row>
    <row r="1990" spans="1:4" x14ac:dyDescent="0.25">
      <c r="A1990" s="387" t="s">
        <v>2625</v>
      </c>
      <c r="B1990" s="384">
        <v>4528884</v>
      </c>
      <c r="C1990" s="384">
        <v>543345</v>
      </c>
      <c r="D1990" s="374">
        <f t="shared" si="40"/>
        <v>3985539</v>
      </c>
    </row>
    <row r="1991" spans="1:4" x14ac:dyDescent="0.25">
      <c r="A1991" s="387" t="s">
        <v>2626</v>
      </c>
      <c r="B1991" s="384">
        <v>3249348</v>
      </c>
      <c r="C1991" s="384">
        <v>389818</v>
      </c>
      <c r="D1991" s="374">
        <f t="shared" si="40"/>
        <v>2859530</v>
      </c>
    </row>
    <row r="1992" spans="1:4" x14ac:dyDescent="0.25">
      <c r="A1992" s="387" t="s">
        <v>2627</v>
      </c>
      <c r="B1992" s="384">
        <v>169092</v>
      </c>
      <c r="C1992" s="384">
        <v>20279</v>
      </c>
      <c r="D1992" s="374">
        <f t="shared" si="40"/>
        <v>148813</v>
      </c>
    </row>
    <row r="1993" spans="1:4" x14ac:dyDescent="0.25">
      <c r="A1993" s="387" t="s">
        <v>2628</v>
      </c>
      <c r="B1993" s="384">
        <v>3599244</v>
      </c>
      <c r="C1993" s="384">
        <v>431819</v>
      </c>
      <c r="D1993" s="374">
        <f t="shared" si="40"/>
        <v>3167425</v>
      </c>
    </row>
    <row r="1994" spans="1:4" x14ac:dyDescent="0.25">
      <c r="A1994" s="387" t="s">
        <v>2629</v>
      </c>
      <c r="B1994" s="384">
        <v>507276</v>
      </c>
      <c r="C1994" s="384">
        <v>60863</v>
      </c>
      <c r="D1994" s="374">
        <f t="shared" si="40"/>
        <v>446413</v>
      </c>
    </row>
    <row r="1995" spans="1:4" x14ac:dyDescent="0.25">
      <c r="A1995" s="387" t="s">
        <v>2630</v>
      </c>
      <c r="B1995" s="384">
        <v>4517172</v>
      </c>
      <c r="C1995" s="384">
        <v>541925</v>
      </c>
      <c r="D1995" s="374">
        <f t="shared" si="40"/>
        <v>3975247</v>
      </c>
    </row>
    <row r="1996" spans="1:4" x14ac:dyDescent="0.25">
      <c r="A1996" s="387" t="s">
        <v>2631</v>
      </c>
      <c r="B1996" s="384">
        <v>7879248</v>
      </c>
      <c r="C1996" s="384">
        <v>945294</v>
      </c>
      <c r="D1996" s="374">
        <f t="shared" si="40"/>
        <v>6933954</v>
      </c>
    </row>
    <row r="1997" spans="1:4" x14ac:dyDescent="0.25">
      <c r="A1997" s="387" t="s">
        <v>2631</v>
      </c>
      <c r="B1997" s="384">
        <v>795960</v>
      </c>
      <c r="C1997" s="384">
        <v>95491</v>
      </c>
      <c r="D1997" s="374">
        <f t="shared" si="40"/>
        <v>700469</v>
      </c>
    </row>
    <row r="1998" spans="1:4" x14ac:dyDescent="0.25">
      <c r="A1998" s="387" t="s">
        <v>2631</v>
      </c>
      <c r="B1998" s="384">
        <v>4942080</v>
      </c>
      <c r="C1998" s="384">
        <v>592914</v>
      </c>
      <c r="D1998" s="374">
        <f t="shared" si="40"/>
        <v>4349166</v>
      </c>
    </row>
    <row r="1999" spans="1:4" x14ac:dyDescent="0.25">
      <c r="A1999" s="387" t="s">
        <v>2631</v>
      </c>
      <c r="B1999" s="384">
        <v>7710888</v>
      </c>
      <c r="C1999" s="384">
        <v>925087</v>
      </c>
      <c r="D1999" s="374">
        <f t="shared" si="40"/>
        <v>6785801</v>
      </c>
    </row>
    <row r="2000" spans="1:4" x14ac:dyDescent="0.25">
      <c r="A2000" s="387" t="s">
        <v>2631</v>
      </c>
      <c r="B2000" s="384">
        <v>1262700</v>
      </c>
      <c r="C2000" s="384">
        <v>151491</v>
      </c>
      <c r="D2000" s="374">
        <f t="shared" si="40"/>
        <v>1111209</v>
      </c>
    </row>
    <row r="2001" spans="1:4" x14ac:dyDescent="0.25">
      <c r="A2001" s="387" t="s">
        <v>2631</v>
      </c>
      <c r="B2001" s="384">
        <v>2684880</v>
      </c>
      <c r="C2001" s="384">
        <v>322127</v>
      </c>
      <c r="D2001" s="374">
        <f t="shared" si="40"/>
        <v>2362753</v>
      </c>
    </row>
    <row r="2002" spans="1:4" ht="30" x14ac:dyDescent="0.25">
      <c r="A2002" s="387" t="s">
        <v>2632</v>
      </c>
      <c r="B2002" s="384">
        <v>2608848</v>
      </c>
      <c r="C2002" s="384">
        <v>312986</v>
      </c>
      <c r="D2002" s="374">
        <f t="shared" si="40"/>
        <v>2295862</v>
      </c>
    </row>
    <row r="2003" spans="1:4" ht="30" x14ac:dyDescent="0.25">
      <c r="A2003" s="387" t="s">
        <v>2633</v>
      </c>
      <c r="B2003" s="384">
        <v>1343952</v>
      </c>
      <c r="C2003" s="384">
        <v>161236</v>
      </c>
      <c r="D2003" s="374">
        <f t="shared" si="40"/>
        <v>1182716</v>
      </c>
    </row>
    <row r="2004" spans="1:4" ht="30" x14ac:dyDescent="0.25">
      <c r="A2004" s="387" t="s">
        <v>2634</v>
      </c>
      <c r="B2004" s="384">
        <v>1950048</v>
      </c>
      <c r="C2004" s="384">
        <v>233951</v>
      </c>
      <c r="D2004" s="374">
        <f t="shared" si="40"/>
        <v>1716097</v>
      </c>
    </row>
    <row r="2005" spans="1:4" x14ac:dyDescent="0.25">
      <c r="A2005" s="387" t="s">
        <v>2635</v>
      </c>
      <c r="B2005" s="384">
        <v>14414544</v>
      </c>
      <c r="C2005" s="384">
        <v>1729344</v>
      </c>
      <c r="D2005" s="374">
        <f t="shared" si="40"/>
        <v>12685200</v>
      </c>
    </row>
    <row r="2006" spans="1:4" x14ac:dyDescent="0.25">
      <c r="A2006" s="387" t="s">
        <v>2635</v>
      </c>
      <c r="B2006" s="384">
        <v>4875120</v>
      </c>
      <c r="C2006" s="384">
        <v>584884</v>
      </c>
      <c r="D2006" s="374">
        <f t="shared" si="40"/>
        <v>4290236</v>
      </c>
    </row>
    <row r="2007" spans="1:4" x14ac:dyDescent="0.25">
      <c r="A2007" s="387" t="s">
        <v>2636</v>
      </c>
      <c r="B2007" s="384">
        <v>7642080</v>
      </c>
      <c r="C2007" s="384">
        <v>916833</v>
      </c>
      <c r="D2007" s="374">
        <f t="shared" si="40"/>
        <v>6725247</v>
      </c>
    </row>
    <row r="2008" spans="1:4" x14ac:dyDescent="0.25">
      <c r="A2008" s="387" t="s">
        <v>2637</v>
      </c>
      <c r="B2008" s="384">
        <v>658800</v>
      </c>
      <c r="C2008" s="384">
        <v>79038</v>
      </c>
      <c r="D2008" s="374">
        <f t="shared" si="40"/>
        <v>579762</v>
      </c>
    </row>
    <row r="2009" spans="1:4" x14ac:dyDescent="0.25">
      <c r="A2009" s="387" t="s">
        <v>2637</v>
      </c>
      <c r="B2009" s="384">
        <v>2345328</v>
      </c>
      <c r="C2009" s="384">
        <v>281375</v>
      </c>
      <c r="D2009" s="374">
        <f t="shared" si="40"/>
        <v>2063953</v>
      </c>
    </row>
    <row r="2010" spans="1:4" x14ac:dyDescent="0.25">
      <c r="A2010" s="387" t="s">
        <v>2638</v>
      </c>
      <c r="B2010" s="384">
        <v>2160864</v>
      </c>
      <c r="C2010" s="384">
        <v>259249</v>
      </c>
      <c r="D2010" s="374">
        <f t="shared" si="40"/>
        <v>1901615</v>
      </c>
    </row>
    <row r="2011" spans="1:4" x14ac:dyDescent="0.25">
      <c r="A2011" s="387" t="s">
        <v>2639</v>
      </c>
      <c r="B2011" s="384">
        <v>3531280</v>
      </c>
      <c r="C2011" s="384">
        <v>357974</v>
      </c>
      <c r="D2011" s="374">
        <f t="shared" si="40"/>
        <v>3173306</v>
      </c>
    </row>
    <row r="2012" spans="1:4" x14ac:dyDescent="0.25">
      <c r="A2012" s="387" t="s">
        <v>2640</v>
      </c>
      <c r="B2012" s="384">
        <v>430416</v>
      </c>
      <c r="C2012" s="384">
        <v>51642</v>
      </c>
      <c r="D2012" s="374">
        <f t="shared" si="40"/>
        <v>378774</v>
      </c>
    </row>
    <row r="2013" spans="1:4" x14ac:dyDescent="0.25">
      <c r="A2013" s="387" t="s">
        <v>2641</v>
      </c>
      <c r="B2013" s="384">
        <v>554700</v>
      </c>
      <c r="C2013" s="384">
        <v>49290</v>
      </c>
      <c r="D2013" s="374">
        <f t="shared" si="40"/>
        <v>505410</v>
      </c>
    </row>
    <row r="2014" spans="1:4" x14ac:dyDescent="0.25">
      <c r="A2014" s="387" t="s">
        <v>2642</v>
      </c>
      <c r="B2014" s="384">
        <v>530700</v>
      </c>
      <c r="C2014" s="384">
        <v>63654</v>
      </c>
      <c r="D2014" s="374">
        <f t="shared" si="40"/>
        <v>467046</v>
      </c>
    </row>
    <row r="2015" spans="1:4" x14ac:dyDescent="0.25">
      <c r="A2015" s="387" t="s">
        <v>2642</v>
      </c>
      <c r="B2015" s="384">
        <v>578460</v>
      </c>
      <c r="C2015" s="384">
        <v>56202</v>
      </c>
      <c r="D2015" s="374">
        <f t="shared" si="40"/>
        <v>522258</v>
      </c>
    </row>
    <row r="2016" spans="1:4" x14ac:dyDescent="0.25">
      <c r="A2016" s="387" t="s">
        <v>2642</v>
      </c>
      <c r="B2016" s="384">
        <v>91500</v>
      </c>
      <c r="C2016" s="384">
        <v>10962</v>
      </c>
      <c r="D2016" s="374">
        <f t="shared" si="40"/>
        <v>80538</v>
      </c>
    </row>
    <row r="2017" spans="1:4" x14ac:dyDescent="0.25">
      <c r="A2017" s="387" t="s">
        <v>2642</v>
      </c>
      <c r="B2017" s="384">
        <v>589260</v>
      </c>
      <c r="C2017" s="384">
        <v>70701</v>
      </c>
      <c r="D2017" s="374">
        <f t="shared" si="40"/>
        <v>518559</v>
      </c>
    </row>
    <row r="2018" spans="1:4" x14ac:dyDescent="0.25">
      <c r="A2018" s="387" t="s">
        <v>2642</v>
      </c>
      <c r="B2018" s="384">
        <v>680760</v>
      </c>
      <c r="C2018" s="384">
        <v>81672</v>
      </c>
      <c r="D2018" s="374">
        <f t="shared" si="40"/>
        <v>599088</v>
      </c>
    </row>
    <row r="2019" spans="1:4" x14ac:dyDescent="0.25">
      <c r="A2019" s="387" t="s">
        <v>2643</v>
      </c>
      <c r="B2019" s="384">
        <v>1578132</v>
      </c>
      <c r="C2019" s="384">
        <v>117216</v>
      </c>
      <c r="D2019" s="374">
        <f t="shared" si="40"/>
        <v>1460916</v>
      </c>
    </row>
    <row r="2020" spans="1:4" x14ac:dyDescent="0.25">
      <c r="A2020" s="387" t="s">
        <v>2644</v>
      </c>
      <c r="B2020" s="384">
        <v>494100</v>
      </c>
      <c r="C2020" s="384">
        <v>59274</v>
      </c>
      <c r="D2020" s="374">
        <f t="shared" si="40"/>
        <v>434826</v>
      </c>
    </row>
    <row r="2021" spans="1:4" x14ac:dyDescent="0.25">
      <c r="A2021" s="387" t="s">
        <v>2645</v>
      </c>
      <c r="B2021" s="384">
        <v>7378560</v>
      </c>
      <c r="C2021" s="384">
        <v>885215</v>
      </c>
      <c r="D2021" s="374">
        <f t="shared" si="40"/>
        <v>6493345</v>
      </c>
    </row>
    <row r="2022" spans="1:4" x14ac:dyDescent="0.25">
      <c r="A2022" s="387" t="s">
        <v>2646</v>
      </c>
      <c r="B2022" s="384">
        <v>2589084</v>
      </c>
      <c r="C2022" s="384">
        <v>310620</v>
      </c>
      <c r="D2022" s="374">
        <f t="shared" si="40"/>
        <v>2278464</v>
      </c>
    </row>
    <row r="2023" spans="1:4" x14ac:dyDescent="0.25">
      <c r="A2023" s="387" t="s">
        <v>2646</v>
      </c>
      <c r="B2023" s="384">
        <v>1367100</v>
      </c>
      <c r="C2023" s="384">
        <v>164010</v>
      </c>
      <c r="D2023" s="374">
        <f t="shared" si="40"/>
        <v>1203090</v>
      </c>
    </row>
    <row r="2024" spans="1:4" x14ac:dyDescent="0.25">
      <c r="A2024" s="387" t="s">
        <v>2647</v>
      </c>
      <c r="B2024" s="384">
        <v>2415600</v>
      </c>
      <c r="C2024" s="384">
        <v>289803</v>
      </c>
      <c r="D2024" s="374">
        <f t="shared" si="40"/>
        <v>2125797</v>
      </c>
    </row>
    <row r="2025" spans="1:4" x14ac:dyDescent="0.25">
      <c r="A2025" s="387" t="s">
        <v>2648</v>
      </c>
      <c r="B2025" s="384">
        <v>173923</v>
      </c>
      <c r="C2025" s="384">
        <v>20861</v>
      </c>
      <c r="D2025" s="374">
        <f t="shared" si="40"/>
        <v>153062</v>
      </c>
    </row>
    <row r="2026" spans="1:4" x14ac:dyDescent="0.25">
      <c r="A2026" s="387" t="s">
        <v>2648</v>
      </c>
      <c r="B2026" s="384">
        <v>1062864</v>
      </c>
      <c r="C2026" s="384">
        <v>127508</v>
      </c>
      <c r="D2026" s="374">
        <f t="shared" si="40"/>
        <v>935356</v>
      </c>
    </row>
    <row r="2027" spans="1:4" x14ac:dyDescent="0.25">
      <c r="A2027" s="387" t="s">
        <v>2649</v>
      </c>
      <c r="B2027" s="384">
        <v>338184</v>
      </c>
      <c r="C2027" s="384">
        <v>40567</v>
      </c>
      <c r="D2027" s="374">
        <f t="shared" si="40"/>
        <v>297617</v>
      </c>
    </row>
    <row r="2028" spans="1:4" x14ac:dyDescent="0.25">
      <c r="A2028" s="387" t="s">
        <v>2650</v>
      </c>
      <c r="B2028" s="384">
        <v>3913272</v>
      </c>
      <c r="C2028" s="384">
        <v>469482</v>
      </c>
      <c r="D2028" s="374">
        <f t="shared" si="40"/>
        <v>3443790</v>
      </c>
    </row>
    <row r="2029" spans="1:4" x14ac:dyDescent="0.25">
      <c r="A2029" s="387" t="s">
        <v>2651</v>
      </c>
      <c r="B2029" s="384">
        <v>58560</v>
      </c>
      <c r="C2029" s="384">
        <v>7014</v>
      </c>
      <c r="D2029" s="374">
        <f t="shared" si="40"/>
        <v>51546</v>
      </c>
    </row>
    <row r="2030" spans="1:4" x14ac:dyDescent="0.25">
      <c r="A2030" s="387" t="s">
        <v>2651</v>
      </c>
      <c r="B2030" s="384">
        <v>76860</v>
      </c>
      <c r="C2030" s="384">
        <v>9221</v>
      </c>
      <c r="D2030" s="374">
        <f t="shared" si="40"/>
        <v>67639</v>
      </c>
    </row>
    <row r="2031" spans="1:4" x14ac:dyDescent="0.25">
      <c r="A2031" s="387" t="s">
        <v>2651</v>
      </c>
      <c r="B2031" s="384">
        <v>329400</v>
      </c>
      <c r="C2031" s="384">
        <v>39521</v>
      </c>
      <c r="D2031" s="374">
        <f t="shared" si="40"/>
        <v>289879</v>
      </c>
    </row>
    <row r="2032" spans="1:4" x14ac:dyDescent="0.25">
      <c r="A2032" s="387" t="s">
        <v>2651</v>
      </c>
      <c r="B2032" s="384">
        <v>70560</v>
      </c>
      <c r="C2032" s="384">
        <v>8470</v>
      </c>
      <c r="D2032" s="374">
        <f t="shared" si="40"/>
        <v>62090</v>
      </c>
    </row>
    <row r="2033" spans="1:4" x14ac:dyDescent="0.25">
      <c r="A2033" s="387" t="s">
        <v>2651</v>
      </c>
      <c r="B2033" s="384">
        <v>358680</v>
      </c>
      <c r="C2033" s="384">
        <v>43028</v>
      </c>
      <c r="D2033" s="374">
        <f t="shared" si="40"/>
        <v>315652</v>
      </c>
    </row>
    <row r="2034" spans="1:4" x14ac:dyDescent="0.25">
      <c r="A2034" s="387" t="s">
        <v>2652</v>
      </c>
      <c r="B2034" s="384">
        <v>1447896</v>
      </c>
      <c r="C2034" s="384">
        <v>173698</v>
      </c>
      <c r="D2034" s="374">
        <f t="shared" si="40"/>
        <v>1274198</v>
      </c>
    </row>
    <row r="2035" spans="1:4" x14ac:dyDescent="0.25">
      <c r="A2035" s="387" t="s">
        <v>2652</v>
      </c>
      <c r="B2035" s="384">
        <v>1717272</v>
      </c>
      <c r="C2035" s="384">
        <v>206028</v>
      </c>
      <c r="D2035" s="374">
        <f t="shared" si="40"/>
        <v>1511244</v>
      </c>
    </row>
    <row r="2036" spans="1:4" x14ac:dyDescent="0.25">
      <c r="A2036" s="387" t="s">
        <v>2652</v>
      </c>
      <c r="B2036" s="384">
        <v>1464000</v>
      </c>
      <c r="C2036" s="384">
        <v>175647</v>
      </c>
      <c r="D2036" s="374">
        <f t="shared" si="40"/>
        <v>1288353</v>
      </c>
    </row>
    <row r="2037" spans="1:4" x14ac:dyDescent="0.25">
      <c r="A2037" s="387" t="s">
        <v>2653</v>
      </c>
      <c r="B2037" s="384">
        <v>1054080</v>
      </c>
      <c r="C2037" s="384">
        <v>126455</v>
      </c>
      <c r="D2037" s="374">
        <f t="shared" si="40"/>
        <v>927625</v>
      </c>
    </row>
    <row r="2038" spans="1:4" x14ac:dyDescent="0.25">
      <c r="A2038" s="387" t="s">
        <v>2653</v>
      </c>
      <c r="B2038" s="384">
        <v>922320</v>
      </c>
      <c r="C2038" s="384">
        <v>110653</v>
      </c>
      <c r="D2038" s="374">
        <f t="shared" si="40"/>
        <v>811667</v>
      </c>
    </row>
    <row r="2039" spans="1:4" x14ac:dyDescent="0.25">
      <c r="A2039" s="387" t="s">
        <v>2653</v>
      </c>
      <c r="B2039" s="384">
        <v>4901472</v>
      </c>
      <c r="C2039" s="384">
        <v>588044</v>
      </c>
      <c r="D2039" s="374">
        <f t="shared" si="40"/>
        <v>4313428</v>
      </c>
    </row>
    <row r="2040" spans="1:4" x14ac:dyDescent="0.25">
      <c r="A2040" s="387" t="s">
        <v>2653</v>
      </c>
      <c r="B2040" s="384">
        <v>922320</v>
      </c>
      <c r="C2040" s="384">
        <v>110653</v>
      </c>
      <c r="D2040" s="374">
        <f t="shared" si="40"/>
        <v>811667</v>
      </c>
    </row>
    <row r="2041" spans="1:4" x14ac:dyDescent="0.25">
      <c r="A2041" s="387" t="s">
        <v>2654</v>
      </c>
      <c r="B2041" s="384">
        <v>531216</v>
      </c>
      <c r="C2041" s="384">
        <v>63726</v>
      </c>
      <c r="D2041" s="374">
        <f t="shared" si="40"/>
        <v>467490</v>
      </c>
    </row>
    <row r="2042" spans="1:4" x14ac:dyDescent="0.25">
      <c r="A2042" s="387" t="s">
        <v>2654</v>
      </c>
      <c r="B2042" s="384">
        <v>2964528</v>
      </c>
      <c r="C2042" s="384">
        <v>355664</v>
      </c>
      <c r="D2042" s="374">
        <f t="shared" ref="D2042:D2105" si="41">B2042-C2042</f>
        <v>2608864</v>
      </c>
    </row>
    <row r="2043" spans="1:4" x14ac:dyDescent="0.25">
      <c r="A2043" s="387" t="s">
        <v>2655</v>
      </c>
      <c r="B2043" s="384">
        <v>2632272</v>
      </c>
      <c r="C2043" s="384">
        <v>315798</v>
      </c>
      <c r="D2043" s="374">
        <f t="shared" si="41"/>
        <v>2316474</v>
      </c>
    </row>
    <row r="2044" spans="1:4" x14ac:dyDescent="0.25">
      <c r="A2044" s="387" t="s">
        <v>2655</v>
      </c>
      <c r="B2044" s="384">
        <v>2223816</v>
      </c>
      <c r="C2044" s="384">
        <v>266793</v>
      </c>
      <c r="D2044" s="374">
        <f t="shared" si="41"/>
        <v>1957023</v>
      </c>
    </row>
    <row r="2045" spans="1:4" x14ac:dyDescent="0.25">
      <c r="A2045" s="387" t="s">
        <v>2656</v>
      </c>
      <c r="B2045" s="384">
        <v>4517172</v>
      </c>
      <c r="C2045" s="384">
        <v>541925</v>
      </c>
      <c r="D2045" s="374">
        <f t="shared" si="41"/>
        <v>3975247</v>
      </c>
    </row>
    <row r="2046" spans="1:4" x14ac:dyDescent="0.25">
      <c r="A2046" s="387" t="s">
        <v>2657</v>
      </c>
      <c r="B2046" s="384">
        <v>289872</v>
      </c>
      <c r="C2046" s="384">
        <v>34771</v>
      </c>
      <c r="D2046" s="374">
        <f t="shared" si="41"/>
        <v>255101</v>
      </c>
    </row>
    <row r="2047" spans="1:4" x14ac:dyDescent="0.25">
      <c r="A2047" s="387" t="s">
        <v>2658</v>
      </c>
      <c r="B2047" s="384">
        <v>4396392</v>
      </c>
      <c r="C2047" s="384">
        <v>527452</v>
      </c>
      <c r="D2047" s="374">
        <f t="shared" si="41"/>
        <v>3868940</v>
      </c>
    </row>
    <row r="2048" spans="1:4" x14ac:dyDescent="0.25">
      <c r="A2048" s="387" t="s">
        <v>2659</v>
      </c>
      <c r="B2048" s="384">
        <v>4611600</v>
      </c>
      <c r="C2048" s="384">
        <v>553263</v>
      </c>
      <c r="D2048" s="374">
        <f t="shared" si="41"/>
        <v>4058337</v>
      </c>
    </row>
    <row r="2049" spans="1:4" x14ac:dyDescent="0.25">
      <c r="A2049" s="387" t="s">
        <v>2659</v>
      </c>
      <c r="B2049" s="384">
        <v>4765320</v>
      </c>
      <c r="C2049" s="384">
        <v>571707</v>
      </c>
      <c r="D2049" s="374">
        <f t="shared" si="41"/>
        <v>4193613</v>
      </c>
    </row>
    <row r="2050" spans="1:4" x14ac:dyDescent="0.25">
      <c r="A2050" s="387" t="s">
        <v>2660</v>
      </c>
      <c r="B2050" s="384">
        <v>409248</v>
      </c>
      <c r="C2050" s="384">
        <v>49098</v>
      </c>
      <c r="D2050" s="374">
        <f t="shared" si="41"/>
        <v>360150</v>
      </c>
    </row>
    <row r="2051" spans="1:4" x14ac:dyDescent="0.25">
      <c r="A2051" s="387" t="s">
        <v>2660</v>
      </c>
      <c r="B2051" s="384">
        <v>635040</v>
      </c>
      <c r="C2051" s="384">
        <v>76191</v>
      </c>
      <c r="D2051" s="374">
        <f t="shared" si="41"/>
        <v>558849</v>
      </c>
    </row>
    <row r="2052" spans="1:4" x14ac:dyDescent="0.25">
      <c r="A2052" s="387" t="s">
        <v>2660</v>
      </c>
      <c r="B2052" s="384">
        <v>190512</v>
      </c>
      <c r="C2052" s="384">
        <v>22860</v>
      </c>
      <c r="D2052" s="374">
        <f t="shared" si="41"/>
        <v>167652</v>
      </c>
    </row>
    <row r="2053" spans="1:4" x14ac:dyDescent="0.25">
      <c r="A2053" s="387" t="s">
        <v>2660</v>
      </c>
      <c r="B2053" s="384">
        <v>35280</v>
      </c>
      <c r="C2053" s="384">
        <v>4234</v>
      </c>
      <c r="D2053" s="374">
        <f t="shared" si="41"/>
        <v>31046</v>
      </c>
    </row>
    <row r="2054" spans="1:4" x14ac:dyDescent="0.25">
      <c r="A2054" s="387" t="s">
        <v>2660</v>
      </c>
      <c r="B2054" s="384">
        <v>61488</v>
      </c>
      <c r="C2054" s="384">
        <v>7368</v>
      </c>
      <c r="D2054" s="374">
        <f t="shared" si="41"/>
        <v>54120</v>
      </c>
    </row>
    <row r="2055" spans="1:4" x14ac:dyDescent="0.25">
      <c r="A2055" s="387" t="s">
        <v>2660</v>
      </c>
      <c r="B2055" s="384">
        <v>507276</v>
      </c>
      <c r="C2055" s="384">
        <v>60863</v>
      </c>
      <c r="D2055" s="374">
        <f t="shared" si="41"/>
        <v>446413</v>
      </c>
    </row>
    <row r="2056" spans="1:4" x14ac:dyDescent="0.25">
      <c r="A2056" s="387" t="s">
        <v>2660</v>
      </c>
      <c r="B2056" s="384">
        <v>1168272</v>
      </c>
      <c r="C2056" s="384">
        <v>140142</v>
      </c>
      <c r="D2056" s="374">
        <f t="shared" si="41"/>
        <v>1028130</v>
      </c>
    </row>
    <row r="2057" spans="1:4" x14ac:dyDescent="0.25">
      <c r="A2057" s="387" t="s">
        <v>2660</v>
      </c>
      <c r="B2057" s="384">
        <v>3414840</v>
      </c>
      <c r="C2057" s="384">
        <v>409689</v>
      </c>
      <c r="D2057" s="374">
        <f t="shared" si="41"/>
        <v>3005151</v>
      </c>
    </row>
    <row r="2058" spans="1:4" x14ac:dyDescent="0.25">
      <c r="A2058" s="387" t="s">
        <v>2660</v>
      </c>
      <c r="B2058" s="384">
        <v>343200</v>
      </c>
      <c r="C2058" s="384">
        <v>41171</v>
      </c>
      <c r="D2058" s="374">
        <f t="shared" si="41"/>
        <v>302029</v>
      </c>
    </row>
    <row r="2059" spans="1:4" x14ac:dyDescent="0.25">
      <c r="A2059" s="387" t="s">
        <v>2660</v>
      </c>
      <c r="B2059" s="384">
        <v>1354320</v>
      </c>
      <c r="C2059" s="384">
        <v>162470</v>
      </c>
      <c r="D2059" s="374">
        <f t="shared" si="41"/>
        <v>1191850</v>
      </c>
    </row>
    <row r="2060" spans="1:4" x14ac:dyDescent="0.25">
      <c r="A2060" s="387" t="s">
        <v>2661</v>
      </c>
      <c r="B2060" s="384">
        <v>123708</v>
      </c>
      <c r="C2060" s="384">
        <v>14839</v>
      </c>
      <c r="D2060" s="374">
        <f t="shared" si="41"/>
        <v>108869</v>
      </c>
    </row>
    <row r="2061" spans="1:4" x14ac:dyDescent="0.25">
      <c r="A2061" s="387" t="s">
        <v>2661</v>
      </c>
      <c r="B2061" s="384">
        <v>877968</v>
      </c>
      <c r="C2061" s="384">
        <v>105326</v>
      </c>
      <c r="D2061" s="374">
        <f t="shared" si="41"/>
        <v>772642</v>
      </c>
    </row>
    <row r="2062" spans="1:4" x14ac:dyDescent="0.25">
      <c r="A2062" s="387" t="s">
        <v>2661</v>
      </c>
      <c r="B2062" s="384">
        <v>732732</v>
      </c>
      <c r="C2062" s="384">
        <v>87910</v>
      </c>
      <c r="D2062" s="374">
        <f t="shared" si="41"/>
        <v>644822</v>
      </c>
    </row>
    <row r="2063" spans="1:4" x14ac:dyDescent="0.25">
      <c r="A2063" s="387" t="s">
        <v>2661</v>
      </c>
      <c r="B2063" s="384">
        <v>428220</v>
      </c>
      <c r="C2063" s="384">
        <v>51371</v>
      </c>
      <c r="D2063" s="374">
        <f t="shared" si="41"/>
        <v>376849</v>
      </c>
    </row>
    <row r="2064" spans="1:4" x14ac:dyDescent="0.25">
      <c r="A2064" s="387" t="s">
        <v>2661</v>
      </c>
      <c r="B2064" s="384">
        <v>418704</v>
      </c>
      <c r="C2064" s="384">
        <v>50228</v>
      </c>
      <c r="D2064" s="374">
        <f t="shared" si="41"/>
        <v>368476</v>
      </c>
    </row>
    <row r="2065" spans="1:4" x14ac:dyDescent="0.25">
      <c r="A2065" s="387" t="s">
        <v>2661</v>
      </c>
      <c r="B2065" s="384">
        <v>371124</v>
      </c>
      <c r="C2065" s="384">
        <v>44518</v>
      </c>
      <c r="D2065" s="374">
        <f t="shared" si="41"/>
        <v>326606</v>
      </c>
    </row>
    <row r="2066" spans="1:4" x14ac:dyDescent="0.25">
      <c r="A2066" s="387" t="s">
        <v>2662</v>
      </c>
      <c r="B2066" s="384">
        <v>2449440</v>
      </c>
      <c r="C2066" s="384">
        <v>293866</v>
      </c>
      <c r="D2066" s="374">
        <f t="shared" si="41"/>
        <v>2155574</v>
      </c>
    </row>
    <row r="2067" spans="1:4" x14ac:dyDescent="0.25">
      <c r="A2067" s="387" t="s">
        <v>2662</v>
      </c>
      <c r="B2067" s="384">
        <v>725760</v>
      </c>
      <c r="C2067" s="384">
        <v>87076</v>
      </c>
      <c r="D2067" s="374">
        <f t="shared" si="41"/>
        <v>638684</v>
      </c>
    </row>
    <row r="2068" spans="1:4" x14ac:dyDescent="0.25">
      <c r="A2068" s="387" t="s">
        <v>2663</v>
      </c>
      <c r="B2068" s="384">
        <v>197640</v>
      </c>
      <c r="C2068" s="384">
        <v>23715</v>
      </c>
      <c r="D2068" s="374">
        <f t="shared" si="41"/>
        <v>173925</v>
      </c>
    </row>
    <row r="2069" spans="1:4" x14ac:dyDescent="0.25">
      <c r="A2069" s="387" t="s">
        <v>2663</v>
      </c>
      <c r="B2069" s="384">
        <v>498960</v>
      </c>
      <c r="C2069" s="384">
        <v>59867</v>
      </c>
      <c r="D2069" s="374">
        <f t="shared" si="41"/>
        <v>439093</v>
      </c>
    </row>
    <row r="2070" spans="1:4" x14ac:dyDescent="0.25">
      <c r="A2070" s="387" t="s">
        <v>2663</v>
      </c>
      <c r="B2070" s="384">
        <v>362880</v>
      </c>
      <c r="C2070" s="384">
        <v>43532</v>
      </c>
      <c r="D2070" s="374">
        <f t="shared" si="41"/>
        <v>319348</v>
      </c>
    </row>
    <row r="2071" spans="1:4" x14ac:dyDescent="0.25">
      <c r="A2071" s="387" t="s">
        <v>2663</v>
      </c>
      <c r="B2071" s="384">
        <v>352800</v>
      </c>
      <c r="C2071" s="384">
        <v>42319</v>
      </c>
      <c r="D2071" s="374">
        <f t="shared" si="41"/>
        <v>310481</v>
      </c>
    </row>
    <row r="2072" spans="1:4" x14ac:dyDescent="0.25">
      <c r="A2072" s="387" t="s">
        <v>2663</v>
      </c>
      <c r="B2072" s="384">
        <v>311100</v>
      </c>
      <c r="C2072" s="384">
        <v>37308</v>
      </c>
      <c r="D2072" s="374">
        <f t="shared" si="41"/>
        <v>273792</v>
      </c>
    </row>
    <row r="2073" spans="1:4" x14ac:dyDescent="0.25">
      <c r="A2073" s="387" t="s">
        <v>2663</v>
      </c>
      <c r="B2073" s="384">
        <v>296460</v>
      </c>
      <c r="C2073" s="384">
        <v>35567</v>
      </c>
      <c r="D2073" s="374">
        <f t="shared" si="41"/>
        <v>260893</v>
      </c>
    </row>
    <row r="2074" spans="1:4" x14ac:dyDescent="0.25">
      <c r="A2074" s="387" t="s">
        <v>2663</v>
      </c>
      <c r="B2074" s="384">
        <v>226920</v>
      </c>
      <c r="C2074" s="384">
        <v>27215</v>
      </c>
      <c r="D2074" s="374">
        <f t="shared" si="41"/>
        <v>199705</v>
      </c>
    </row>
    <row r="2075" spans="1:4" x14ac:dyDescent="0.25">
      <c r="A2075" s="387" t="s">
        <v>2664</v>
      </c>
      <c r="B2075" s="384">
        <v>252540</v>
      </c>
      <c r="C2075" s="384">
        <v>30294</v>
      </c>
      <c r="D2075" s="374">
        <f t="shared" si="41"/>
        <v>222246</v>
      </c>
    </row>
    <row r="2076" spans="1:4" x14ac:dyDescent="0.25">
      <c r="A2076" s="387" t="s">
        <v>2665</v>
      </c>
      <c r="B2076" s="384">
        <v>245220</v>
      </c>
      <c r="C2076" s="384">
        <v>29425</v>
      </c>
      <c r="D2076" s="374">
        <f t="shared" si="41"/>
        <v>215795</v>
      </c>
    </row>
    <row r="2077" spans="1:4" x14ac:dyDescent="0.25">
      <c r="A2077" s="387" t="s">
        <v>2666</v>
      </c>
      <c r="B2077" s="384">
        <v>186660</v>
      </c>
      <c r="C2077" s="384">
        <v>22395</v>
      </c>
      <c r="D2077" s="374">
        <f t="shared" si="41"/>
        <v>164265</v>
      </c>
    </row>
    <row r="2078" spans="1:4" x14ac:dyDescent="0.25">
      <c r="A2078" s="387" t="s">
        <v>2667</v>
      </c>
      <c r="B2078" s="384">
        <v>211680</v>
      </c>
      <c r="C2078" s="384">
        <v>25402</v>
      </c>
      <c r="D2078" s="374">
        <f t="shared" si="41"/>
        <v>186278</v>
      </c>
    </row>
    <row r="2079" spans="1:4" x14ac:dyDescent="0.25">
      <c r="A2079" s="387" t="s">
        <v>2667</v>
      </c>
      <c r="B2079" s="384">
        <v>176400</v>
      </c>
      <c r="C2079" s="384">
        <v>21171</v>
      </c>
      <c r="D2079" s="374">
        <f t="shared" si="41"/>
        <v>155229</v>
      </c>
    </row>
    <row r="2080" spans="1:4" x14ac:dyDescent="0.25">
      <c r="A2080" s="387" t="s">
        <v>2668</v>
      </c>
      <c r="B2080" s="384">
        <v>4058208</v>
      </c>
      <c r="C2080" s="384">
        <v>486866</v>
      </c>
      <c r="D2080" s="374">
        <f t="shared" si="41"/>
        <v>3571342</v>
      </c>
    </row>
    <row r="2081" spans="1:4" x14ac:dyDescent="0.25">
      <c r="A2081" s="387" t="s">
        <v>2669</v>
      </c>
      <c r="B2081" s="384">
        <v>251712</v>
      </c>
      <c r="C2081" s="384">
        <v>30206</v>
      </c>
      <c r="D2081" s="374">
        <f t="shared" si="41"/>
        <v>221506</v>
      </c>
    </row>
    <row r="2082" spans="1:4" ht="30" x14ac:dyDescent="0.25">
      <c r="A2082" s="387" t="s">
        <v>2670</v>
      </c>
      <c r="B2082" s="384">
        <v>12738132</v>
      </c>
      <c r="C2082" s="384">
        <v>1528212</v>
      </c>
      <c r="D2082" s="374">
        <f t="shared" si="41"/>
        <v>11209920</v>
      </c>
    </row>
    <row r="2083" spans="1:4" x14ac:dyDescent="0.25">
      <c r="A2083" s="387" t="s">
        <v>2671</v>
      </c>
      <c r="B2083" s="384">
        <v>3676226</v>
      </c>
      <c r="C2083" s="384">
        <v>441051</v>
      </c>
      <c r="D2083" s="374">
        <f t="shared" si="41"/>
        <v>3235175</v>
      </c>
    </row>
    <row r="2084" spans="1:4" x14ac:dyDescent="0.25">
      <c r="A2084" s="387" t="s">
        <v>2672</v>
      </c>
      <c r="B2084" s="384">
        <v>1318296</v>
      </c>
      <c r="C2084" s="384">
        <v>158154</v>
      </c>
      <c r="D2084" s="374">
        <f t="shared" si="41"/>
        <v>1160142</v>
      </c>
    </row>
    <row r="2085" spans="1:4" ht="30" x14ac:dyDescent="0.25">
      <c r="A2085" s="387" t="s">
        <v>2673</v>
      </c>
      <c r="B2085" s="384">
        <v>2741700</v>
      </c>
      <c r="C2085" s="384">
        <v>328925</v>
      </c>
      <c r="D2085" s="374">
        <f t="shared" si="41"/>
        <v>2412775</v>
      </c>
    </row>
    <row r="2086" spans="1:4" x14ac:dyDescent="0.25">
      <c r="A2086" s="387" t="s">
        <v>2674</v>
      </c>
      <c r="B2086" s="384">
        <v>15538176</v>
      </c>
      <c r="C2086" s="384">
        <v>1864154</v>
      </c>
      <c r="D2086" s="374">
        <f t="shared" si="41"/>
        <v>13674022</v>
      </c>
    </row>
    <row r="2087" spans="1:4" x14ac:dyDescent="0.25">
      <c r="A2087" s="387" t="s">
        <v>2674</v>
      </c>
      <c r="B2087" s="384">
        <v>12810240</v>
      </c>
      <c r="C2087" s="384">
        <v>1536882</v>
      </c>
      <c r="D2087" s="374">
        <f t="shared" si="41"/>
        <v>11273358</v>
      </c>
    </row>
    <row r="2088" spans="1:4" ht="30" x14ac:dyDescent="0.25">
      <c r="A2088" s="387" t="s">
        <v>2675</v>
      </c>
      <c r="B2088" s="384">
        <v>10685600</v>
      </c>
      <c r="C2088" s="384">
        <v>1281975</v>
      </c>
      <c r="D2088" s="374">
        <f t="shared" si="41"/>
        <v>9403625</v>
      </c>
    </row>
    <row r="2089" spans="1:4" x14ac:dyDescent="0.25">
      <c r="A2089" s="387" t="s">
        <v>2676</v>
      </c>
      <c r="B2089" s="384">
        <v>2432621</v>
      </c>
      <c r="C2089" s="384">
        <v>291846</v>
      </c>
      <c r="D2089" s="374">
        <f t="shared" si="41"/>
        <v>2140775</v>
      </c>
    </row>
    <row r="2090" spans="1:4" x14ac:dyDescent="0.25">
      <c r="A2090" s="387" t="s">
        <v>2677</v>
      </c>
      <c r="B2090" s="384">
        <v>230400</v>
      </c>
      <c r="C2090" s="384">
        <v>27633</v>
      </c>
      <c r="D2090" s="374">
        <f t="shared" si="41"/>
        <v>202767</v>
      </c>
    </row>
    <row r="2091" spans="1:4" x14ac:dyDescent="0.25">
      <c r="A2091" s="387" t="s">
        <v>2678</v>
      </c>
      <c r="B2091" s="384">
        <v>542592</v>
      </c>
      <c r="C2091" s="384">
        <v>65102</v>
      </c>
      <c r="D2091" s="374">
        <f t="shared" si="41"/>
        <v>477490</v>
      </c>
    </row>
    <row r="2092" spans="1:4" ht="30" x14ac:dyDescent="0.25">
      <c r="A2092" s="387" t="s">
        <v>2679</v>
      </c>
      <c r="B2092" s="384">
        <v>2651616</v>
      </c>
      <c r="C2092" s="384">
        <v>318120</v>
      </c>
      <c r="D2092" s="374">
        <f t="shared" si="41"/>
        <v>2333496</v>
      </c>
    </row>
    <row r="2093" spans="1:4" ht="30" x14ac:dyDescent="0.25">
      <c r="A2093" s="387" t="s">
        <v>2680</v>
      </c>
      <c r="B2093" s="384">
        <v>4486116</v>
      </c>
      <c r="C2093" s="384">
        <v>517602</v>
      </c>
      <c r="D2093" s="374">
        <f t="shared" si="41"/>
        <v>3968514</v>
      </c>
    </row>
    <row r="2094" spans="1:4" ht="30" x14ac:dyDescent="0.25">
      <c r="A2094" s="387" t="s">
        <v>2681</v>
      </c>
      <c r="B2094" s="384">
        <v>16454016</v>
      </c>
      <c r="C2094" s="384">
        <v>1974028</v>
      </c>
      <c r="D2094" s="374">
        <f t="shared" si="41"/>
        <v>14479988</v>
      </c>
    </row>
    <row r="2095" spans="1:4" x14ac:dyDescent="0.25">
      <c r="A2095" s="387" t="s">
        <v>2682</v>
      </c>
      <c r="B2095" s="384">
        <v>7117440</v>
      </c>
      <c r="C2095" s="384">
        <v>853904</v>
      </c>
      <c r="D2095" s="374">
        <f t="shared" si="41"/>
        <v>6263536</v>
      </c>
    </row>
    <row r="2096" spans="1:4" x14ac:dyDescent="0.25">
      <c r="A2096" s="387" t="s">
        <v>2683</v>
      </c>
      <c r="B2096" s="384">
        <v>2652672</v>
      </c>
      <c r="C2096" s="384">
        <v>318253</v>
      </c>
      <c r="D2096" s="374">
        <f t="shared" si="41"/>
        <v>2334419</v>
      </c>
    </row>
    <row r="2097" spans="1:4" x14ac:dyDescent="0.25">
      <c r="A2097" s="387" t="s">
        <v>2684</v>
      </c>
      <c r="B2097" s="384">
        <v>2915827</v>
      </c>
      <c r="C2097" s="384">
        <v>349819</v>
      </c>
      <c r="D2097" s="374">
        <f t="shared" si="41"/>
        <v>2566008</v>
      </c>
    </row>
    <row r="2098" spans="1:4" x14ac:dyDescent="0.25">
      <c r="A2098" s="387" t="s">
        <v>2685</v>
      </c>
      <c r="B2098" s="384">
        <v>431424</v>
      </c>
      <c r="C2098" s="384">
        <v>51762</v>
      </c>
      <c r="D2098" s="374">
        <f t="shared" si="41"/>
        <v>379662</v>
      </c>
    </row>
    <row r="2099" spans="1:4" x14ac:dyDescent="0.25">
      <c r="A2099" s="387" t="s">
        <v>2686</v>
      </c>
      <c r="B2099" s="384">
        <v>2679384</v>
      </c>
      <c r="C2099" s="384">
        <v>321441</v>
      </c>
      <c r="D2099" s="374">
        <f t="shared" si="41"/>
        <v>2357943</v>
      </c>
    </row>
    <row r="2100" spans="1:4" ht="30" x14ac:dyDescent="0.25">
      <c r="A2100" s="387" t="s">
        <v>2687</v>
      </c>
      <c r="B2100" s="384">
        <v>9649094</v>
      </c>
      <c r="C2100" s="384">
        <v>1157626</v>
      </c>
      <c r="D2100" s="374">
        <f t="shared" si="41"/>
        <v>8491468</v>
      </c>
    </row>
    <row r="2101" spans="1:4" ht="30" x14ac:dyDescent="0.25">
      <c r="A2101" s="387" t="s">
        <v>2688</v>
      </c>
      <c r="B2101" s="384">
        <v>27870720</v>
      </c>
      <c r="C2101" s="384">
        <v>3343722</v>
      </c>
      <c r="D2101" s="374">
        <f t="shared" si="41"/>
        <v>24526998</v>
      </c>
    </row>
    <row r="2102" spans="1:4" x14ac:dyDescent="0.25">
      <c r="A2102" s="387" t="s">
        <v>2689</v>
      </c>
      <c r="B2102" s="384">
        <v>3965000</v>
      </c>
      <c r="C2102" s="384">
        <v>475690</v>
      </c>
      <c r="D2102" s="374">
        <f t="shared" si="41"/>
        <v>3489310</v>
      </c>
    </row>
    <row r="2103" spans="1:4" x14ac:dyDescent="0.25">
      <c r="A2103" s="387" t="s">
        <v>2690</v>
      </c>
      <c r="B2103" s="384">
        <v>4331000</v>
      </c>
      <c r="C2103" s="384">
        <v>519600</v>
      </c>
      <c r="D2103" s="374">
        <f t="shared" si="41"/>
        <v>3811400</v>
      </c>
    </row>
    <row r="2104" spans="1:4" x14ac:dyDescent="0.25">
      <c r="A2104" s="387" t="s">
        <v>2691</v>
      </c>
      <c r="B2104" s="384">
        <v>5413750</v>
      </c>
      <c r="C2104" s="384">
        <v>649499</v>
      </c>
      <c r="D2104" s="374">
        <f t="shared" si="41"/>
        <v>4764251</v>
      </c>
    </row>
    <row r="2105" spans="1:4" x14ac:dyDescent="0.25">
      <c r="A2105" s="387" t="s">
        <v>2692</v>
      </c>
      <c r="B2105" s="384">
        <v>5368000</v>
      </c>
      <c r="C2105" s="384">
        <v>644008</v>
      </c>
      <c r="D2105" s="374">
        <f t="shared" si="41"/>
        <v>4723992</v>
      </c>
    </row>
    <row r="2106" spans="1:4" x14ac:dyDescent="0.25">
      <c r="A2106" s="387" t="s">
        <v>2693</v>
      </c>
      <c r="B2106" s="384">
        <v>701500</v>
      </c>
      <c r="C2106" s="384">
        <v>84163</v>
      </c>
      <c r="D2106" s="374">
        <f t="shared" ref="D2106:D2169" si="42">B2106-C2106</f>
        <v>617337</v>
      </c>
    </row>
    <row r="2107" spans="1:4" x14ac:dyDescent="0.25">
      <c r="A2107" s="387" t="s">
        <v>2694</v>
      </c>
      <c r="B2107" s="384">
        <v>1679616</v>
      </c>
      <c r="C2107" s="384">
        <v>201506</v>
      </c>
      <c r="D2107" s="374">
        <f t="shared" si="42"/>
        <v>1478110</v>
      </c>
    </row>
    <row r="2108" spans="1:4" x14ac:dyDescent="0.25">
      <c r="A2108" s="387" t="s">
        <v>2695</v>
      </c>
      <c r="B2108" s="384">
        <v>1597590</v>
      </c>
      <c r="C2108" s="384">
        <v>191674</v>
      </c>
      <c r="D2108" s="374">
        <f t="shared" si="42"/>
        <v>1405916</v>
      </c>
    </row>
    <row r="2109" spans="1:4" x14ac:dyDescent="0.25">
      <c r="A2109" s="387" t="s">
        <v>2695</v>
      </c>
      <c r="B2109" s="384">
        <v>684000</v>
      </c>
      <c r="C2109" s="384">
        <v>82059</v>
      </c>
      <c r="D2109" s="374">
        <f t="shared" si="42"/>
        <v>601941</v>
      </c>
    </row>
    <row r="2110" spans="1:4" x14ac:dyDescent="0.25">
      <c r="A2110" s="387" t="s">
        <v>2696</v>
      </c>
      <c r="B2110" s="384">
        <v>3797250</v>
      </c>
      <c r="C2110" s="384">
        <v>455560</v>
      </c>
      <c r="D2110" s="374">
        <f t="shared" si="42"/>
        <v>3341690</v>
      </c>
    </row>
    <row r="2111" spans="1:4" x14ac:dyDescent="0.25">
      <c r="A2111" s="387" t="s">
        <v>2697</v>
      </c>
      <c r="B2111" s="384">
        <v>1799500</v>
      </c>
      <c r="C2111" s="384">
        <v>215893</v>
      </c>
      <c r="D2111" s="374">
        <f t="shared" si="42"/>
        <v>1583607</v>
      </c>
    </row>
    <row r="2112" spans="1:4" x14ac:dyDescent="0.25">
      <c r="A2112" s="387" t="s">
        <v>2698</v>
      </c>
      <c r="B2112" s="384">
        <v>2729750</v>
      </c>
      <c r="C2112" s="384">
        <v>327494</v>
      </c>
      <c r="D2112" s="374">
        <f t="shared" si="42"/>
        <v>2402256</v>
      </c>
    </row>
    <row r="2113" spans="1:4" x14ac:dyDescent="0.25">
      <c r="A2113" s="387" t="s">
        <v>2698</v>
      </c>
      <c r="B2113" s="384">
        <v>3294000</v>
      </c>
      <c r="C2113" s="384">
        <v>395184</v>
      </c>
      <c r="D2113" s="374">
        <f t="shared" si="42"/>
        <v>2898816</v>
      </c>
    </row>
    <row r="2114" spans="1:4" x14ac:dyDescent="0.25">
      <c r="A2114" s="387" t="s">
        <v>2699</v>
      </c>
      <c r="B2114" s="384">
        <v>6075600</v>
      </c>
      <c r="C2114" s="384">
        <v>728900</v>
      </c>
      <c r="D2114" s="374">
        <f t="shared" si="42"/>
        <v>5346700</v>
      </c>
    </row>
    <row r="2115" spans="1:4" x14ac:dyDescent="0.25">
      <c r="A2115" s="387" t="s">
        <v>2700</v>
      </c>
      <c r="B2115" s="384">
        <v>20736</v>
      </c>
      <c r="C2115" s="384">
        <v>2484</v>
      </c>
      <c r="D2115" s="374">
        <f t="shared" si="42"/>
        <v>18252</v>
      </c>
    </row>
    <row r="2116" spans="1:4" x14ac:dyDescent="0.25">
      <c r="A2116" s="387" t="s">
        <v>2700</v>
      </c>
      <c r="B2116" s="384">
        <v>8067250</v>
      </c>
      <c r="C2116" s="384">
        <v>967844</v>
      </c>
      <c r="D2116" s="374">
        <f t="shared" si="42"/>
        <v>7099406</v>
      </c>
    </row>
    <row r="2117" spans="1:4" x14ac:dyDescent="0.25">
      <c r="A2117" s="387" t="s">
        <v>2701</v>
      </c>
      <c r="B2117" s="384">
        <v>7697770</v>
      </c>
      <c r="C2117" s="384">
        <v>909168</v>
      </c>
      <c r="D2117" s="374">
        <f t="shared" si="42"/>
        <v>6788602</v>
      </c>
    </row>
    <row r="2118" spans="1:4" x14ac:dyDescent="0.25">
      <c r="A2118" s="387" t="s">
        <v>2701</v>
      </c>
      <c r="B2118" s="384">
        <v>1425600</v>
      </c>
      <c r="C2118" s="384">
        <v>171035</v>
      </c>
      <c r="D2118" s="374">
        <f t="shared" si="42"/>
        <v>1254565</v>
      </c>
    </row>
    <row r="2119" spans="1:4" x14ac:dyDescent="0.25">
      <c r="A2119" s="387" t="s">
        <v>2702</v>
      </c>
      <c r="B2119" s="384">
        <v>53680</v>
      </c>
      <c r="C2119" s="384">
        <v>6438</v>
      </c>
      <c r="D2119" s="374">
        <f t="shared" si="42"/>
        <v>47242</v>
      </c>
    </row>
    <row r="2120" spans="1:4" x14ac:dyDescent="0.25">
      <c r="A2120" s="387" t="s">
        <v>2703</v>
      </c>
      <c r="B2120" s="384">
        <v>414720</v>
      </c>
      <c r="C2120" s="384">
        <v>49751</v>
      </c>
      <c r="D2120" s="374">
        <f t="shared" si="42"/>
        <v>364969</v>
      </c>
    </row>
    <row r="2121" spans="1:4" x14ac:dyDescent="0.25">
      <c r="A2121" s="387" t="s">
        <v>2704</v>
      </c>
      <c r="B2121" s="384">
        <v>351360</v>
      </c>
      <c r="C2121" s="384">
        <v>42159</v>
      </c>
      <c r="D2121" s="374">
        <f t="shared" si="42"/>
        <v>309201</v>
      </c>
    </row>
    <row r="2122" spans="1:4" x14ac:dyDescent="0.25">
      <c r="A2122" s="387" t="s">
        <v>2705</v>
      </c>
      <c r="B2122" s="384">
        <v>65664</v>
      </c>
      <c r="C2122" s="384">
        <v>7886</v>
      </c>
      <c r="D2122" s="374">
        <f t="shared" si="42"/>
        <v>57778</v>
      </c>
    </row>
    <row r="2123" spans="1:4" x14ac:dyDescent="0.25">
      <c r="A2123" s="387" t="s">
        <v>2706</v>
      </c>
      <c r="B2123" s="384">
        <v>164160</v>
      </c>
      <c r="C2123" s="384">
        <v>19704</v>
      </c>
      <c r="D2123" s="374">
        <f t="shared" si="42"/>
        <v>144456</v>
      </c>
    </row>
    <row r="2124" spans="1:4" x14ac:dyDescent="0.25">
      <c r="A2124" s="387" t="s">
        <v>2707</v>
      </c>
      <c r="B2124" s="384">
        <v>742980</v>
      </c>
      <c r="C2124" s="384">
        <v>89131</v>
      </c>
      <c r="D2124" s="374">
        <f t="shared" si="42"/>
        <v>653849</v>
      </c>
    </row>
    <row r="2125" spans="1:4" x14ac:dyDescent="0.25">
      <c r="A2125" s="387" t="s">
        <v>2708</v>
      </c>
      <c r="B2125" s="384">
        <v>385520</v>
      </c>
      <c r="C2125" s="384">
        <v>46251</v>
      </c>
      <c r="D2125" s="374">
        <f t="shared" si="42"/>
        <v>339269</v>
      </c>
    </row>
    <row r="2126" spans="1:4" x14ac:dyDescent="0.25">
      <c r="A2126" s="387" t="s">
        <v>2709</v>
      </c>
      <c r="B2126" s="384">
        <v>3031776</v>
      </c>
      <c r="C2126" s="384">
        <v>363729</v>
      </c>
      <c r="D2126" s="374">
        <f t="shared" si="42"/>
        <v>2668047</v>
      </c>
    </row>
    <row r="2127" spans="1:4" x14ac:dyDescent="0.25">
      <c r="A2127" s="387" t="s">
        <v>2710</v>
      </c>
      <c r="B2127" s="384">
        <v>1216512</v>
      </c>
      <c r="C2127" s="384">
        <v>145945</v>
      </c>
      <c r="D2127" s="374">
        <f t="shared" si="42"/>
        <v>1070567</v>
      </c>
    </row>
    <row r="2128" spans="1:4" x14ac:dyDescent="0.25">
      <c r="A2128" s="387" t="s">
        <v>2711</v>
      </c>
      <c r="B2128" s="384">
        <v>1035936</v>
      </c>
      <c r="C2128" s="384">
        <v>124287</v>
      </c>
      <c r="D2128" s="374">
        <f t="shared" si="42"/>
        <v>911649</v>
      </c>
    </row>
    <row r="2129" spans="1:4" x14ac:dyDescent="0.25">
      <c r="A2129" s="387" t="s">
        <v>2712</v>
      </c>
      <c r="B2129" s="384">
        <v>940896</v>
      </c>
      <c r="C2129" s="384">
        <v>112882</v>
      </c>
      <c r="D2129" s="374">
        <f t="shared" si="42"/>
        <v>828014</v>
      </c>
    </row>
    <row r="2130" spans="1:4" x14ac:dyDescent="0.25">
      <c r="A2130" s="387" t="s">
        <v>2713</v>
      </c>
      <c r="B2130" s="384">
        <v>931392</v>
      </c>
      <c r="C2130" s="384">
        <v>111736</v>
      </c>
      <c r="D2130" s="374">
        <f t="shared" si="42"/>
        <v>819656</v>
      </c>
    </row>
    <row r="2131" spans="1:4" x14ac:dyDescent="0.25">
      <c r="A2131" s="387" t="s">
        <v>2714</v>
      </c>
      <c r="B2131" s="384">
        <v>230400</v>
      </c>
      <c r="C2131" s="384">
        <v>27633</v>
      </c>
      <c r="D2131" s="374">
        <f t="shared" si="42"/>
        <v>202767</v>
      </c>
    </row>
    <row r="2132" spans="1:4" x14ac:dyDescent="0.25">
      <c r="A2132" s="387" t="s">
        <v>2714</v>
      </c>
      <c r="B2132" s="384">
        <v>1110200</v>
      </c>
      <c r="C2132" s="384">
        <v>133198</v>
      </c>
      <c r="D2132" s="374">
        <f t="shared" si="42"/>
        <v>977002</v>
      </c>
    </row>
    <row r="2133" spans="1:4" x14ac:dyDescent="0.25">
      <c r="A2133" s="387" t="s">
        <v>2715</v>
      </c>
      <c r="B2133" s="384">
        <v>4819000</v>
      </c>
      <c r="C2133" s="384">
        <v>578158</v>
      </c>
      <c r="D2133" s="374">
        <f t="shared" si="42"/>
        <v>4240842</v>
      </c>
    </row>
    <row r="2134" spans="1:4" x14ac:dyDescent="0.25">
      <c r="A2134" s="387" t="s">
        <v>2716</v>
      </c>
      <c r="B2134" s="384">
        <v>2013000</v>
      </c>
      <c r="C2134" s="384">
        <v>241497</v>
      </c>
      <c r="D2134" s="374">
        <f t="shared" si="42"/>
        <v>1771503</v>
      </c>
    </row>
    <row r="2135" spans="1:4" x14ac:dyDescent="0.25">
      <c r="A2135" s="387" t="s">
        <v>2717</v>
      </c>
      <c r="B2135" s="384">
        <v>286700</v>
      </c>
      <c r="C2135" s="384">
        <v>34393</v>
      </c>
      <c r="D2135" s="374">
        <f t="shared" si="42"/>
        <v>252307</v>
      </c>
    </row>
    <row r="2136" spans="1:4" x14ac:dyDescent="0.25">
      <c r="A2136" s="387" t="s">
        <v>2718</v>
      </c>
      <c r="B2136" s="384">
        <v>736880</v>
      </c>
      <c r="C2136" s="384">
        <v>88411</v>
      </c>
      <c r="D2136" s="374">
        <f t="shared" si="42"/>
        <v>648469</v>
      </c>
    </row>
    <row r="2137" spans="1:4" x14ac:dyDescent="0.25">
      <c r="A2137" s="387" t="s">
        <v>2719</v>
      </c>
      <c r="B2137" s="384">
        <v>2399740</v>
      </c>
      <c r="C2137" s="384">
        <v>287898</v>
      </c>
      <c r="D2137" s="374">
        <f t="shared" si="42"/>
        <v>2111842</v>
      </c>
    </row>
    <row r="2138" spans="1:4" x14ac:dyDescent="0.25">
      <c r="A2138" s="387" t="s">
        <v>2720</v>
      </c>
      <c r="B2138" s="384">
        <v>746640</v>
      </c>
      <c r="C2138" s="384">
        <v>89571</v>
      </c>
      <c r="D2138" s="374">
        <f t="shared" si="42"/>
        <v>657069</v>
      </c>
    </row>
    <row r="2139" spans="1:4" x14ac:dyDescent="0.25">
      <c r="A2139" s="387" t="s">
        <v>2721</v>
      </c>
      <c r="B2139" s="384">
        <v>2013000</v>
      </c>
      <c r="C2139" s="384">
        <v>241497</v>
      </c>
      <c r="D2139" s="374">
        <f t="shared" si="42"/>
        <v>1771503</v>
      </c>
    </row>
    <row r="2140" spans="1:4" x14ac:dyDescent="0.25">
      <c r="A2140" s="387" t="s">
        <v>2722</v>
      </c>
      <c r="B2140" s="384">
        <v>1503040</v>
      </c>
      <c r="C2140" s="384">
        <v>180324</v>
      </c>
      <c r="D2140" s="374">
        <f t="shared" si="42"/>
        <v>1322716</v>
      </c>
    </row>
    <row r="2141" spans="1:4" x14ac:dyDescent="0.25">
      <c r="A2141" s="387" t="s">
        <v>2723</v>
      </c>
      <c r="B2141" s="384">
        <v>603900</v>
      </c>
      <c r="C2141" s="384">
        <v>72456</v>
      </c>
      <c r="D2141" s="374">
        <f t="shared" si="42"/>
        <v>531444</v>
      </c>
    </row>
    <row r="2142" spans="1:4" x14ac:dyDescent="0.25">
      <c r="A2142" s="387" t="s">
        <v>2724</v>
      </c>
      <c r="B2142" s="384">
        <v>858880</v>
      </c>
      <c r="C2142" s="384">
        <v>103050</v>
      </c>
      <c r="D2142" s="374">
        <f t="shared" si="42"/>
        <v>755830</v>
      </c>
    </row>
    <row r="2143" spans="1:4" x14ac:dyDescent="0.25">
      <c r="A2143" s="387" t="s">
        <v>2725</v>
      </c>
      <c r="B2143" s="384">
        <v>1659200</v>
      </c>
      <c r="C2143" s="384">
        <v>199045</v>
      </c>
      <c r="D2143" s="374">
        <f t="shared" si="42"/>
        <v>1460155</v>
      </c>
    </row>
    <row r="2144" spans="1:4" x14ac:dyDescent="0.25">
      <c r="A2144" s="387" t="s">
        <v>2726</v>
      </c>
      <c r="B2144" s="384">
        <v>1738500</v>
      </c>
      <c r="C2144" s="384">
        <v>208572</v>
      </c>
      <c r="D2144" s="374">
        <f t="shared" si="42"/>
        <v>1529928</v>
      </c>
    </row>
    <row r="2145" spans="1:4" x14ac:dyDescent="0.25">
      <c r="A2145" s="387" t="s">
        <v>2727</v>
      </c>
      <c r="B2145" s="384">
        <v>2202100</v>
      </c>
      <c r="C2145" s="384">
        <v>264202</v>
      </c>
      <c r="D2145" s="374">
        <f t="shared" si="42"/>
        <v>1937898</v>
      </c>
    </row>
    <row r="2146" spans="1:4" x14ac:dyDescent="0.25">
      <c r="A2146" s="387" t="s">
        <v>2728</v>
      </c>
      <c r="B2146" s="384">
        <v>1036800</v>
      </c>
      <c r="C2146" s="384">
        <v>124385</v>
      </c>
      <c r="D2146" s="374">
        <f t="shared" si="42"/>
        <v>912415</v>
      </c>
    </row>
    <row r="2147" spans="1:4" x14ac:dyDescent="0.25">
      <c r="A2147" s="387" t="s">
        <v>2729</v>
      </c>
      <c r="B2147" s="384">
        <v>463600</v>
      </c>
      <c r="C2147" s="384">
        <v>55610</v>
      </c>
      <c r="D2147" s="374">
        <f t="shared" si="42"/>
        <v>407990</v>
      </c>
    </row>
    <row r="2148" spans="1:4" x14ac:dyDescent="0.25">
      <c r="A2148" s="387" t="s">
        <v>2730</v>
      </c>
      <c r="B2148" s="384">
        <v>186660</v>
      </c>
      <c r="C2148" s="384">
        <v>22395</v>
      </c>
      <c r="D2148" s="374">
        <f t="shared" si="42"/>
        <v>164265</v>
      </c>
    </row>
    <row r="2149" spans="1:4" x14ac:dyDescent="0.25">
      <c r="A2149" s="387" t="s">
        <v>2731</v>
      </c>
      <c r="B2149" s="384">
        <v>855360</v>
      </c>
      <c r="C2149" s="384">
        <v>102618</v>
      </c>
      <c r="D2149" s="374">
        <f t="shared" si="42"/>
        <v>752742</v>
      </c>
    </row>
    <row r="2150" spans="1:4" x14ac:dyDescent="0.25">
      <c r="A2150" s="387" t="s">
        <v>2732</v>
      </c>
      <c r="B2150" s="384">
        <v>1468800</v>
      </c>
      <c r="C2150" s="384">
        <v>176210</v>
      </c>
      <c r="D2150" s="374">
        <f t="shared" si="42"/>
        <v>1292590</v>
      </c>
    </row>
    <row r="2151" spans="1:4" x14ac:dyDescent="0.25">
      <c r="A2151" s="387" t="s">
        <v>2733</v>
      </c>
      <c r="B2151" s="384">
        <v>610000</v>
      </c>
      <c r="C2151" s="384">
        <v>73184</v>
      </c>
      <c r="D2151" s="374">
        <f t="shared" si="42"/>
        <v>536816</v>
      </c>
    </row>
    <row r="2152" spans="1:4" x14ac:dyDescent="0.25">
      <c r="A2152" s="387" t="s">
        <v>2734</v>
      </c>
      <c r="B2152" s="384">
        <v>1622016</v>
      </c>
      <c r="C2152" s="384">
        <v>194593</v>
      </c>
      <c r="D2152" s="374">
        <f t="shared" si="42"/>
        <v>1427423</v>
      </c>
    </row>
    <row r="2153" spans="1:4" x14ac:dyDescent="0.25">
      <c r="A2153" s="387" t="s">
        <v>2735</v>
      </c>
      <c r="B2153" s="384">
        <v>751680</v>
      </c>
      <c r="C2153" s="384">
        <v>90185</v>
      </c>
      <c r="D2153" s="374">
        <f t="shared" si="42"/>
        <v>661495</v>
      </c>
    </row>
    <row r="2154" spans="1:4" x14ac:dyDescent="0.25">
      <c r="A2154" s="387" t="s">
        <v>2736</v>
      </c>
      <c r="B2154" s="384">
        <v>2237760</v>
      </c>
      <c r="C2154" s="384">
        <v>268474</v>
      </c>
      <c r="D2154" s="374">
        <f t="shared" si="42"/>
        <v>1969286</v>
      </c>
    </row>
    <row r="2155" spans="1:4" x14ac:dyDescent="0.25">
      <c r="A2155" s="387" t="s">
        <v>2737</v>
      </c>
      <c r="B2155" s="384">
        <v>1464000</v>
      </c>
      <c r="C2155" s="384">
        <v>175647</v>
      </c>
      <c r="D2155" s="374">
        <f t="shared" si="42"/>
        <v>1288353</v>
      </c>
    </row>
    <row r="2156" spans="1:4" x14ac:dyDescent="0.25">
      <c r="A2156" s="387" t="s">
        <v>2738</v>
      </c>
      <c r="B2156" s="384">
        <v>4265120</v>
      </c>
      <c r="C2156" s="384">
        <v>511697</v>
      </c>
      <c r="D2156" s="374">
        <f t="shared" si="42"/>
        <v>3753423</v>
      </c>
    </row>
    <row r="2157" spans="1:4" x14ac:dyDescent="0.25">
      <c r="A2157" s="387" t="s">
        <v>2739</v>
      </c>
      <c r="B2157" s="384">
        <v>1838592</v>
      </c>
      <c r="C2157" s="384">
        <v>220579</v>
      </c>
      <c r="D2157" s="374">
        <f t="shared" si="42"/>
        <v>1618013</v>
      </c>
    </row>
    <row r="2158" spans="1:4" x14ac:dyDescent="0.25">
      <c r="A2158" s="387" t="s">
        <v>2740</v>
      </c>
      <c r="B2158" s="384">
        <v>2046240</v>
      </c>
      <c r="C2158" s="384">
        <v>245495</v>
      </c>
      <c r="D2158" s="374">
        <f t="shared" si="42"/>
        <v>1800745</v>
      </c>
    </row>
    <row r="2159" spans="1:4" x14ac:dyDescent="0.25">
      <c r="A2159" s="387" t="s">
        <v>2741</v>
      </c>
      <c r="B2159" s="384">
        <v>7902720</v>
      </c>
      <c r="C2159" s="384">
        <v>948112</v>
      </c>
      <c r="D2159" s="374">
        <f t="shared" si="42"/>
        <v>6954608</v>
      </c>
    </row>
    <row r="2160" spans="1:4" x14ac:dyDescent="0.25">
      <c r="A2160" s="387" t="s">
        <v>2742</v>
      </c>
      <c r="B2160" s="384">
        <v>5816447</v>
      </c>
      <c r="C2160" s="384">
        <v>617299</v>
      </c>
      <c r="D2160" s="374">
        <f t="shared" si="42"/>
        <v>5199148</v>
      </c>
    </row>
    <row r="2161" spans="1:4" x14ac:dyDescent="0.25">
      <c r="A2161" s="387" t="s">
        <v>2743</v>
      </c>
      <c r="B2161" s="384">
        <v>1783872</v>
      </c>
      <c r="C2161" s="384">
        <v>214011</v>
      </c>
      <c r="D2161" s="374">
        <f t="shared" si="42"/>
        <v>1569861</v>
      </c>
    </row>
    <row r="2162" spans="1:4" x14ac:dyDescent="0.25">
      <c r="A2162" s="387" t="s">
        <v>2744</v>
      </c>
      <c r="B2162" s="384">
        <v>5723712</v>
      </c>
      <c r="C2162" s="384">
        <v>686685</v>
      </c>
      <c r="D2162" s="374">
        <f t="shared" si="42"/>
        <v>5037027</v>
      </c>
    </row>
    <row r="2163" spans="1:4" x14ac:dyDescent="0.25">
      <c r="A2163" s="387" t="s">
        <v>2745</v>
      </c>
      <c r="B2163" s="384">
        <v>4870080</v>
      </c>
      <c r="C2163" s="384">
        <v>584275</v>
      </c>
      <c r="D2163" s="374">
        <f t="shared" si="42"/>
        <v>4285805</v>
      </c>
    </row>
    <row r="2164" spans="1:4" x14ac:dyDescent="0.25">
      <c r="A2164" s="387" t="s">
        <v>2746</v>
      </c>
      <c r="B2164" s="384">
        <v>10692288</v>
      </c>
      <c r="C2164" s="384">
        <v>1282775</v>
      </c>
      <c r="D2164" s="374">
        <f t="shared" si="42"/>
        <v>9409513</v>
      </c>
    </row>
    <row r="2165" spans="1:4" x14ac:dyDescent="0.25">
      <c r="A2165" s="387" t="s">
        <v>2747</v>
      </c>
      <c r="B2165" s="384">
        <v>846720</v>
      </c>
      <c r="C2165" s="384">
        <v>101579</v>
      </c>
      <c r="D2165" s="374">
        <f t="shared" si="42"/>
        <v>745141</v>
      </c>
    </row>
    <row r="2166" spans="1:4" x14ac:dyDescent="0.25">
      <c r="A2166" s="387" t="s">
        <v>2748</v>
      </c>
      <c r="B2166" s="384">
        <v>1411200</v>
      </c>
      <c r="C2166" s="384">
        <v>169306</v>
      </c>
      <c r="D2166" s="374">
        <f t="shared" si="42"/>
        <v>1241894</v>
      </c>
    </row>
    <row r="2167" spans="1:4" x14ac:dyDescent="0.25">
      <c r="A2167" s="387" t="s">
        <v>2749</v>
      </c>
      <c r="B2167" s="384">
        <v>1713600</v>
      </c>
      <c r="C2167" s="384">
        <v>205590</v>
      </c>
      <c r="D2167" s="374">
        <f t="shared" si="42"/>
        <v>1508010</v>
      </c>
    </row>
    <row r="2168" spans="1:4" x14ac:dyDescent="0.25">
      <c r="A2168" s="387" t="s">
        <v>2750</v>
      </c>
      <c r="B2168" s="384">
        <v>675360</v>
      </c>
      <c r="C2168" s="384">
        <v>81024</v>
      </c>
      <c r="D2168" s="374">
        <f t="shared" si="42"/>
        <v>594336</v>
      </c>
    </row>
    <row r="2169" spans="1:4" x14ac:dyDescent="0.25">
      <c r="A2169" s="387" t="s">
        <v>2751</v>
      </c>
      <c r="B2169" s="384">
        <v>3346560</v>
      </c>
      <c r="C2169" s="384">
        <v>401498</v>
      </c>
      <c r="D2169" s="374">
        <f t="shared" si="42"/>
        <v>2945062</v>
      </c>
    </row>
    <row r="2170" spans="1:4" x14ac:dyDescent="0.25">
      <c r="A2170" s="387" t="s">
        <v>2752</v>
      </c>
      <c r="B2170" s="384">
        <v>5050080</v>
      </c>
      <c r="C2170" s="384">
        <v>605872</v>
      </c>
      <c r="D2170" s="374">
        <f t="shared" ref="D2170:D2233" si="43">B2170-C2170</f>
        <v>4444208</v>
      </c>
    </row>
    <row r="2171" spans="1:4" x14ac:dyDescent="0.25">
      <c r="A2171" s="387" t="s">
        <v>2753</v>
      </c>
      <c r="B2171" s="384">
        <v>1440000</v>
      </c>
      <c r="C2171" s="384">
        <v>259143</v>
      </c>
      <c r="D2171" s="374">
        <f t="shared" si="43"/>
        <v>1180857</v>
      </c>
    </row>
    <row r="2172" spans="1:4" x14ac:dyDescent="0.25">
      <c r="A2172" s="387" t="s">
        <v>2754</v>
      </c>
      <c r="B2172" s="384">
        <v>2800000</v>
      </c>
      <c r="C2172" s="384">
        <v>504974</v>
      </c>
      <c r="D2172" s="374">
        <f t="shared" si="43"/>
        <v>2295026</v>
      </c>
    </row>
    <row r="2173" spans="1:4" x14ac:dyDescent="0.25">
      <c r="A2173" s="387" t="s">
        <v>2755</v>
      </c>
      <c r="B2173" s="384">
        <v>1440000</v>
      </c>
      <c r="C2173" s="384">
        <v>259143</v>
      </c>
      <c r="D2173" s="374">
        <f t="shared" si="43"/>
        <v>1180857</v>
      </c>
    </row>
    <row r="2174" spans="1:4" x14ac:dyDescent="0.25">
      <c r="A2174" s="387" t="s">
        <v>2756</v>
      </c>
      <c r="B2174" s="384">
        <v>2400000</v>
      </c>
      <c r="C2174" s="384">
        <v>431900</v>
      </c>
      <c r="D2174" s="374">
        <f t="shared" si="43"/>
        <v>1968100</v>
      </c>
    </row>
    <row r="2175" spans="1:4" x14ac:dyDescent="0.25">
      <c r="A2175" s="387" t="s">
        <v>2757</v>
      </c>
      <c r="B2175" s="384">
        <v>3200000</v>
      </c>
      <c r="C2175" s="384">
        <v>600304</v>
      </c>
      <c r="D2175" s="374">
        <f t="shared" si="43"/>
        <v>2599696</v>
      </c>
    </row>
    <row r="2176" spans="1:4" x14ac:dyDescent="0.25">
      <c r="A2176" s="387" t="s">
        <v>2758</v>
      </c>
      <c r="B2176" s="384">
        <v>3840000</v>
      </c>
      <c r="C2176" s="384">
        <v>691033</v>
      </c>
      <c r="D2176" s="374">
        <f t="shared" si="43"/>
        <v>3148967</v>
      </c>
    </row>
    <row r="2177" spans="1:4" x14ac:dyDescent="0.25">
      <c r="A2177" s="387" t="s">
        <v>2759</v>
      </c>
      <c r="B2177" s="384">
        <v>3120000</v>
      </c>
      <c r="C2177" s="384">
        <v>561473</v>
      </c>
      <c r="D2177" s="374">
        <f t="shared" si="43"/>
        <v>2558527</v>
      </c>
    </row>
    <row r="2178" spans="1:4" x14ac:dyDescent="0.25">
      <c r="A2178" s="387" t="s">
        <v>2760</v>
      </c>
      <c r="B2178" s="384">
        <v>2880000</v>
      </c>
      <c r="C2178" s="384">
        <v>518278</v>
      </c>
      <c r="D2178" s="374">
        <f t="shared" si="43"/>
        <v>2361722</v>
      </c>
    </row>
    <row r="2179" spans="1:4" x14ac:dyDescent="0.25">
      <c r="A2179" s="387" t="s">
        <v>2761</v>
      </c>
      <c r="B2179" s="384">
        <v>3840000</v>
      </c>
      <c r="C2179" s="384">
        <v>691033</v>
      </c>
      <c r="D2179" s="374">
        <f t="shared" si="43"/>
        <v>3148967</v>
      </c>
    </row>
    <row r="2180" spans="1:4" x14ac:dyDescent="0.25">
      <c r="A2180" s="387" t="s">
        <v>2762</v>
      </c>
      <c r="B2180" s="384">
        <v>3245568</v>
      </c>
      <c r="C2180" s="384">
        <v>584062</v>
      </c>
      <c r="D2180" s="374">
        <f t="shared" si="43"/>
        <v>2661506</v>
      </c>
    </row>
    <row r="2181" spans="1:4" x14ac:dyDescent="0.25">
      <c r="A2181" s="387" t="s">
        <v>2763</v>
      </c>
      <c r="B2181" s="384">
        <v>2880000</v>
      </c>
      <c r="C2181" s="384">
        <v>518278</v>
      </c>
      <c r="D2181" s="374">
        <f t="shared" si="43"/>
        <v>2361722</v>
      </c>
    </row>
    <row r="2182" spans="1:4" x14ac:dyDescent="0.25">
      <c r="A2182" s="387" t="s">
        <v>2764</v>
      </c>
      <c r="B2182" s="384">
        <v>2400000</v>
      </c>
      <c r="C2182" s="384">
        <v>431900</v>
      </c>
      <c r="D2182" s="374">
        <f t="shared" si="43"/>
        <v>1968100</v>
      </c>
    </row>
    <row r="2183" spans="1:4" x14ac:dyDescent="0.25">
      <c r="A2183" s="387" t="s">
        <v>2765</v>
      </c>
      <c r="B2183" s="384">
        <v>1920000</v>
      </c>
      <c r="C2183" s="384">
        <v>345518</v>
      </c>
      <c r="D2183" s="374">
        <f t="shared" si="43"/>
        <v>1574482</v>
      </c>
    </row>
    <row r="2184" spans="1:4" x14ac:dyDescent="0.25">
      <c r="A2184" s="387" t="s">
        <v>2766</v>
      </c>
      <c r="B2184" s="384">
        <v>2772288</v>
      </c>
      <c r="C2184" s="384">
        <v>498891</v>
      </c>
      <c r="D2184" s="374">
        <f t="shared" si="43"/>
        <v>2273397</v>
      </c>
    </row>
    <row r="2185" spans="1:4" x14ac:dyDescent="0.25">
      <c r="A2185" s="387" t="s">
        <v>2767</v>
      </c>
      <c r="B2185" s="384">
        <v>2772288</v>
      </c>
      <c r="C2185" s="384">
        <v>498891</v>
      </c>
      <c r="D2185" s="374">
        <f t="shared" si="43"/>
        <v>2273397</v>
      </c>
    </row>
    <row r="2186" spans="1:4" x14ac:dyDescent="0.25">
      <c r="A2186" s="387" t="s">
        <v>2768</v>
      </c>
      <c r="B2186" s="384">
        <v>2800000</v>
      </c>
      <c r="C2186" s="384">
        <v>503880</v>
      </c>
      <c r="D2186" s="374">
        <f t="shared" si="43"/>
        <v>2296120</v>
      </c>
    </row>
    <row r="2187" spans="1:4" x14ac:dyDescent="0.25">
      <c r="A2187" s="387" t="s">
        <v>2769</v>
      </c>
      <c r="B2187" s="384">
        <v>3696384</v>
      </c>
      <c r="C2187" s="384">
        <v>665190</v>
      </c>
      <c r="D2187" s="374">
        <f t="shared" si="43"/>
        <v>3031194</v>
      </c>
    </row>
    <row r="2188" spans="1:4" x14ac:dyDescent="0.25">
      <c r="A2188" s="387" t="s">
        <v>2770</v>
      </c>
      <c r="B2188" s="384">
        <v>213500</v>
      </c>
      <c r="C2188" s="384">
        <v>38413</v>
      </c>
      <c r="D2188" s="374">
        <f t="shared" si="43"/>
        <v>175087</v>
      </c>
    </row>
    <row r="2189" spans="1:4" x14ac:dyDescent="0.25">
      <c r="A2189" s="387" t="s">
        <v>2771</v>
      </c>
      <c r="B2189" s="384">
        <v>213500</v>
      </c>
      <c r="C2189" s="384">
        <v>38413</v>
      </c>
      <c r="D2189" s="374">
        <f t="shared" si="43"/>
        <v>175087</v>
      </c>
    </row>
    <row r="2190" spans="1:4" x14ac:dyDescent="0.25">
      <c r="A2190" s="387" t="s">
        <v>2772</v>
      </c>
      <c r="B2190" s="384">
        <v>213500</v>
      </c>
      <c r="C2190" s="384">
        <v>38413</v>
      </c>
      <c r="D2190" s="374">
        <f t="shared" si="43"/>
        <v>175087</v>
      </c>
    </row>
    <row r="2191" spans="1:4" x14ac:dyDescent="0.25">
      <c r="A2191" s="387" t="s">
        <v>2773</v>
      </c>
      <c r="B2191" s="384">
        <v>168000</v>
      </c>
      <c r="C2191" s="384">
        <v>30231</v>
      </c>
      <c r="D2191" s="374">
        <f t="shared" si="43"/>
        <v>137769</v>
      </c>
    </row>
    <row r="2192" spans="1:4" x14ac:dyDescent="0.25">
      <c r="A2192" s="387" t="s">
        <v>2774</v>
      </c>
      <c r="B2192" s="384">
        <v>1288664</v>
      </c>
      <c r="C2192" s="384">
        <v>231909</v>
      </c>
      <c r="D2192" s="374">
        <f t="shared" si="43"/>
        <v>1056755</v>
      </c>
    </row>
    <row r="2193" spans="1:4" ht="30" x14ac:dyDescent="0.25">
      <c r="A2193" s="387" t="s">
        <v>2775</v>
      </c>
      <c r="B2193" s="384">
        <v>1881860</v>
      </c>
      <c r="C2193" s="384">
        <v>225778</v>
      </c>
      <c r="D2193" s="374">
        <f t="shared" si="43"/>
        <v>1656082</v>
      </c>
    </row>
    <row r="2194" spans="1:4" x14ac:dyDescent="0.25">
      <c r="A2194" s="387" t="s">
        <v>2776</v>
      </c>
      <c r="B2194" s="384">
        <v>18841119</v>
      </c>
      <c r="C2194" s="384">
        <v>2248425</v>
      </c>
      <c r="D2194" s="374">
        <f t="shared" si="43"/>
        <v>16592694</v>
      </c>
    </row>
    <row r="2195" spans="1:4" x14ac:dyDescent="0.25">
      <c r="A2195" s="387" t="s">
        <v>2777</v>
      </c>
      <c r="B2195" s="384">
        <v>163640</v>
      </c>
      <c r="C2195" s="384">
        <v>19639</v>
      </c>
      <c r="D2195" s="374">
        <f t="shared" si="43"/>
        <v>144001</v>
      </c>
    </row>
    <row r="2196" spans="1:4" x14ac:dyDescent="0.25">
      <c r="A2196" s="387" t="s">
        <v>2778</v>
      </c>
      <c r="B2196" s="384">
        <v>366554</v>
      </c>
      <c r="C2196" s="384">
        <v>43975</v>
      </c>
      <c r="D2196" s="374">
        <f t="shared" si="43"/>
        <v>322579</v>
      </c>
    </row>
    <row r="2197" spans="1:4" x14ac:dyDescent="0.25">
      <c r="A2197" s="387" t="s">
        <v>2779</v>
      </c>
      <c r="B2197" s="384">
        <v>1472760</v>
      </c>
      <c r="C2197" s="384">
        <v>176698</v>
      </c>
      <c r="D2197" s="374">
        <f t="shared" si="43"/>
        <v>1296062</v>
      </c>
    </row>
    <row r="2198" spans="1:4" x14ac:dyDescent="0.25">
      <c r="A2198" s="387" t="s">
        <v>2780</v>
      </c>
      <c r="B2198" s="384">
        <v>1094879</v>
      </c>
      <c r="C2198" s="384">
        <v>188924</v>
      </c>
      <c r="D2198" s="374">
        <f t="shared" si="43"/>
        <v>905955</v>
      </c>
    </row>
    <row r="2199" spans="1:4" x14ac:dyDescent="0.25">
      <c r="A2199" s="387" t="s">
        <v>2781</v>
      </c>
      <c r="B2199" s="384">
        <v>284275</v>
      </c>
      <c r="C2199" s="384">
        <v>32698</v>
      </c>
      <c r="D2199" s="374">
        <f t="shared" si="43"/>
        <v>251577</v>
      </c>
    </row>
    <row r="2200" spans="1:4" x14ac:dyDescent="0.25">
      <c r="A2200" s="387" t="s">
        <v>2782</v>
      </c>
      <c r="B2200" s="384">
        <v>113711</v>
      </c>
      <c r="C2200" s="384">
        <v>13086</v>
      </c>
      <c r="D2200" s="374">
        <f t="shared" si="43"/>
        <v>100625</v>
      </c>
    </row>
    <row r="2201" spans="1:4" x14ac:dyDescent="0.25">
      <c r="A2201" s="387" t="s">
        <v>2783</v>
      </c>
      <c r="B2201" s="384">
        <v>5960811</v>
      </c>
      <c r="C2201" s="384">
        <v>1028601</v>
      </c>
      <c r="D2201" s="374">
        <f t="shared" si="43"/>
        <v>4932210</v>
      </c>
    </row>
    <row r="2202" spans="1:4" x14ac:dyDescent="0.25">
      <c r="A2202" s="387" t="s">
        <v>2784</v>
      </c>
      <c r="B2202" s="384">
        <v>459215</v>
      </c>
      <c r="C2202" s="384">
        <v>52833</v>
      </c>
      <c r="D2202" s="374">
        <f t="shared" si="43"/>
        <v>406382</v>
      </c>
    </row>
    <row r="2203" spans="1:4" x14ac:dyDescent="0.25">
      <c r="A2203" s="387" t="s">
        <v>2785</v>
      </c>
      <c r="B2203" s="384">
        <v>238792</v>
      </c>
      <c r="C2203" s="384">
        <v>27479</v>
      </c>
      <c r="D2203" s="374">
        <f t="shared" si="43"/>
        <v>211313</v>
      </c>
    </row>
    <row r="2204" spans="1:4" x14ac:dyDescent="0.25">
      <c r="A2204" s="387" t="s">
        <v>2786</v>
      </c>
      <c r="B2204" s="384">
        <v>3503285</v>
      </c>
      <c r="C2204" s="384">
        <v>604540</v>
      </c>
      <c r="D2204" s="374">
        <f t="shared" si="43"/>
        <v>2898745</v>
      </c>
    </row>
    <row r="2205" spans="1:4" x14ac:dyDescent="0.25">
      <c r="A2205" s="387" t="s">
        <v>2787</v>
      </c>
      <c r="B2205" s="384">
        <v>371745</v>
      </c>
      <c r="C2205" s="384">
        <v>42771</v>
      </c>
      <c r="D2205" s="374">
        <f t="shared" si="43"/>
        <v>328974</v>
      </c>
    </row>
    <row r="2206" spans="1:4" x14ac:dyDescent="0.25">
      <c r="A2206" s="387" t="s">
        <v>2788</v>
      </c>
      <c r="B2206" s="384">
        <v>384868</v>
      </c>
      <c r="C2206" s="384">
        <v>44266</v>
      </c>
      <c r="D2206" s="374">
        <f t="shared" si="43"/>
        <v>340602</v>
      </c>
    </row>
    <row r="2207" spans="1:4" x14ac:dyDescent="0.25">
      <c r="A2207" s="387" t="s">
        <v>2789</v>
      </c>
      <c r="B2207" s="384">
        <v>406683</v>
      </c>
      <c r="C2207" s="384">
        <v>70178</v>
      </c>
      <c r="D2207" s="374">
        <f t="shared" si="43"/>
        <v>336505</v>
      </c>
    </row>
    <row r="2208" spans="1:4" x14ac:dyDescent="0.25">
      <c r="A2208" s="387" t="s">
        <v>2790</v>
      </c>
      <c r="B2208" s="384">
        <v>153070</v>
      </c>
      <c r="C2208" s="384">
        <v>17611</v>
      </c>
      <c r="D2208" s="374">
        <f t="shared" si="43"/>
        <v>135459</v>
      </c>
    </row>
    <row r="2209" spans="1:4" x14ac:dyDescent="0.25">
      <c r="A2209" s="387" t="s">
        <v>2791</v>
      </c>
      <c r="B2209" s="384">
        <v>61229</v>
      </c>
      <c r="C2209" s="384">
        <v>7047</v>
      </c>
      <c r="D2209" s="374">
        <f t="shared" si="43"/>
        <v>54182</v>
      </c>
    </row>
    <row r="2210" spans="1:4" x14ac:dyDescent="0.25">
      <c r="A2210" s="387" t="s">
        <v>2792</v>
      </c>
      <c r="B2210" s="384">
        <v>753253</v>
      </c>
      <c r="C2210" s="384">
        <v>129976</v>
      </c>
      <c r="D2210" s="374">
        <f t="shared" si="43"/>
        <v>623277</v>
      </c>
    </row>
    <row r="2211" spans="1:4" x14ac:dyDescent="0.25">
      <c r="A2211" s="387" t="s">
        <v>2793</v>
      </c>
      <c r="B2211" s="384">
        <v>196805</v>
      </c>
      <c r="C2211" s="384">
        <v>22638</v>
      </c>
      <c r="D2211" s="374">
        <f t="shared" si="43"/>
        <v>174167</v>
      </c>
    </row>
    <row r="2212" spans="1:4" x14ac:dyDescent="0.25">
      <c r="A2212" s="387" t="s">
        <v>2794</v>
      </c>
      <c r="B2212" s="384">
        <v>94469</v>
      </c>
      <c r="C2212" s="384">
        <v>10865</v>
      </c>
      <c r="D2212" s="374">
        <f t="shared" si="43"/>
        <v>83604</v>
      </c>
    </row>
    <row r="2213" spans="1:4" x14ac:dyDescent="0.25">
      <c r="A2213" s="387" t="s">
        <v>2795</v>
      </c>
      <c r="B2213" s="384">
        <v>7119709</v>
      </c>
      <c r="C2213" s="384">
        <v>1228586</v>
      </c>
      <c r="D2213" s="374">
        <f t="shared" si="43"/>
        <v>5891123</v>
      </c>
    </row>
    <row r="2214" spans="1:4" x14ac:dyDescent="0.25">
      <c r="A2214" s="387" t="s">
        <v>2796</v>
      </c>
      <c r="B2214" s="384">
        <v>218675</v>
      </c>
      <c r="C2214" s="384">
        <v>25156</v>
      </c>
      <c r="D2214" s="374">
        <f t="shared" si="43"/>
        <v>193519</v>
      </c>
    </row>
    <row r="2215" spans="1:4" x14ac:dyDescent="0.25">
      <c r="A2215" s="387" t="s">
        <v>2797</v>
      </c>
      <c r="B2215" s="384">
        <v>87470</v>
      </c>
      <c r="C2215" s="384">
        <v>10060</v>
      </c>
      <c r="D2215" s="374">
        <f t="shared" si="43"/>
        <v>77410</v>
      </c>
    </row>
    <row r="2216" spans="1:4" x14ac:dyDescent="0.25">
      <c r="A2216" s="387" t="s">
        <v>2798</v>
      </c>
      <c r="B2216" s="384">
        <v>156920</v>
      </c>
      <c r="C2216" s="384">
        <v>27077</v>
      </c>
      <c r="D2216" s="374">
        <f t="shared" si="43"/>
        <v>129843</v>
      </c>
    </row>
    <row r="2217" spans="1:4" x14ac:dyDescent="0.25">
      <c r="A2217" s="387" t="s">
        <v>2799</v>
      </c>
      <c r="B2217" s="384">
        <v>218675</v>
      </c>
      <c r="C2217" s="384">
        <v>25156</v>
      </c>
      <c r="D2217" s="374">
        <f t="shared" si="43"/>
        <v>193519</v>
      </c>
    </row>
    <row r="2218" spans="1:4" x14ac:dyDescent="0.25">
      <c r="A2218" s="387" t="s">
        <v>2800</v>
      </c>
      <c r="B2218" s="384">
        <v>43735</v>
      </c>
      <c r="C2218" s="384">
        <v>5029</v>
      </c>
      <c r="D2218" s="374">
        <f t="shared" si="43"/>
        <v>38706</v>
      </c>
    </row>
    <row r="2219" spans="1:4" x14ac:dyDescent="0.25">
      <c r="A2219" s="387" t="s">
        <v>2801</v>
      </c>
      <c r="B2219" s="384">
        <v>21034787</v>
      </c>
      <c r="C2219" s="384">
        <v>2419867</v>
      </c>
      <c r="D2219" s="374">
        <f t="shared" si="43"/>
        <v>18614920</v>
      </c>
    </row>
    <row r="2220" spans="1:4" x14ac:dyDescent="0.25">
      <c r="A2220" s="387" t="s">
        <v>2802</v>
      </c>
      <c r="B2220" s="384">
        <v>8764494</v>
      </c>
      <c r="C2220" s="384">
        <v>1008269</v>
      </c>
      <c r="D2220" s="374">
        <f t="shared" si="43"/>
        <v>7756225</v>
      </c>
    </row>
    <row r="2221" spans="1:4" x14ac:dyDescent="0.25">
      <c r="A2221" s="387" t="s">
        <v>2803</v>
      </c>
      <c r="B2221" s="384">
        <v>2081311</v>
      </c>
      <c r="C2221" s="384">
        <v>239434</v>
      </c>
      <c r="D2221" s="374">
        <f t="shared" si="43"/>
        <v>1841877</v>
      </c>
    </row>
    <row r="2222" spans="1:4" x14ac:dyDescent="0.25">
      <c r="A2222" s="387" t="s">
        <v>2804</v>
      </c>
      <c r="B2222" s="384">
        <v>637451</v>
      </c>
      <c r="C2222" s="384">
        <v>68974</v>
      </c>
      <c r="D2222" s="374">
        <f t="shared" si="43"/>
        <v>568477</v>
      </c>
    </row>
    <row r="2223" spans="1:4" x14ac:dyDescent="0.25">
      <c r="A2223" s="387" t="s">
        <v>2804</v>
      </c>
      <c r="B2223" s="384">
        <v>1349127</v>
      </c>
      <c r="C2223" s="384">
        <v>96177</v>
      </c>
      <c r="D2223" s="374">
        <f t="shared" si="43"/>
        <v>1252950</v>
      </c>
    </row>
    <row r="2224" spans="1:4" x14ac:dyDescent="0.25">
      <c r="A2224" s="387" t="s">
        <v>2804</v>
      </c>
      <c r="B2224" s="384">
        <v>916902</v>
      </c>
      <c r="C2224" s="384">
        <v>65348</v>
      </c>
      <c r="D2224" s="374">
        <f t="shared" si="43"/>
        <v>851554</v>
      </c>
    </row>
    <row r="2225" spans="1:4" x14ac:dyDescent="0.25">
      <c r="A2225" s="387" t="s">
        <v>2805</v>
      </c>
      <c r="B2225" s="384">
        <v>690768</v>
      </c>
      <c r="C2225" s="384">
        <v>79466</v>
      </c>
      <c r="D2225" s="374">
        <f t="shared" si="43"/>
        <v>611302</v>
      </c>
    </row>
    <row r="2226" spans="1:4" x14ac:dyDescent="0.25">
      <c r="A2226" s="387" t="s">
        <v>2805</v>
      </c>
      <c r="B2226" s="384">
        <v>1802736</v>
      </c>
      <c r="C2226" s="384">
        <v>207383</v>
      </c>
      <c r="D2226" s="374">
        <f t="shared" si="43"/>
        <v>1595353</v>
      </c>
    </row>
    <row r="2227" spans="1:4" x14ac:dyDescent="0.25">
      <c r="A2227" s="387" t="s">
        <v>2805</v>
      </c>
      <c r="B2227" s="384">
        <v>3808634</v>
      </c>
      <c r="C2227" s="384">
        <v>429262</v>
      </c>
      <c r="D2227" s="374">
        <f t="shared" si="43"/>
        <v>3379372</v>
      </c>
    </row>
    <row r="2228" spans="1:4" x14ac:dyDescent="0.25">
      <c r="A2228" s="387" t="s">
        <v>2805</v>
      </c>
      <c r="B2228" s="384">
        <v>505770</v>
      </c>
      <c r="C2228" s="384">
        <v>57017</v>
      </c>
      <c r="D2228" s="374">
        <f t="shared" si="43"/>
        <v>448753</v>
      </c>
    </row>
    <row r="2229" spans="1:4" x14ac:dyDescent="0.25">
      <c r="A2229" s="387" t="s">
        <v>2805</v>
      </c>
      <c r="B2229" s="384">
        <v>57732</v>
      </c>
      <c r="C2229" s="384">
        <v>6643</v>
      </c>
      <c r="D2229" s="374">
        <f t="shared" si="43"/>
        <v>51089</v>
      </c>
    </row>
    <row r="2230" spans="1:4" x14ac:dyDescent="0.25">
      <c r="A2230" s="387" t="s">
        <v>2805</v>
      </c>
      <c r="B2230" s="384">
        <v>154440</v>
      </c>
      <c r="C2230" s="384">
        <v>17766</v>
      </c>
      <c r="D2230" s="374">
        <f t="shared" si="43"/>
        <v>136674</v>
      </c>
    </row>
    <row r="2231" spans="1:4" x14ac:dyDescent="0.25">
      <c r="A2231" s="387" t="s">
        <v>2805</v>
      </c>
      <c r="B2231" s="384">
        <v>4577480</v>
      </c>
      <c r="C2231" s="384">
        <v>526598</v>
      </c>
      <c r="D2231" s="374">
        <f t="shared" si="43"/>
        <v>4050882</v>
      </c>
    </row>
    <row r="2232" spans="1:4" x14ac:dyDescent="0.25">
      <c r="A2232" s="387" t="s">
        <v>2805</v>
      </c>
      <c r="B2232" s="384">
        <v>2070430</v>
      </c>
      <c r="C2232" s="384">
        <v>228164</v>
      </c>
      <c r="D2232" s="374">
        <f t="shared" si="43"/>
        <v>1842266</v>
      </c>
    </row>
    <row r="2233" spans="1:4" x14ac:dyDescent="0.25">
      <c r="A2233" s="387" t="s">
        <v>2805</v>
      </c>
      <c r="B2233" s="384">
        <v>2260440</v>
      </c>
      <c r="C2233" s="384">
        <v>260048</v>
      </c>
      <c r="D2233" s="374">
        <f t="shared" si="43"/>
        <v>2000392</v>
      </c>
    </row>
    <row r="2234" spans="1:4" x14ac:dyDescent="0.25">
      <c r="A2234" s="387" t="s">
        <v>2805</v>
      </c>
      <c r="B2234" s="384">
        <v>2411136</v>
      </c>
      <c r="C2234" s="384">
        <v>277394</v>
      </c>
      <c r="D2234" s="374">
        <f t="shared" ref="D2234:D2297" si="44">B2234-C2234</f>
        <v>2133742</v>
      </c>
    </row>
    <row r="2235" spans="1:4" x14ac:dyDescent="0.25">
      <c r="A2235" s="387" t="s">
        <v>2805</v>
      </c>
      <c r="B2235" s="384">
        <v>1808352</v>
      </c>
      <c r="C2235" s="384">
        <v>208041</v>
      </c>
      <c r="D2235" s="374">
        <f t="shared" si="44"/>
        <v>1600311</v>
      </c>
    </row>
    <row r="2236" spans="1:4" x14ac:dyDescent="0.25">
      <c r="A2236" s="387" t="s">
        <v>2805</v>
      </c>
      <c r="B2236" s="384">
        <v>829786</v>
      </c>
      <c r="C2236" s="384">
        <v>95453</v>
      </c>
      <c r="D2236" s="374">
        <f t="shared" si="44"/>
        <v>734333</v>
      </c>
    </row>
    <row r="2237" spans="1:4" x14ac:dyDescent="0.25">
      <c r="A2237" s="387" t="s">
        <v>2805</v>
      </c>
      <c r="B2237" s="384">
        <v>2591827</v>
      </c>
      <c r="C2237" s="384">
        <v>298183</v>
      </c>
      <c r="D2237" s="374">
        <f t="shared" si="44"/>
        <v>2293644</v>
      </c>
    </row>
    <row r="2238" spans="1:4" x14ac:dyDescent="0.25">
      <c r="A2238" s="387" t="s">
        <v>2806</v>
      </c>
      <c r="B2238" s="384">
        <v>3695856</v>
      </c>
      <c r="C2238" s="384">
        <v>401689</v>
      </c>
      <c r="D2238" s="374">
        <f t="shared" si="44"/>
        <v>3294167</v>
      </c>
    </row>
    <row r="2239" spans="1:4" x14ac:dyDescent="0.25">
      <c r="A2239" s="387" t="s">
        <v>2806</v>
      </c>
      <c r="B2239" s="384">
        <v>448272</v>
      </c>
      <c r="C2239" s="384">
        <v>51567</v>
      </c>
      <c r="D2239" s="374">
        <f t="shared" si="44"/>
        <v>396705</v>
      </c>
    </row>
    <row r="2240" spans="1:4" x14ac:dyDescent="0.25">
      <c r="A2240" s="387" t="s">
        <v>2806</v>
      </c>
      <c r="B2240" s="384">
        <v>414991</v>
      </c>
      <c r="C2240" s="384">
        <v>47741</v>
      </c>
      <c r="D2240" s="374">
        <f t="shared" si="44"/>
        <v>367250</v>
      </c>
    </row>
    <row r="2241" spans="1:4" x14ac:dyDescent="0.25">
      <c r="A2241" s="387" t="s">
        <v>2806</v>
      </c>
      <c r="B2241" s="384">
        <v>12769</v>
      </c>
      <c r="C2241" s="384">
        <v>1473</v>
      </c>
      <c r="D2241" s="374">
        <f t="shared" si="44"/>
        <v>11296</v>
      </c>
    </row>
    <row r="2242" spans="1:4" x14ac:dyDescent="0.25">
      <c r="A2242" s="387" t="s">
        <v>2806</v>
      </c>
      <c r="B2242" s="384">
        <v>636656</v>
      </c>
      <c r="C2242" s="384">
        <v>52522</v>
      </c>
      <c r="D2242" s="374">
        <f t="shared" si="44"/>
        <v>584134</v>
      </c>
    </row>
    <row r="2243" spans="1:4" x14ac:dyDescent="0.25">
      <c r="A2243" s="387" t="s">
        <v>2806</v>
      </c>
      <c r="B2243" s="384">
        <v>99163</v>
      </c>
      <c r="C2243" s="384">
        <v>11401</v>
      </c>
      <c r="D2243" s="374">
        <f t="shared" si="44"/>
        <v>87762</v>
      </c>
    </row>
    <row r="2244" spans="1:4" x14ac:dyDescent="0.25">
      <c r="A2244" s="387" t="s">
        <v>2806</v>
      </c>
      <c r="B2244" s="384">
        <v>46141</v>
      </c>
      <c r="C2244" s="384">
        <v>5308</v>
      </c>
      <c r="D2244" s="374">
        <f t="shared" si="44"/>
        <v>40833</v>
      </c>
    </row>
    <row r="2245" spans="1:4" x14ac:dyDescent="0.25">
      <c r="A2245" s="387" t="s">
        <v>2806</v>
      </c>
      <c r="B2245" s="384">
        <v>173264</v>
      </c>
      <c r="C2245" s="384">
        <v>19926</v>
      </c>
      <c r="D2245" s="374">
        <f t="shared" si="44"/>
        <v>153338</v>
      </c>
    </row>
    <row r="2246" spans="1:4" x14ac:dyDescent="0.25">
      <c r="A2246" s="387" t="s">
        <v>2806</v>
      </c>
      <c r="B2246" s="384">
        <v>574264</v>
      </c>
      <c r="C2246" s="384">
        <v>66056</v>
      </c>
      <c r="D2246" s="374">
        <f t="shared" si="44"/>
        <v>508208</v>
      </c>
    </row>
    <row r="2247" spans="1:4" x14ac:dyDescent="0.25">
      <c r="A2247" s="387" t="s">
        <v>2806</v>
      </c>
      <c r="B2247" s="384">
        <v>643067</v>
      </c>
      <c r="C2247" s="384">
        <v>73976</v>
      </c>
      <c r="D2247" s="374">
        <f t="shared" si="44"/>
        <v>569091</v>
      </c>
    </row>
    <row r="2248" spans="1:4" x14ac:dyDescent="0.25">
      <c r="A2248" s="387" t="s">
        <v>2807</v>
      </c>
      <c r="B2248" s="384">
        <v>3607834</v>
      </c>
      <c r="C2248" s="384">
        <v>408636</v>
      </c>
      <c r="D2248" s="374">
        <f t="shared" si="44"/>
        <v>3199198</v>
      </c>
    </row>
    <row r="2249" spans="1:4" x14ac:dyDescent="0.25">
      <c r="A2249" s="387" t="s">
        <v>2807</v>
      </c>
      <c r="B2249" s="384">
        <v>1733668</v>
      </c>
      <c r="C2249" s="384">
        <v>192238</v>
      </c>
      <c r="D2249" s="374">
        <f t="shared" si="44"/>
        <v>1541430</v>
      </c>
    </row>
    <row r="2250" spans="1:4" x14ac:dyDescent="0.25">
      <c r="A2250" s="387" t="s">
        <v>2807</v>
      </c>
      <c r="B2250" s="384">
        <v>1368770</v>
      </c>
      <c r="C2250" s="384">
        <v>122256</v>
      </c>
      <c r="D2250" s="374">
        <f t="shared" si="44"/>
        <v>1246514</v>
      </c>
    </row>
    <row r="2251" spans="1:4" x14ac:dyDescent="0.25">
      <c r="A2251" s="387" t="s">
        <v>2807</v>
      </c>
      <c r="B2251" s="384">
        <v>2385984</v>
      </c>
      <c r="C2251" s="384">
        <v>274484</v>
      </c>
      <c r="D2251" s="374">
        <f t="shared" si="44"/>
        <v>2111500</v>
      </c>
    </row>
    <row r="2252" spans="1:4" x14ac:dyDescent="0.25">
      <c r="A2252" s="387" t="s">
        <v>2807</v>
      </c>
      <c r="B2252" s="384">
        <v>180939</v>
      </c>
      <c r="C2252" s="384">
        <v>20805</v>
      </c>
      <c r="D2252" s="374">
        <f t="shared" si="44"/>
        <v>160134</v>
      </c>
    </row>
    <row r="2253" spans="1:4" x14ac:dyDescent="0.25">
      <c r="A2253" s="387" t="s">
        <v>2807</v>
      </c>
      <c r="B2253" s="384">
        <v>1051315</v>
      </c>
      <c r="C2253" s="384">
        <v>120947</v>
      </c>
      <c r="D2253" s="374">
        <f t="shared" si="44"/>
        <v>930368</v>
      </c>
    </row>
    <row r="2254" spans="1:4" x14ac:dyDescent="0.25">
      <c r="A2254" s="387" t="s">
        <v>2808</v>
      </c>
      <c r="B2254" s="384">
        <v>2466783</v>
      </c>
      <c r="C2254" s="384">
        <v>272303</v>
      </c>
      <c r="D2254" s="374">
        <f t="shared" si="44"/>
        <v>2194480</v>
      </c>
    </row>
    <row r="2255" spans="1:4" x14ac:dyDescent="0.25">
      <c r="A2255" s="387" t="s">
        <v>2808</v>
      </c>
      <c r="B2255" s="384">
        <v>214157</v>
      </c>
      <c r="C2255" s="384">
        <v>24644</v>
      </c>
      <c r="D2255" s="374">
        <f t="shared" si="44"/>
        <v>189513</v>
      </c>
    </row>
    <row r="2256" spans="1:4" x14ac:dyDescent="0.25">
      <c r="A2256" s="387" t="s">
        <v>2808</v>
      </c>
      <c r="B2256" s="384">
        <v>54662</v>
      </c>
      <c r="C2256" s="384">
        <v>6298</v>
      </c>
      <c r="D2256" s="374">
        <f t="shared" si="44"/>
        <v>48364</v>
      </c>
    </row>
    <row r="2257" spans="1:4" x14ac:dyDescent="0.25">
      <c r="A2257" s="387" t="s">
        <v>2808</v>
      </c>
      <c r="B2257" s="384">
        <v>301018</v>
      </c>
      <c r="C2257" s="384">
        <v>34622</v>
      </c>
      <c r="D2257" s="374">
        <f t="shared" si="44"/>
        <v>266396</v>
      </c>
    </row>
    <row r="2258" spans="1:4" x14ac:dyDescent="0.25">
      <c r="A2258" s="387" t="s">
        <v>2808</v>
      </c>
      <c r="B2258" s="384">
        <v>266619</v>
      </c>
      <c r="C2258" s="384">
        <v>30669</v>
      </c>
      <c r="D2258" s="374">
        <f t="shared" si="44"/>
        <v>235950</v>
      </c>
    </row>
    <row r="2259" spans="1:4" x14ac:dyDescent="0.25">
      <c r="A2259" s="387" t="s">
        <v>2808</v>
      </c>
      <c r="B2259" s="384">
        <v>761530</v>
      </c>
      <c r="C2259" s="384">
        <v>87612</v>
      </c>
      <c r="D2259" s="374">
        <f t="shared" si="44"/>
        <v>673918</v>
      </c>
    </row>
    <row r="2260" spans="1:4" x14ac:dyDescent="0.25">
      <c r="A2260" s="387" t="s">
        <v>2808</v>
      </c>
      <c r="B2260" s="384">
        <v>206106</v>
      </c>
      <c r="C2260" s="384">
        <v>21394</v>
      </c>
      <c r="D2260" s="374">
        <f t="shared" si="44"/>
        <v>184712</v>
      </c>
    </row>
    <row r="2261" spans="1:4" x14ac:dyDescent="0.25">
      <c r="A2261" s="387" t="s">
        <v>2808</v>
      </c>
      <c r="B2261" s="384">
        <v>1055736</v>
      </c>
      <c r="C2261" s="384">
        <v>121443</v>
      </c>
      <c r="D2261" s="374">
        <f t="shared" si="44"/>
        <v>934293</v>
      </c>
    </row>
    <row r="2262" spans="1:4" x14ac:dyDescent="0.25">
      <c r="A2262" s="387" t="s">
        <v>2809</v>
      </c>
      <c r="B2262" s="384">
        <v>1860752</v>
      </c>
      <c r="C2262" s="384">
        <v>148094</v>
      </c>
      <c r="D2262" s="374">
        <f t="shared" si="44"/>
        <v>1712658</v>
      </c>
    </row>
    <row r="2263" spans="1:4" x14ac:dyDescent="0.25">
      <c r="A2263" s="387" t="s">
        <v>2809</v>
      </c>
      <c r="B2263" s="384">
        <v>2961025</v>
      </c>
      <c r="C2263" s="384">
        <v>329887</v>
      </c>
      <c r="D2263" s="374">
        <f t="shared" si="44"/>
        <v>2631138</v>
      </c>
    </row>
    <row r="2264" spans="1:4" x14ac:dyDescent="0.25">
      <c r="A2264" s="387" t="s">
        <v>2809</v>
      </c>
      <c r="B2264" s="384">
        <v>1079466</v>
      </c>
      <c r="C2264" s="384">
        <v>80356</v>
      </c>
      <c r="D2264" s="374">
        <f t="shared" si="44"/>
        <v>999110</v>
      </c>
    </row>
    <row r="2265" spans="1:4" x14ac:dyDescent="0.25">
      <c r="A2265" s="387" t="s">
        <v>2809</v>
      </c>
      <c r="B2265" s="384">
        <v>1694973</v>
      </c>
      <c r="C2265" s="384">
        <v>84928</v>
      </c>
      <c r="D2265" s="374">
        <f t="shared" si="44"/>
        <v>1610045</v>
      </c>
    </row>
    <row r="2266" spans="1:4" x14ac:dyDescent="0.25">
      <c r="A2266" s="387" t="s">
        <v>2809</v>
      </c>
      <c r="B2266" s="384">
        <v>10062</v>
      </c>
      <c r="C2266" s="384">
        <v>1163</v>
      </c>
      <c r="D2266" s="374">
        <f t="shared" si="44"/>
        <v>8899</v>
      </c>
    </row>
    <row r="2267" spans="1:4" x14ac:dyDescent="0.25">
      <c r="A2267" s="387" t="s">
        <v>2809</v>
      </c>
      <c r="B2267" s="384">
        <v>3500540</v>
      </c>
      <c r="C2267" s="384">
        <v>190936</v>
      </c>
      <c r="D2267" s="374">
        <f t="shared" si="44"/>
        <v>3309604</v>
      </c>
    </row>
    <row r="2268" spans="1:4" x14ac:dyDescent="0.25">
      <c r="A2268" s="387" t="s">
        <v>2809</v>
      </c>
      <c r="B2268" s="384">
        <v>1800978</v>
      </c>
      <c r="C2268" s="384">
        <v>159427</v>
      </c>
      <c r="D2268" s="374">
        <f t="shared" si="44"/>
        <v>1641551</v>
      </c>
    </row>
    <row r="2269" spans="1:4" x14ac:dyDescent="0.25">
      <c r="A2269" s="387" t="s">
        <v>2810</v>
      </c>
      <c r="B2269" s="384">
        <v>1345968</v>
      </c>
      <c r="C2269" s="384">
        <v>154841</v>
      </c>
      <c r="D2269" s="374">
        <f t="shared" si="44"/>
        <v>1191127</v>
      </c>
    </row>
    <row r="2270" spans="1:4" x14ac:dyDescent="0.25">
      <c r="A2270" s="387" t="s">
        <v>2811</v>
      </c>
      <c r="B2270" s="384">
        <v>110574</v>
      </c>
      <c r="C2270" s="384">
        <v>12722</v>
      </c>
      <c r="D2270" s="374">
        <f t="shared" si="44"/>
        <v>97852</v>
      </c>
    </row>
    <row r="2271" spans="1:4" x14ac:dyDescent="0.25">
      <c r="A2271" s="387" t="s">
        <v>2811</v>
      </c>
      <c r="B2271" s="384">
        <v>563421</v>
      </c>
      <c r="C2271" s="384">
        <v>64813</v>
      </c>
      <c r="D2271" s="374">
        <f t="shared" si="44"/>
        <v>498608</v>
      </c>
    </row>
    <row r="2272" spans="1:4" x14ac:dyDescent="0.25">
      <c r="A2272" s="387" t="s">
        <v>2811</v>
      </c>
      <c r="B2272" s="384">
        <v>517650</v>
      </c>
      <c r="C2272" s="384">
        <v>59552</v>
      </c>
      <c r="D2272" s="374">
        <f t="shared" si="44"/>
        <v>458098</v>
      </c>
    </row>
    <row r="2273" spans="1:4" x14ac:dyDescent="0.25">
      <c r="A2273" s="387" t="s">
        <v>2811</v>
      </c>
      <c r="B2273" s="384">
        <v>1862367</v>
      </c>
      <c r="C2273" s="384">
        <v>214250</v>
      </c>
      <c r="D2273" s="374">
        <f t="shared" si="44"/>
        <v>1648117</v>
      </c>
    </row>
    <row r="2274" spans="1:4" x14ac:dyDescent="0.25">
      <c r="A2274" s="387" t="s">
        <v>2811</v>
      </c>
      <c r="B2274" s="384">
        <v>237042</v>
      </c>
      <c r="C2274" s="384">
        <v>27280</v>
      </c>
      <c r="D2274" s="374">
        <f t="shared" si="44"/>
        <v>209762</v>
      </c>
    </row>
    <row r="2275" spans="1:4" x14ac:dyDescent="0.25">
      <c r="A2275" s="387" t="s">
        <v>2811</v>
      </c>
      <c r="B2275" s="384">
        <v>1297578</v>
      </c>
      <c r="C2275" s="384">
        <v>140560</v>
      </c>
      <c r="D2275" s="374">
        <f t="shared" si="44"/>
        <v>1157018</v>
      </c>
    </row>
    <row r="2276" spans="1:4" x14ac:dyDescent="0.25">
      <c r="A2276" s="387" t="s">
        <v>2812</v>
      </c>
      <c r="B2276" s="384">
        <v>9293587</v>
      </c>
      <c r="C2276" s="384">
        <v>1069138</v>
      </c>
      <c r="D2276" s="374">
        <f t="shared" si="44"/>
        <v>8224449</v>
      </c>
    </row>
    <row r="2277" spans="1:4" x14ac:dyDescent="0.25">
      <c r="A2277" s="387" t="s">
        <v>2813</v>
      </c>
      <c r="B2277" s="384">
        <v>1265199</v>
      </c>
      <c r="C2277" s="384">
        <v>125469</v>
      </c>
      <c r="D2277" s="374">
        <f t="shared" si="44"/>
        <v>1139730</v>
      </c>
    </row>
    <row r="2278" spans="1:4" x14ac:dyDescent="0.25">
      <c r="A2278" s="387" t="s">
        <v>2813</v>
      </c>
      <c r="B2278" s="384">
        <v>3234184</v>
      </c>
      <c r="C2278" s="384">
        <v>340502</v>
      </c>
      <c r="D2278" s="374">
        <f t="shared" si="44"/>
        <v>2893682</v>
      </c>
    </row>
    <row r="2279" spans="1:4" x14ac:dyDescent="0.25">
      <c r="A2279" s="387" t="s">
        <v>2814</v>
      </c>
      <c r="B2279" s="384">
        <v>7746286</v>
      </c>
      <c r="C2279" s="384">
        <v>890220</v>
      </c>
      <c r="D2279" s="374">
        <f t="shared" si="44"/>
        <v>6856066</v>
      </c>
    </row>
    <row r="2280" spans="1:4" x14ac:dyDescent="0.25">
      <c r="A2280" s="387" t="s">
        <v>2814</v>
      </c>
      <c r="B2280" s="384">
        <v>4741088</v>
      </c>
      <c r="C2280" s="384">
        <v>545416</v>
      </c>
      <c r="D2280" s="374">
        <f t="shared" si="44"/>
        <v>4195672</v>
      </c>
    </row>
    <row r="2281" spans="1:4" x14ac:dyDescent="0.25">
      <c r="A2281" s="387" t="s">
        <v>2815</v>
      </c>
      <c r="B2281" s="384">
        <v>8020272</v>
      </c>
      <c r="C2281" s="384">
        <v>912750</v>
      </c>
      <c r="D2281" s="374">
        <f t="shared" si="44"/>
        <v>7107522</v>
      </c>
    </row>
    <row r="2282" spans="1:4" x14ac:dyDescent="0.25">
      <c r="A2282" s="387" t="s">
        <v>2816</v>
      </c>
      <c r="B2282" s="384">
        <v>7823841</v>
      </c>
      <c r="C2282" s="384">
        <v>900065</v>
      </c>
      <c r="D2282" s="374">
        <f t="shared" si="44"/>
        <v>6923776</v>
      </c>
    </row>
    <row r="2283" spans="1:4" x14ac:dyDescent="0.25">
      <c r="A2283" s="387" t="s">
        <v>2817</v>
      </c>
      <c r="B2283" s="384">
        <v>1422720</v>
      </c>
      <c r="C2283" s="384">
        <v>163677</v>
      </c>
      <c r="D2283" s="374">
        <f t="shared" si="44"/>
        <v>1259043</v>
      </c>
    </row>
    <row r="2284" spans="1:4" x14ac:dyDescent="0.25">
      <c r="A2284" s="387" t="s">
        <v>2818</v>
      </c>
      <c r="B2284" s="384">
        <v>2162808</v>
      </c>
      <c r="C2284" s="384">
        <v>248810</v>
      </c>
      <c r="D2284" s="374">
        <f t="shared" si="44"/>
        <v>1913998</v>
      </c>
    </row>
    <row r="2285" spans="1:4" x14ac:dyDescent="0.25">
      <c r="A2285" s="387" t="s">
        <v>2818</v>
      </c>
      <c r="B2285" s="384">
        <v>44594</v>
      </c>
      <c r="C2285" s="384">
        <v>5130</v>
      </c>
      <c r="D2285" s="374">
        <f t="shared" si="44"/>
        <v>39464</v>
      </c>
    </row>
    <row r="2286" spans="1:4" x14ac:dyDescent="0.25">
      <c r="A2286" s="387" t="s">
        <v>2819</v>
      </c>
      <c r="B2286" s="384">
        <v>2012915</v>
      </c>
      <c r="C2286" s="384">
        <v>231565</v>
      </c>
      <c r="D2286" s="374">
        <f t="shared" si="44"/>
        <v>1781350</v>
      </c>
    </row>
    <row r="2287" spans="1:4" x14ac:dyDescent="0.25">
      <c r="A2287" s="387" t="s">
        <v>2820</v>
      </c>
      <c r="B2287" s="384">
        <v>624499</v>
      </c>
      <c r="C2287" s="384">
        <v>71851</v>
      </c>
      <c r="D2287" s="374">
        <f t="shared" si="44"/>
        <v>552648</v>
      </c>
    </row>
    <row r="2288" spans="1:4" x14ac:dyDescent="0.25">
      <c r="A2288" s="387" t="s">
        <v>2820</v>
      </c>
      <c r="B2288" s="384">
        <v>179712</v>
      </c>
      <c r="C2288" s="384">
        <v>20665</v>
      </c>
      <c r="D2288" s="374">
        <f t="shared" si="44"/>
        <v>159047</v>
      </c>
    </row>
    <row r="2289" spans="1:4" x14ac:dyDescent="0.25">
      <c r="A2289" s="387" t="s">
        <v>2821</v>
      </c>
      <c r="B2289" s="384">
        <v>2882880</v>
      </c>
      <c r="C2289" s="384">
        <v>331651</v>
      </c>
      <c r="D2289" s="374">
        <f t="shared" si="44"/>
        <v>2551229</v>
      </c>
    </row>
    <row r="2290" spans="1:4" x14ac:dyDescent="0.25">
      <c r="A2290" s="387" t="s">
        <v>2821</v>
      </c>
      <c r="B2290" s="384">
        <v>3324048</v>
      </c>
      <c r="C2290" s="384">
        <v>382398</v>
      </c>
      <c r="D2290" s="374">
        <f t="shared" si="44"/>
        <v>2941650</v>
      </c>
    </row>
    <row r="2291" spans="1:4" x14ac:dyDescent="0.25">
      <c r="A2291" s="387" t="s">
        <v>2821</v>
      </c>
      <c r="B2291" s="384">
        <v>9467640</v>
      </c>
      <c r="C2291" s="384">
        <v>1089162</v>
      </c>
      <c r="D2291" s="374">
        <f t="shared" si="44"/>
        <v>8378478</v>
      </c>
    </row>
    <row r="2292" spans="1:4" x14ac:dyDescent="0.25">
      <c r="A2292" s="387" t="s">
        <v>2821</v>
      </c>
      <c r="B2292" s="384">
        <v>416052</v>
      </c>
      <c r="C2292" s="384">
        <v>47868</v>
      </c>
      <c r="D2292" s="374">
        <f t="shared" si="44"/>
        <v>368184</v>
      </c>
    </row>
    <row r="2293" spans="1:4" x14ac:dyDescent="0.25">
      <c r="A2293" s="387" t="s">
        <v>2821</v>
      </c>
      <c r="B2293" s="384">
        <v>763308</v>
      </c>
      <c r="C2293" s="384">
        <v>87819</v>
      </c>
      <c r="D2293" s="374">
        <f t="shared" si="44"/>
        <v>675489</v>
      </c>
    </row>
    <row r="2294" spans="1:4" x14ac:dyDescent="0.25">
      <c r="A2294" s="387" t="s">
        <v>2821</v>
      </c>
      <c r="B2294" s="384">
        <v>360294</v>
      </c>
      <c r="C2294" s="384">
        <v>30449</v>
      </c>
      <c r="D2294" s="374">
        <f t="shared" si="44"/>
        <v>329845</v>
      </c>
    </row>
    <row r="2295" spans="1:4" x14ac:dyDescent="0.25">
      <c r="A2295" s="387" t="s">
        <v>2821</v>
      </c>
      <c r="B2295" s="384">
        <v>195468</v>
      </c>
      <c r="C2295" s="384">
        <v>22483</v>
      </c>
      <c r="D2295" s="374">
        <f t="shared" si="44"/>
        <v>172985</v>
      </c>
    </row>
    <row r="2296" spans="1:4" x14ac:dyDescent="0.25">
      <c r="A2296" s="387" t="s">
        <v>2822</v>
      </c>
      <c r="B2296" s="384">
        <v>460063</v>
      </c>
      <c r="C2296" s="384">
        <v>52916</v>
      </c>
      <c r="D2296" s="374">
        <f t="shared" si="44"/>
        <v>407147</v>
      </c>
    </row>
    <row r="2297" spans="1:4" x14ac:dyDescent="0.25">
      <c r="A2297" s="387" t="s">
        <v>2822</v>
      </c>
      <c r="B2297" s="384">
        <v>1601234</v>
      </c>
      <c r="C2297" s="384">
        <v>184206</v>
      </c>
      <c r="D2297" s="374">
        <f t="shared" si="44"/>
        <v>1417028</v>
      </c>
    </row>
    <row r="2298" spans="1:4" x14ac:dyDescent="0.25">
      <c r="A2298" s="387" t="s">
        <v>2822</v>
      </c>
      <c r="B2298" s="384">
        <v>1629988</v>
      </c>
      <c r="C2298" s="384">
        <v>187515</v>
      </c>
      <c r="D2298" s="374">
        <f t="shared" ref="D2298:D2361" si="45">B2298-C2298</f>
        <v>1442473</v>
      </c>
    </row>
    <row r="2299" spans="1:4" x14ac:dyDescent="0.25">
      <c r="A2299" s="387" t="s">
        <v>2822</v>
      </c>
      <c r="B2299" s="384">
        <v>1674916</v>
      </c>
      <c r="C2299" s="384">
        <v>192679</v>
      </c>
      <c r="D2299" s="374">
        <f t="shared" si="45"/>
        <v>1482237</v>
      </c>
    </row>
    <row r="2300" spans="1:4" x14ac:dyDescent="0.25">
      <c r="A2300" s="387" t="s">
        <v>2822</v>
      </c>
      <c r="B2300" s="384">
        <v>2289531</v>
      </c>
      <c r="C2300" s="384">
        <v>263394</v>
      </c>
      <c r="D2300" s="374">
        <f t="shared" si="45"/>
        <v>2026137</v>
      </c>
    </row>
    <row r="2301" spans="1:4" x14ac:dyDescent="0.25">
      <c r="A2301" s="387" t="s">
        <v>2823</v>
      </c>
      <c r="B2301" s="384">
        <v>6970</v>
      </c>
      <c r="C2301" s="384">
        <v>799</v>
      </c>
      <c r="D2301" s="374">
        <f t="shared" si="45"/>
        <v>6171</v>
      </c>
    </row>
    <row r="2302" spans="1:4" x14ac:dyDescent="0.25">
      <c r="A2302" s="387" t="s">
        <v>2823</v>
      </c>
      <c r="B2302" s="384">
        <v>182371</v>
      </c>
      <c r="C2302" s="384">
        <v>20982</v>
      </c>
      <c r="D2302" s="374">
        <f t="shared" si="45"/>
        <v>161389</v>
      </c>
    </row>
    <row r="2303" spans="1:4" x14ac:dyDescent="0.25">
      <c r="A2303" s="387" t="s">
        <v>2823</v>
      </c>
      <c r="B2303" s="384">
        <v>5243752</v>
      </c>
      <c r="C2303" s="384">
        <v>574086</v>
      </c>
      <c r="D2303" s="374">
        <f t="shared" si="45"/>
        <v>4669666</v>
      </c>
    </row>
    <row r="2304" spans="1:4" x14ac:dyDescent="0.25">
      <c r="A2304" s="387" t="s">
        <v>2824</v>
      </c>
      <c r="B2304" s="384">
        <v>5063405</v>
      </c>
      <c r="C2304" s="384">
        <v>582497</v>
      </c>
      <c r="D2304" s="374">
        <f t="shared" si="45"/>
        <v>4480908</v>
      </c>
    </row>
    <row r="2305" spans="1:4" x14ac:dyDescent="0.25">
      <c r="A2305" s="387" t="s">
        <v>2825</v>
      </c>
      <c r="B2305" s="384">
        <v>285088</v>
      </c>
      <c r="C2305" s="384">
        <v>32796</v>
      </c>
      <c r="D2305" s="374">
        <f t="shared" si="45"/>
        <v>252292</v>
      </c>
    </row>
    <row r="2306" spans="1:4" x14ac:dyDescent="0.25">
      <c r="A2306" s="387" t="s">
        <v>2826</v>
      </c>
      <c r="B2306" s="384">
        <v>492420</v>
      </c>
      <c r="C2306" s="384">
        <v>56633</v>
      </c>
      <c r="D2306" s="374">
        <f t="shared" si="45"/>
        <v>435787</v>
      </c>
    </row>
    <row r="2307" spans="1:4" x14ac:dyDescent="0.25">
      <c r="A2307" s="387" t="s">
        <v>2826</v>
      </c>
      <c r="B2307" s="384">
        <v>1736937</v>
      </c>
      <c r="C2307" s="384">
        <v>186414</v>
      </c>
      <c r="D2307" s="374">
        <f t="shared" si="45"/>
        <v>1550523</v>
      </c>
    </row>
    <row r="2308" spans="1:4" x14ac:dyDescent="0.25">
      <c r="A2308" s="387" t="s">
        <v>2826</v>
      </c>
      <c r="B2308" s="384">
        <v>2812942</v>
      </c>
      <c r="C2308" s="384">
        <v>323600</v>
      </c>
      <c r="D2308" s="374">
        <f t="shared" si="45"/>
        <v>2489342</v>
      </c>
    </row>
    <row r="2309" spans="1:4" x14ac:dyDescent="0.25">
      <c r="A2309" s="387" t="s">
        <v>2826</v>
      </c>
      <c r="B2309" s="384">
        <v>1482624</v>
      </c>
      <c r="C2309" s="384">
        <v>170557</v>
      </c>
      <c r="D2309" s="374">
        <f t="shared" si="45"/>
        <v>1312067</v>
      </c>
    </row>
    <row r="2310" spans="1:4" x14ac:dyDescent="0.25">
      <c r="A2310" s="387" t="s">
        <v>2826</v>
      </c>
      <c r="B2310" s="384">
        <v>288660</v>
      </c>
      <c r="C2310" s="384">
        <v>33207</v>
      </c>
      <c r="D2310" s="374">
        <f t="shared" si="45"/>
        <v>255453</v>
      </c>
    </row>
    <row r="2311" spans="1:4" x14ac:dyDescent="0.25">
      <c r="A2311" s="387" t="s">
        <v>2827</v>
      </c>
      <c r="B2311" s="384">
        <v>265824</v>
      </c>
      <c r="C2311" s="384">
        <v>30586</v>
      </c>
      <c r="D2311" s="374">
        <f t="shared" si="45"/>
        <v>235238</v>
      </c>
    </row>
    <row r="2312" spans="1:4" x14ac:dyDescent="0.25">
      <c r="A2312" s="387" t="s">
        <v>2827</v>
      </c>
      <c r="B2312" s="384">
        <v>6457486</v>
      </c>
      <c r="C2312" s="384">
        <v>343963</v>
      </c>
      <c r="D2312" s="374">
        <f t="shared" si="45"/>
        <v>6113523</v>
      </c>
    </row>
    <row r="2313" spans="1:4" x14ac:dyDescent="0.25">
      <c r="A2313" s="387" t="s">
        <v>2828</v>
      </c>
      <c r="B2313" s="384">
        <v>540800</v>
      </c>
      <c r="C2313" s="384">
        <v>62221</v>
      </c>
      <c r="D2313" s="374">
        <f t="shared" si="45"/>
        <v>478579</v>
      </c>
    </row>
    <row r="2314" spans="1:4" x14ac:dyDescent="0.25">
      <c r="A2314" s="387" t="s">
        <v>2827</v>
      </c>
      <c r="B2314" s="384">
        <v>2266616</v>
      </c>
      <c r="C2314" s="384">
        <v>216075</v>
      </c>
      <c r="D2314" s="374">
        <f t="shared" si="45"/>
        <v>2050541</v>
      </c>
    </row>
    <row r="2315" spans="1:4" x14ac:dyDescent="0.25">
      <c r="A2315" s="387" t="s">
        <v>2828</v>
      </c>
      <c r="B2315" s="384">
        <v>848000</v>
      </c>
      <c r="C2315" s="384">
        <v>97548</v>
      </c>
      <c r="D2315" s="374">
        <f t="shared" si="45"/>
        <v>750452</v>
      </c>
    </row>
    <row r="2316" spans="1:4" x14ac:dyDescent="0.25">
      <c r="A2316" s="387" t="s">
        <v>2827</v>
      </c>
      <c r="B2316" s="384">
        <v>1173905</v>
      </c>
      <c r="C2316" s="384">
        <v>76889</v>
      </c>
      <c r="D2316" s="374">
        <f t="shared" si="45"/>
        <v>1097016</v>
      </c>
    </row>
    <row r="2317" spans="1:4" x14ac:dyDescent="0.25">
      <c r="A2317" s="387" t="s">
        <v>2827</v>
      </c>
      <c r="B2317" s="384">
        <v>33620</v>
      </c>
      <c r="C2317" s="384">
        <v>3863</v>
      </c>
      <c r="D2317" s="374">
        <f t="shared" si="45"/>
        <v>29757</v>
      </c>
    </row>
    <row r="2318" spans="1:4" x14ac:dyDescent="0.25">
      <c r="A2318" s="387" t="s">
        <v>2827</v>
      </c>
      <c r="B2318" s="384">
        <v>168246</v>
      </c>
      <c r="C2318" s="384">
        <v>19363</v>
      </c>
      <c r="D2318" s="374">
        <f t="shared" si="45"/>
        <v>148883</v>
      </c>
    </row>
    <row r="2319" spans="1:4" x14ac:dyDescent="0.25">
      <c r="A2319" s="387" t="s">
        <v>2827</v>
      </c>
      <c r="B2319" s="384">
        <v>47204</v>
      </c>
      <c r="C2319" s="384">
        <v>5430</v>
      </c>
      <c r="D2319" s="374">
        <f t="shared" si="45"/>
        <v>41774</v>
      </c>
    </row>
    <row r="2320" spans="1:4" x14ac:dyDescent="0.25">
      <c r="A2320" s="387" t="s">
        <v>2827</v>
      </c>
      <c r="B2320" s="384">
        <v>216216</v>
      </c>
      <c r="C2320" s="384">
        <v>24865</v>
      </c>
      <c r="D2320" s="374">
        <f t="shared" si="45"/>
        <v>191351</v>
      </c>
    </row>
    <row r="2321" spans="1:4" x14ac:dyDescent="0.25">
      <c r="A2321" s="387" t="s">
        <v>2827</v>
      </c>
      <c r="B2321" s="384">
        <v>841739</v>
      </c>
      <c r="C2321" s="384">
        <v>57145</v>
      </c>
      <c r="D2321" s="374">
        <f t="shared" si="45"/>
        <v>784594</v>
      </c>
    </row>
    <row r="2322" spans="1:4" x14ac:dyDescent="0.25">
      <c r="A2322" s="387" t="s">
        <v>2829</v>
      </c>
      <c r="B2322" s="384">
        <v>1054591</v>
      </c>
      <c r="C2322" s="384">
        <v>121321</v>
      </c>
      <c r="D2322" s="374">
        <f t="shared" si="45"/>
        <v>933270</v>
      </c>
    </row>
    <row r="2323" spans="1:4" x14ac:dyDescent="0.25">
      <c r="A2323" s="387" t="s">
        <v>2829</v>
      </c>
      <c r="B2323" s="384">
        <v>403697</v>
      </c>
      <c r="C2323" s="384">
        <v>46450</v>
      </c>
      <c r="D2323" s="374">
        <f t="shared" si="45"/>
        <v>357247</v>
      </c>
    </row>
    <row r="2324" spans="1:4" x14ac:dyDescent="0.25">
      <c r="A2324" s="387" t="s">
        <v>2830</v>
      </c>
      <c r="B2324" s="384">
        <v>5106637</v>
      </c>
      <c r="C2324" s="384">
        <v>532529</v>
      </c>
      <c r="D2324" s="374">
        <f t="shared" si="45"/>
        <v>4574108</v>
      </c>
    </row>
    <row r="2325" spans="1:4" x14ac:dyDescent="0.25">
      <c r="A2325" s="387" t="s">
        <v>2831</v>
      </c>
      <c r="B2325" s="384">
        <v>866081</v>
      </c>
      <c r="C2325" s="384">
        <v>99637</v>
      </c>
      <c r="D2325" s="374">
        <f t="shared" si="45"/>
        <v>766444</v>
      </c>
    </row>
    <row r="2326" spans="1:4" x14ac:dyDescent="0.25">
      <c r="A2326" s="387" t="s">
        <v>2832</v>
      </c>
      <c r="B2326" s="384">
        <v>2489424</v>
      </c>
      <c r="C2326" s="384">
        <v>286387</v>
      </c>
      <c r="D2326" s="374">
        <f t="shared" si="45"/>
        <v>2203037</v>
      </c>
    </row>
    <row r="2327" spans="1:4" x14ac:dyDescent="0.25">
      <c r="A2327" s="387" t="s">
        <v>2832</v>
      </c>
      <c r="B2327" s="384">
        <v>5542488</v>
      </c>
      <c r="C2327" s="384">
        <v>637621</v>
      </c>
      <c r="D2327" s="374">
        <f t="shared" si="45"/>
        <v>4904867</v>
      </c>
    </row>
    <row r="2328" spans="1:4" x14ac:dyDescent="0.25">
      <c r="A2328" s="387" t="s">
        <v>2832</v>
      </c>
      <c r="B2328" s="384">
        <v>6088152</v>
      </c>
      <c r="C2328" s="384">
        <v>700395</v>
      </c>
      <c r="D2328" s="374">
        <f t="shared" si="45"/>
        <v>5387757</v>
      </c>
    </row>
    <row r="2329" spans="1:4" x14ac:dyDescent="0.25">
      <c r="A2329" s="387" t="s">
        <v>2832</v>
      </c>
      <c r="B2329" s="384">
        <v>5871768</v>
      </c>
      <c r="C2329" s="384">
        <v>675491</v>
      </c>
      <c r="D2329" s="374">
        <f t="shared" si="45"/>
        <v>5196277</v>
      </c>
    </row>
    <row r="2330" spans="1:4" x14ac:dyDescent="0.25">
      <c r="A2330" s="387" t="s">
        <v>2832</v>
      </c>
      <c r="B2330" s="384">
        <v>9734</v>
      </c>
      <c r="C2330" s="384">
        <v>1128</v>
      </c>
      <c r="D2330" s="374">
        <f t="shared" si="45"/>
        <v>8606</v>
      </c>
    </row>
    <row r="2331" spans="1:4" x14ac:dyDescent="0.25">
      <c r="A2331" s="387" t="s">
        <v>2832</v>
      </c>
      <c r="B2331" s="384">
        <v>1169582</v>
      </c>
      <c r="C2331" s="384">
        <v>134559</v>
      </c>
      <c r="D2331" s="374">
        <f t="shared" si="45"/>
        <v>1035023</v>
      </c>
    </row>
    <row r="2332" spans="1:4" x14ac:dyDescent="0.25">
      <c r="A2332" s="387" t="s">
        <v>2832</v>
      </c>
      <c r="B2332" s="384">
        <v>2447760</v>
      </c>
      <c r="C2332" s="384">
        <v>281594</v>
      </c>
      <c r="D2332" s="374">
        <f t="shared" si="45"/>
        <v>2166166</v>
      </c>
    </row>
    <row r="2333" spans="1:4" x14ac:dyDescent="0.25">
      <c r="A2333" s="387" t="s">
        <v>2832</v>
      </c>
      <c r="B2333" s="384">
        <v>1990498</v>
      </c>
      <c r="C2333" s="384">
        <v>228984</v>
      </c>
      <c r="D2333" s="374">
        <f t="shared" si="45"/>
        <v>1761514</v>
      </c>
    </row>
    <row r="2334" spans="1:4" x14ac:dyDescent="0.25">
      <c r="A2334" s="387" t="s">
        <v>2833</v>
      </c>
      <c r="B2334" s="384">
        <v>6408090</v>
      </c>
      <c r="C2334" s="384">
        <v>737200</v>
      </c>
      <c r="D2334" s="374">
        <f t="shared" si="45"/>
        <v>5670890</v>
      </c>
    </row>
    <row r="2335" spans="1:4" x14ac:dyDescent="0.25">
      <c r="A2335" s="387" t="s">
        <v>2834</v>
      </c>
      <c r="B2335" s="384">
        <v>2715791</v>
      </c>
      <c r="C2335" s="384">
        <v>300774</v>
      </c>
      <c r="D2335" s="374">
        <f t="shared" si="45"/>
        <v>2415017</v>
      </c>
    </row>
    <row r="2336" spans="1:4" x14ac:dyDescent="0.25">
      <c r="A2336" s="387" t="s">
        <v>2834</v>
      </c>
      <c r="B2336" s="384">
        <v>1412994</v>
      </c>
      <c r="C2336" s="384">
        <v>124226</v>
      </c>
      <c r="D2336" s="374">
        <f t="shared" si="45"/>
        <v>1288768</v>
      </c>
    </row>
    <row r="2337" spans="1:4" x14ac:dyDescent="0.25">
      <c r="A2337" s="387" t="s">
        <v>2834</v>
      </c>
      <c r="B2337" s="384">
        <v>7574</v>
      </c>
      <c r="C2337" s="384">
        <v>868</v>
      </c>
      <c r="D2337" s="374">
        <f t="shared" si="45"/>
        <v>6706</v>
      </c>
    </row>
    <row r="2338" spans="1:4" x14ac:dyDescent="0.25">
      <c r="A2338" s="387" t="s">
        <v>2834</v>
      </c>
      <c r="B2338" s="384">
        <v>430080</v>
      </c>
      <c r="C2338" s="384">
        <v>49485</v>
      </c>
      <c r="D2338" s="374">
        <f t="shared" si="45"/>
        <v>380595</v>
      </c>
    </row>
    <row r="2339" spans="1:4" x14ac:dyDescent="0.25">
      <c r="A2339" s="387" t="s">
        <v>2834</v>
      </c>
      <c r="B2339" s="384">
        <v>1172640</v>
      </c>
      <c r="C2339" s="384">
        <v>134904</v>
      </c>
      <c r="D2339" s="374">
        <f t="shared" si="45"/>
        <v>1037736</v>
      </c>
    </row>
    <row r="2340" spans="1:4" x14ac:dyDescent="0.25">
      <c r="A2340" s="387" t="s">
        <v>2835</v>
      </c>
      <c r="B2340" s="384">
        <v>247474</v>
      </c>
      <c r="C2340" s="384">
        <v>28468</v>
      </c>
      <c r="D2340" s="374">
        <f t="shared" si="45"/>
        <v>219006</v>
      </c>
    </row>
    <row r="2341" spans="1:4" x14ac:dyDescent="0.25">
      <c r="A2341" s="387" t="s">
        <v>2835</v>
      </c>
      <c r="B2341" s="384">
        <v>11352</v>
      </c>
      <c r="C2341" s="384">
        <v>1304</v>
      </c>
      <c r="D2341" s="374">
        <f t="shared" si="45"/>
        <v>10048</v>
      </c>
    </row>
    <row r="2342" spans="1:4" x14ac:dyDescent="0.25">
      <c r="A2342" s="387" t="s">
        <v>2835</v>
      </c>
      <c r="B2342" s="384">
        <v>164970</v>
      </c>
      <c r="C2342" s="384">
        <v>18977</v>
      </c>
      <c r="D2342" s="374">
        <f t="shared" si="45"/>
        <v>145993</v>
      </c>
    </row>
    <row r="2343" spans="1:4" x14ac:dyDescent="0.25">
      <c r="A2343" s="387" t="s">
        <v>2835</v>
      </c>
      <c r="B2343" s="384">
        <v>197730</v>
      </c>
      <c r="C2343" s="384">
        <v>22749</v>
      </c>
      <c r="D2343" s="374">
        <f t="shared" si="45"/>
        <v>174981</v>
      </c>
    </row>
    <row r="2344" spans="1:4" x14ac:dyDescent="0.25">
      <c r="A2344" s="387" t="s">
        <v>2835</v>
      </c>
      <c r="B2344" s="384">
        <v>50544</v>
      </c>
      <c r="C2344" s="384">
        <v>5817</v>
      </c>
      <c r="D2344" s="374">
        <f t="shared" si="45"/>
        <v>44727</v>
      </c>
    </row>
    <row r="2345" spans="1:4" x14ac:dyDescent="0.25">
      <c r="A2345" s="387" t="s">
        <v>2836</v>
      </c>
      <c r="B2345" s="384">
        <v>3274631</v>
      </c>
      <c r="C2345" s="384">
        <v>307911</v>
      </c>
      <c r="D2345" s="374">
        <f t="shared" si="45"/>
        <v>2966720</v>
      </c>
    </row>
    <row r="2346" spans="1:4" x14ac:dyDescent="0.25">
      <c r="A2346" s="387" t="s">
        <v>2836</v>
      </c>
      <c r="B2346" s="384">
        <v>252439</v>
      </c>
      <c r="C2346" s="384">
        <v>29047</v>
      </c>
      <c r="D2346" s="374">
        <f t="shared" si="45"/>
        <v>223392</v>
      </c>
    </row>
    <row r="2347" spans="1:4" x14ac:dyDescent="0.25">
      <c r="A2347" s="387" t="s">
        <v>2836</v>
      </c>
      <c r="B2347" s="384">
        <v>1890954</v>
      </c>
      <c r="C2347" s="384">
        <v>217528</v>
      </c>
      <c r="D2347" s="374">
        <f t="shared" si="45"/>
        <v>1673426</v>
      </c>
    </row>
    <row r="2348" spans="1:4" x14ac:dyDescent="0.25">
      <c r="A2348" s="387" t="s">
        <v>2836</v>
      </c>
      <c r="B2348" s="384">
        <v>2262834</v>
      </c>
      <c r="C2348" s="384">
        <v>166933</v>
      </c>
      <c r="D2348" s="374">
        <f t="shared" si="45"/>
        <v>2095901</v>
      </c>
    </row>
    <row r="2349" spans="1:4" x14ac:dyDescent="0.25">
      <c r="A2349" s="387" t="s">
        <v>2836</v>
      </c>
      <c r="B2349" s="384">
        <v>466362</v>
      </c>
      <c r="C2349" s="384">
        <v>53653</v>
      </c>
      <c r="D2349" s="374">
        <f t="shared" si="45"/>
        <v>412709</v>
      </c>
    </row>
    <row r="2350" spans="1:4" x14ac:dyDescent="0.25">
      <c r="A2350" s="387" t="s">
        <v>2836</v>
      </c>
      <c r="B2350" s="384">
        <v>985660</v>
      </c>
      <c r="C2350" s="384">
        <v>107938</v>
      </c>
      <c r="D2350" s="374">
        <f t="shared" si="45"/>
        <v>877722</v>
      </c>
    </row>
    <row r="2351" spans="1:4" x14ac:dyDescent="0.25">
      <c r="A2351" s="387" t="s">
        <v>2837</v>
      </c>
      <c r="B2351" s="384">
        <v>3953951</v>
      </c>
      <c r="C2351" s="384">
        <v>392944</v>
      </c>
      <c r="D2351" s="374">
        <f t="shared" si="45"/>
        <v>3561007</v>
      </c>
    </row>
    <row r="2352" spans="1:4" x14ac:dyDescent="0.25">
      <c r="A2352" s="387" t="s">
        <v>2837</v>
      </c>
      <c r="B2352" s="384">
        <v>7003790</v>
      </c>
      <c r="C2352" s="384">
        <v>702761</v>
      </c>
      <c r="D2352" s="374">
        <f t="shared" si="45"/>
        <v>6301029</v>
      </c>
    </row>
    <row r="2353" spans="1:4" x14ac:dyDescent="0.25">
      <c r="A2353" s="387" t="s">
        <v>2838</v>
      </c>
      <c r="B2353" s="384">
        <v>2866406</v>
      </c>
      <c r="C2353" s="384">
        <v>329758</v>
      </c>
      <c r="D2353" s="374">
        <f t="shared" si="45"/>
        <v>2536648</v>
      </c>
    </row>
    <row r="2354" spans="1:4" x14ac:dyDescent="0.25">
      <c r="A2354" s="387" t="s">
        <v>2839</v>
      </c>
      <c r="B2354" s="384">
        <v>1149880</v>
      </c>
      <c r="C2354" s="384">
        <v>129632</v>
      </c>
      <c r="D2354" s="374">
        <f t="shared" si="45"/>
        <v>1020248</v>
      </c>
    </row>
    <row r="2355" spans="1:4" x14ac:dyDescent="0.25">
      <c r="A2355" s="387" t="s">
        <v>2839</v>
      </c>
      <c r="B2355" s="384">
        <v>945480</v>
      </c>
      <c r="C2355" s="384">
        <v>93677</v>
      </c>
      <c r="D2355" s="374">
        <f t="shared" si="45"/>
        <v>851803</v>
      </c>
    </row>
    <row r="2356" spans="1:4" x14ac:dyDescent="0.25">
      <c r="A2356" s="387" t="s">
        <v>2839</v>
      </c>
      <c r="B2356" s="384">
        <v>713497</v>
      </c>
      <c r="C2356" s="384">
        <v>58594</v>
      </c>
      <c r="D2356" s="374">
        <f t="shared" si="45"/>
        <v>654903</v>
      </c>
    </row>
    <row r="2357" spans="1:4" x14ac:dyDescent="0.25">
      <c r="A2357" s="387" t="s">
        <v>2840</v>
      </c>
      <c r="B2357" s="384">
        <v>2175919</v>
      </c>
      <c r="C2357" s="384">
        <v>250321</v>
      </c>
      <c r="D2357" s="374">
        <f t="shared" si="45"/>
        <v>1925598</v>
      </c>
    </row>
    <row r="2358" spans="1:4" x14ac:dyDescent="0.25">
      <c r="A2358" s="387" t="s">
        <v>2840</v>
      </c>
      <c r="B2358" s="384">
        <v>1642680</v>
      </c>
      <c r="C2358" s="384">
        <v>188968</v>
      </c>
      <c r="D2358" s="374">
        <f t="shared" si="45"/>
        <v>1453712</v>
      </c>
    </row>
    <row r="2359" spans="1:4" x14ac:dyDescent="0.25">
      <c r="A2359" s="387" t="s">
        <v>2841</v>
      </c>
      <c r="B2359" s="384">
        <v>271164</v>
      </c>
      <c r="C2359" s="384">
        <v>31202</v>
      </c>
      <c r="D2359" s="374">
        <f t="shared" si="45"/>
        <v>239962</v>
      </c>
    </row>
    <row r="2360" spans="1:4" x14ac:dyDescent="0.25">
      <c r="A2360" s="387" t="s">
        <v>2841</v>
      </c>
      <c r="B2360" s="384">
        <v>4380480</v>
      </c>
      <c r="C2360" s="384">
        <v>503935</v>
      </c>
      <c r="D2360" s="374">
        <f t="shared" si="45"/>
        <v>3876545</v>
      </c>
    </row>
    <row r="2361" spans="1:4" x14ac:dyDescent="0.25">
      <c r="A2361" s="387" t="s">
        <v>2842</v>
      </c>
      <c r="B2361" s="384">
        <v>883764</v>
      </c>
      <c r="C2361" s="384">
        <v>101668</v>
      </c>
      <c r="D2361" s="374">
        <f t="shared" si="45"/>
        <v>782096</v>
      </c>
    </row>
    <row r="2362" spans="1:4" x14ac:dyDescent="0.25">
      <c r="A2362" s="387" t="s">
        <v>2842</v>
      </c>
      <c r="B2362" s="384">
        <v>27930</v>
      </c>
      <c r="C2362" s="384">
        <v>3208</v>
      </c>
      <c r="D2362" s="374">
        <f t="shared" ref="D2362:D2425" si="46">B2362-C2362</f>
        <v>24722</v>
      </c>
    </row>
    <row r="2363" spans="1:4" x14ac:dyDescent="0.25">
      <c r="A2363" s="387" t="s">
        <v>2842</v>
      </c>
      <c r="B2363" s="384">
        <v>30870</v>
      </c>
      <c r="C2363" s="384">
        <v>3548</v>
      </c>
      <c r="D2363" s="374">
        <f t="shared" si="46"/>
        <v>27322</v>
      </c>
    </row>
    <row r="2364" spans="1:4" x14ac:dyDescent="0.25">
      <c r="A2364" s="387" t="s">
        <v>2842</v>
      </c>
      <c r="B2364" s="384">
        <v>1208340</v>
      </c>
      <c r="C2364" s="384">
        <v>139011</v>
      </c>
      <c r="D2364" s="374">
        <f t="shared" si="46"/>
        <v>1069329</v>
      </c>
    </row>
    <row r="2365" spans="1:4" x14ac:dyDescent="0.25">
      <c r="A2365" s="387" t="s">
        <v>2843</v>
      </c>
      <c r="B2365" s="384">
        <v>851432</v>
      </c>
      <c r="C2365" s="384">
        <v>97946</v>
      </c>
      <c r="D2365" s="374">
        <f t="shared" si="46"/>
        <v>753486</v>
      </c>
    </row>
    <row r="2366" spans="1:4" x14ac:dyDescent="0.25">
      <c r="A2366" s="387" t="s">
        <v>2844</v>
      </c>
      <c r="B2366" s="384">
        <v>23850402</v>
      </c>
      <c r="C2366" s="384">
        <v>1894896</v>
      </c>
      <c r="D2366" s="374">
        <f t="shared" si="46"/>
        <v>21955506</v>
      </c>
    </row>
    <row r="2367" spans="1:4" x14ac:dyDescent="0.25">
      <c r="A2367" s="387" t="s">
        <v>2845</v>
      </c>
      <c r="B2367" s="384">
        <v>1296006</v>
      </c>
      <c r="C2367" s="384">
        <v>77670</v>
      </c>
      <c r="D2367" s="374">
        <f t="shared" si="46"/>
        <v>1218336</v>
      </c>
    </row>
    <row r="2368" spans="1:4" x14ac:dyDescent="0.25">
      <c r="A2368" s="387" t="s">
        <v>2845</v>
      </c>
      <c r="B2368" s="384">
        <v>1094383</v>
      </c>
      <c r="C2368" s="384">
        <v>92144</v>
      </c>
      <c r="D2368" s="374">
        <f t="shared" si="46"/>
        <v>1002239</v>
      </c>
    </row>
    <row r="2369" spans="1:4" x14ac:dyDescent="0.25">
      <c r="A2369" s="387" t="s">
        <v>2845</v>
      </c>
      <c r="B2369" s="384">
        <v>384930</v>
      </c>
      <c r="C2369" s="384">
        <v>44283</v>
      </c>
      <c r="D2369" s="374">
        <f t="shared" si="46"/>
        <v>340647</v>
      </c>
    </row>
    <row r="2370" spans="1:4" x14ac:dyDescent="0.25">
      <c r="A2370" s="387" t="s">
        <v>2845</v>
      </c>
      <c r="B2370" s="384">
        <v>38573</v>
      </c>
      <c r="C2370" s="384">
        <v>4436</v>
      </c>
      <c r="D2370" s="374">
        <f t="shared" si="46"/>
        <v>34137</v>
      </c>
    </row>
    <row r="2371" spans="1:4" x14ac:dyDescent="0.25">
      <c r="A2371" s="387" t="s">
        <v>2845</v>
      </c>
      <c r="B2371" s="384">
        <v>227916</v>
      </c>
      <c r="C2371" s="384">
        <v>26221</v>
      </c>
      <c r="D2371" s="374">
        <f t="shared" si="46"/>
        <v>201695</v>
      </c>
    </row>
    <row r="2372" spans="1:4" x14ac:dyDescent="0.25">
      <c r="A2372" s="387" t="s">
        <v>2846</v>
      </c>
      <c r="B2372" s="384">
        <v>1910563</v>
      </c>
      <c r="C2372" s="384">
        <v>219790</v>
      </c>
      <c r="D2372" s="374">
        <f t="shared" si="46"/>
        <v>1690773</v>
      </c>
    </row>
    <row r="2373" spans="1:4" x14ac:dyDescent="0.25">
      <c r="A2373" s="387" t="s">
        <v>2846</v>
      </c>
      <c r="B2373" s="384">
        <v>1472574</v>
      </c>
      <c r="C2373" s="384">
        <v>169402</v>
      </c>
      <c r="D2373" s="374">
        <f t="shared" si="46"/>
        <v>1303172</v>
      </c>
    </row>
    <row r="2374" spans="1:4" x14ac:dyDescent="0.25">
      <c r="A2374" s="387" t="s">
        <v>2846</v>
      </c>
      <c r="B2374" s="384">
        <v>2141802</v>
      </c>
      <c r="C2374" s="384">
        <v>246396</v>
      </c>
      <c r="D2374" s="374">
        <f t="shared" si="46"/>
        <v>1895406</v>
      </c>
    </row>
    <row r="2375" spans="1:4" x14ac:dyDescent="0.25">
      <c r="A2375" s="387" t="s">
        <v>2846</v>
      </c>
      <c r="B2375" s="384">
        <v>2891117</v>
      </c>
      <c r="C2375" s="384">
        <v>332603</v>
      </c>
      <c r="D2375" s="374">
        <f t="shared" si="46"/>
        <v>2558514</v>
      </c>
    </row>
    <row r="2376" spans="1:4" x14ac:dyDescent="0.25">
      <c r="A2376" s="387" t="s">
        <v>2846</v>
      </c>
      <c r="B2376" s="384">
        <v>2946715</v>
      </c>
      <c r="C2376" s="384">
        <v>338990</v>
      </c>
      <c r="D2376" s="374">
        <f t="shared" si="46"/>
        <v>2607725</v>
      </c>
    </row>
    <row r="2377" spans="1:4" x14ac:dyDescent="0.25">
      <c r="A2377" s="387" t="s">
        <v>2847</v>
      </c>
      <c r="B2377" s="384">
        <v>1404</v>
      </c>
      <c r="C2377" s="384">
        <v>152</v>
      </c>
      <c r="D2377" s="374">
        <f t="shared" si="46"/>
        <v>1252</v>
      </c>
    </row>
    <row r="2378" spans="1:4" x14ac:dyDescent="0.25">
      <c r="A2378" s="387" t="s">
        <v>2847</v>
      </c>
      <c r="B2378" s="384">
        <v>3764592</v>
      </c>
      <c r="C2378" s="384">
        <v>433085</v>
      </c>
      <c r="D2378" s="374">
        <f t="shared" si="46"/>
        <v>3331507</v>
      </c>
    </row>
    <row r="2379" spans="1:4" x14ac:dyDescent="0.25">
      <c r="A2379" s="387" t="s">
        <v>2847</v>
      </c>
      <c r="B2379" s="384">
        <v>20861</v>
      </c>
      <c r="C2379" s="384">
        <v>2390</v>
      </c>
      <c r="D2379" s="374">
        <f t="shared" si="46"/>
        <v>18471</v>
      </c>
    </row>
    <row r="2380" spans="1:4" x14ac:dyDescent="0.25">
      <c r="A2380" s="387" t="s">
        <v>2847</v>
      </c>
      <c r="B2380" s="384">
        <v>165906</v>
      </c>
      <c r="C2380" s="384">
        <v>19089</v>
      </c>
      <c r="D2380" s="374">
        <f t="shared" si="46"/>
        <v>146817</v>
      </c>
    </row>
    <row r="2381" spans="1:4" x14ac:dyDescent="0.25">
      <c r="A2381" s="387" t="s">
        <v>2847</v>
      </c>
      <c r="B2381" s="384">
        <v>692782</v>
      </c>
      <c r="C2381" s="384">
        <v>35762</v>
      </c>
      <c r="D2381" s="374">
        <f t="shared" si="46"/>
        <v>657020</v>
      </c>
    </row>
    <row r="2382" spans="1:4" x14ac:dyDescent="0.25">
      <c r="A2382" s="387" t="s">
        <v>2848</v>
      </c>
      <c r="B2382" s="384">
        <v>362392</v>
      </c>
      <c r="C2382" s="384">
        <v>39588</v>
      </c>
      <c r="D2382" s="374">
        <f t="shared" si="46"/>
        <v>322804</v>
      </c>
    </row>
    <row r="2383" spans="1:4" x14ac:dyDescent="0.25">
      <c r="A2383" s="387" t="s">
        <v>2848</v>
      </c>
      <c r="B2383" s="384">
        <v>304238</v>
      </c>
      <c r="C2383" s="384">
        <v>35004</v>
      </c>
      <c r="D2383" s="374">
        <f t="shared" si="46"/>
        <v>269234</v>
      </c>
    </row>
    <row r="2384" spans="1:4" x14ac:dyDescent="0.25">
      <c r="A2384" s="387" t="s">
        <v>2848</v>
      </c>
      <c r="B2384" s="384">
        <v>230790</v>
      </c>
      <c r="C2384" s="384">
        <v>26543</v>
      </c>
      <c r="D2384" s="374">
        <f t="shared" si="46"/>
        <v>204247</v>
      </c>
    </row>
    <row r="2385" spans="1:4" x14ac:dyDescent="0.25">
      <c r="A2385" s="387" t="s">
        <v>2848</v>
      </c>
      <c r="B2385" s="384">
        <v>163923</v>
      </c>
      <c r="C2385" s="384">
        <v>18841</v>
      </c>
      <c r="D2385" s="374">
        <f t="shared" si="46"/>
        <v>145082</v>
      </c>
    </row>
    <row r="2386" spans="1:4" x14ac:dyDescent="0.25">
      <c r="A2386" s="387" t="s">
        <v>2848</v>
      </c>
      <c r="B2386" s="384">
        <v>1282982</v>
      </c>
      <c r="C2386" s="384">
        <v>86680</v>
      </c>
      <c r="D2386" s="374">
        <f t="shared" si="46"/>
        <v>1196302</v>
      </c>
    </row>
    <row r="2387" spans="1:4" x14ac:dyDescent="0.25">
      <c r="A2387" s="387" t="s">
        <v>2849</v>
      </c>
      <c r="B2387" s="384">
        <v>51183</v>
      </c>
      <c r="C2387" s="384">
        <v>5886</v>
      </c>
      <c r="D2387" s="374">
        <f t="shared" si="46"/>
        <v>45297</v>
      </c>
    </row>
    <row r="2388" spans="1:4" x14ac:dyDescent="0.25">
      <c r="A2388" s="387" t="s">
        <v>2849</v>
      </c>
      <c r="B2388" s="384">
        <v>101652</v>
      </c>
      <c r="C2388" s="384">
        <v>11695</v>
      </c>
      <c r="D2388" s="374">
        <f t="shared" si="46"/>
        <v>89957</v>
      </c>
    </row>
    <row r="2389" spans="1:4" x14ac:dyDescent="0.25">
      <c r="A2389" s="387" t="s">
        <v>2849</v>
      </c>
      <c r="B2389" s="384">
        <v>1447640</v>
      </c>
      <c r="C2389" s="384">
        <v>98361</v>
      </c>
      <c r="D2389" s="374">
        <f t="shared" si="46"/>
        <v>1349279</v>
      </c>
    </row>
    <row r="2390" spans="1:4" x14ac:dyDescent="0.25">
      <c r="A2390" s="387" t="s">
        <v>2849</v>
      </c>
      <c r="B2390" s="384">
        <v>695878</v>
      </c>
      <c r="C2390" s="384">
        <v>80056</v>
      </c>
      <c r="D2390" s="374">
        <f t="shared" si="46"/>
        <v>615822</v>
      </c>
    </row>
    <row r="2391" spans="1:4" x14ac:dyDescent="0.25">
      <c r="A2391" s="387" t="s">
        <v>2849</v>
      </c>
      <c r="B2391" s="384">
        <v>1061518</v>
      </c>
      <c r="C2391" s="384">
        <v>122117</v>
      </c>
      <c r="D2391" s="374">
        <f t="shared" si="46"/>
        <v>939401</v>
      </c>
    </row>
    <row r="2392" spans="1:4" x14ac:dyDescent="0.25">
      <c r="A2392" s="387" t="s">
        <v>2849</v>
      </c>
      <c r="B2392" s="384">
        <v>291716</v>
      </c>
      <c r="C2392" s="384">
        <v>33578</v>
      </c>
      <c r="D2392" s="374">
        <f t="shared" si="46"/>
        <v>258138</v>
      </c>
    </row>
    <row r="2393" spans="1:4" x14ac:dyDescent="0.25">
      <c r="A2393" s="387" t="s">
        <v>2849</v>
      </c>
      <c r="B2393" s="384">
        <v>863694</v>
      </c>
      <c r="C2393" s="384">
        <v>99361</v>
      </c>
      <c r="D2393" s="374">
        <f t="shared" si="46"/>
        <v>764333</v>
      </c>
    </row>
    <row r="2394" spans="1:4" x14ac:dyDescent="0.25">
      <c r="A2394" s="387" t="s">
        <v>2849</v>
      </c>
      <c r="B2394" s="384">
        <v>2322778</v>
      </c>
      <c r="C2394" s="384">
        <v>267217</v>
      </c>
      <c r="D2394" s="374">
        <f t="shared" si="46"/>
        <v>2055561</v>
      </c>
    </row>
    <row r="2395" spans="1:4" x14ac:dyDescent="0.25">
      <c r="A2395" s="387" t="s">
        <v>2849</v>
      </c>
      <c r="B2395" s="384">
        <v>2757269</v>
      </c>
      <c r="C2395" s="384">
        <v>317202</v>
      </c>
      <c r="D2395" s="374">
        <f t="shared" si="46"/>
        <v>2440067</v>
      </c>
    </row>
    <row r="2396" spans="1:4" x14ac:dyDescent="0.25">
      <c r="A2396" s="387" t="s">
        <v>2849</v>
      </c>
      <c r="B2396" s="384">
        <v>646589</v>
      </c>
      <c r="C2396" s="384">
        <v>74385</v>
      </c>
      <c r="D2396" s="374">
        <f t="shared" si="46"/>
        <v>572204</v>
      </c>
    </row>
    <row r="2397" spans="1:4" x14ac:dyDescent="0.25">
      <c r="A2397" s="387" t="s">
        <v>2849</v>
      </c>
      <c r="B2397" s="384">
        <v>6059214</v>
      </c>
      <c r="C2397" s="384">
        <v>520120</v>
      </c>
      <c r="D2397" s="374">
        <f t="shared" si="46"/>
        <v>5539094</v>
      </c>
    </row>
    <row r="2398" spans="1:4" x14ac:dyDescent="0.25">
      <c r="A2398" s="387" t="s">
        <v>2849</v>
      </c>
      <c r="B2398" s="384">
        <v>180497</v>
      </c>
      <c r="C2398" s="384">
        <v>20773</v>
      </c>
      <c r="D2398" s="374">
        <f t="shared" si="46"/>
        <v>159724</v>
      </c>
    </row>
    <row r="2399" spans="1:4" x14ac:dyDescent="0.25">
      <c r="A2399" s="387" t="s">
        <v>2849</v>
      </c>
      <c r="B2399" s="384">
        <v>68880</v>
      </c>
      <c r="C2399" s="384">
        <v>7920</v>
      </c>
      <c r="D2399" s="374">
        <f t="shared" si="46"/>
        <v>60960</v>
      </c>
    </row>
    <row r="2400" spans="1:4" x14ac:dyDescent="0.25">
      <c r="A2400" s="387" t="s">
        <v>2849</v>
      </c>
      <c r="B2400" s="384">
        <v>35334</v>
      </c>
      <c r="C2400" s="384">
        <v>4062</v>
      </c>
      <c r="D2400" s="374">
        <f t="shared" si="46"/>
        <v>31272</v>
      </c>
    </row>
    <row r="2401" spans="1:4" x14ac:dyDescent="0.25">
      <c r="A2401" s="387" t="s">
        <v>2849</v>
      </c>
      <c r="B2401" s="384">
        <v>593658</v>
      </c>
      <c r="C2401" s="384">
        <v>68294</v>
      </c>
      <c r="D2401" s="374">
        <f t="shared" si="46"/>
        <v>525364</v>
      </c>
    </row>
    <row r="2402" spans="1:4" x14ac:dyDescent="0.25">
      <c r="A2402" s="387" t="s">
        <v>2849</v>
      </c>
      <c r="B2402" s="384">
        <v>60614</v>
      </c>
      <c r="C2402" s="384">
        <v>6980</v>
      </c>
      <c r="D2402" s="374">
        <f t="shared" si="46"/>
        <v>53634</v>
      </c>
    </row>
    <row r="2403" spans="1:4" x14ac:dyDescent="0.25">
      <c r="A2403" s="387" t="s">
        <v>2849</v>
      </c>
      <c r="B2403" s="384">
        <v>377214</v>
      </c>
      <c r="C2403" s="384">
        <v>43400</v>
      </c>
      <c r="D2403" s="374">
        <f t="shared" si="46"/>
        <v>333814</v>
      </c>
    </row>
    <row r="2404" spans="1:4" x14ac:dyDescent="0.25">
      <c r="A2404" s="387" t="s">
        <v>2849</v>
      </c>
      <c r="B2404" s="384">
        <v>504029</v>
      </c>
      <c r="C2404" s="384">
        <v>57987</v>
      </c>
      <c r="D2404" s="374">
        <f t="shared" si="46"/>
        <v>446042</v>
      </c>
    </row>
    <row r="2405" spans="1:4" x14ac:dyDescent="0.25">
      <c r="A2405" s="387" t="s">
        <v>2849</v>
      </c>
      <c r="B2405" s="384">
        <v>1157387</v>
      </c>
      <c r="C2405" s="384">
        <v>112914</v>
      </c>
      <c r="D2405" s="374">
        <f t="shared" si="46"/>
        <v>1044473</v>
      </c>
    </row>
    <row r="2406" spans="1:4" x14ac:dyDescent="0.25">
      <c r="A2406" s="387" t="s">
        <v>2849</v>
      </c>
      <c r="B2406" s="384">
        <v>6871154</v>
      </c>
      <c r="C2406" s="384">
        <v>790469</v>
      </c>
      <c r="D2406" s="374">
        <f t="shared" si="46"/>
        <v>6080685</v>
      </c>
    </row>
    <row r="2407" spans="1:4" x14ac:dyDescent="0.25">
      <c r="A2407" s="387" t="s">
        <v>2849</v>
      </c>
      <c r="B2407" s="384">
        <v>977820</v>
      </c>
      <c r="C2407" s="384">
        <v>112485</v>
      </c>
      <c r="D2407" s="374">
        <f t="shared" si="46"/>
        <v>865335</v>
      </c>
    </row>
    <row r="2408" spans="1:4" x14ac:dyDescent="0.25">
      <c r="A2408" s="387" t="s">
        <v>2849</v>
      </c>
      <c r="B2408" s="384">
        <v>125260</v>
      </c>
      <c r="C2408" s="384">
        <v>14403</v>
      </c>
      <c r="D2408" s="374">
        <f t="shared" si="46"/>
        <v>110857</v>
      </c>
    </row>
    <row r="2409" spans="1:4" x14ac:dyDescent="0.25">
      <c r="A2409" s="387" t="s">
        <v>2849</v>
      </c>
      <c r="B2409" s="384">
        <v>2780608</v>
      </c>
      <c r="C2409" s="384">
        <v>295948</v>
      </c>
      <c r="D2409" s="374">
        <f t="shared" si="46"/>
        <v>2484660</v>
      </c>
    </row>
    <row r="2410" spans="1:4" x14ac:dyDescent="0.25">
      <c r="A2410" s="387" t="s">
        <v>2850</v>
      </c>
      <c r="B2410" s="384">
        <v>2486471</v>
      </c>
      <c r="C2410" s="384">
        <v>233463</v>
      </c>
      <c r="D2410" s="374">
        <f t="shared" si="46"/>
        <v>2253008</v>
      </c>
    </row>
    <row r="2411" spans="1:4" x14ac:dyDescent="0.25">
      <c r="A2411" s="387" t="s">
        <v>2850</v>
      </c>
      <c r="B2411" s="384">
        <v>5037990</v>
      </c>
      <c r="C2411" s="384">
        <v>507787</v>
      </c>
      <c r="D2411" s="374">
        <f t="shared" si="46"/>
        <v>4530203</v>
      </c>
    </row>
    <row r="2412" spans="1:4" x14ac:dyDescent="0.25">
      <c r="A2412" s="387" t="s">
        <v>2850</v>
      </c>
      <c r="B2412" s="384">
        <v>570589</v>
      </c>
      <c r="C2412" s="384">
        <v>61431</v>
      </c>
      <c r="D2412" s="374">
        <f t="shared" si="46"/>
        <v>509158</v>
      </c>
    </row>
    <row r="2413" spans="1:4" x14ac:dyDescent="0.25">
      <c r="A2413" s="387" t="s">
        <v>2851</v>
      </c>
      <c r="B2413" s="384">
        <v>1490208</v>
      </c>
      <c r="C2413" s="384">
        <v>171433</v>
      </c>
      <c r="D2413" s="374">
        <f t="shared" si="46"/>
        <v>1318775</v>
      </c>
    </row>
    <row r="2414" spans="1:4" x14ac:dyDescent="0.25">
      <c r="A2414" s="387" t="s">
        <v>2852</v>
      </c>
      <c r="B2414" s="384">
        <v>2930616</v>
      </c>
      <c r="C2414" s="384">
        <v>337137</v>
      </c>
      <c r="D2414" s="374">
        <f t="shared" si="46"/>
        <v>2593479</v>
      </c>
    </row>
    <row r="2415" spans="1:4" x14ac:dyDescent="0.25">
      <c r="A2415" s="387" t="s">
        <v>2853</v>
      </c>
      <c r="B2415" s="384">
        <v>1260</v>
      </c>
      <c r="C2415" s="384">
        <v>133</v>
      </c>
      <c r="D2415" s="374">
        <f t="shared" si="46"/>
        <v>1127</v>
      </c>
    </row>
    <row r="2416" spans="1:4" x14ac:dyDescent="0.25">
      <c r="A2416" s="387" t="s">
        <v>2853</v>
      </c>
      <c r="B2416" s="384">
        <v>2011185</v>
      </c>
      <c r="C2416" s="384">
        <v>231378</v>
      </c>
      <c r="D2416" s="374">
        <f t="shared" si="46"/>
        <v>1779807</v>
      </c>
    </row>
    <row r="2417" spans="1:4" x14ac:dyDescent="0.25">
      <c r="A2417" s="387" t="s">
        <v>2853</v>
      </c>
      <c r="B2417" s="384">
        <v>506940</v>
      </c>
      <c r="C2417" s="384">
        <v>58319</v>
      </c>
      <c r="D2417" s="374">
        <f t="shared" si="46"/>
        <v>448621</v>
      </c>
    </row>
    <row r="2418" spans="1:4" x14ac:dyDescent="0.25">
      <c r="A2418" s="387" t="s">
        <v>2853</v>
      </c>
      <c r="B2418" s="384">
        <v>2003610</v>
      </c>
      <c r="C2418" s="384">
        <v>230495</v>
      </c>
      <c r="D2418" s="374">
        <f t="shared" si="46"/>
        <v>1773115</v>
      </c>
    </row>
    <row r="2419" spans="1:4" x14ac:dyDescent="0.25">
      <c r="A2419" s="387" t="s">
        <v>2853</v>
      </c>
      <c r="B2419" s="384">
        <v>673931</v>
      </c>
      <c r="C2419" s="384">
        <v>76582</v>
      </c>
      <c r="D2419" s="374">
        <f t="shared" si="46"/>
        <v>597349</v>
      </c>
    </row>
    <row r="2420" spans="1:4" x14ac:dyDescent="0.25">
      <c r="A2420" s="387" t="s">
        <v>2853</v>
      </c>
      <c r="B2420" s="384">
        <v>3473215</v>
      </c>
      <c r="C2420" s="384">
        <v>399562</v>
      </c>
      <c r="D2420" s="374">
        <f t="shared" si="46"/>
        <v>3073653</v>
      </c>
    </row>
    <row r="2421" spans="1:4" x14ac:dyDescent="0.25">
      <c r="A2421" s="387" t="s">
        <v>2854</v>
      </c>
      <c r="B2421" s="384">
        <v>47455</v>
      </c>
      <c r="C2421" s="384">
        <v>5466</v>
      </c>
      <c r="D2421" s="374">
        <f t="shared" si="46"/>
        <v>41989</v>
      </c>
    </row>
    <row r="2422" spans="1:4" x14ac:dyDescent="0.25">
      <c r="A2422" s="387" t="s">
        <v>2855</v>
      </c>
      <c r="B2422" s="384">
        <v>3528720</v>
      </c>
      <c r="C2422" s="384">
        <v>405953</v>
      </c>
      <c r="D2422" s="374">
        <f t="shared" si="46"/>
        <v>3122767</v>
      </c>
    </row>
    <row r="2423" spans="1:4" x14ac:dyDescent="0.25">
      <c r="A2423" s="387" t="s">
        <v>2853</v>
      </c>
      <c r="B2423" s="384">
        <v>58406</v>
      </c>
      <c r="C2423" s="384">
        <v>6714</v>
      </c>
      <c r="D2423" s="374">
        <f t="shared" si="46"/>
        <v>51692</v>
      </c>
    </row>
    <row r="2424" spans="1:4" x14ac:dyDescent="0.25">
      <c r="A2424" s="387" t="s">
        <v>2853</v>
      </c>
      <c r="B2424" s="384">
        <v>2662358</v>
      </c>
      <c r="C2424" s="384">
        <v>306268</v>
      </c>
      <c r="D2424" s="374">
        <f t="shared" si="46"/>
        <v>2356090</v>
      </c>
    </row>
    <row r="2425" spans="1:4" x14ac:dyDescent="0.25">
      <c r="A2425" s="387" t="s">
        <v>2853</v>
      </c>
      <c r="B2425" s="384">
        <v>4239362</v>
      </c>
      <c r="C2425" s="384">
        <v>462118</v>
      </c>
      <c r="D2425" s="374">
        <f t="shared" si="46"/>
        <v>3777244</v>
      </c>
    </row>
    <row r="2426" spans="1:4" x14ac:dyDescent="0.25">
      <c r="A2426" s="387" t="s">
        <v>2853</v>
      </c>
      <c r="B2426" s="384">
        <v>5085007</v>
      </c>
      <c r="C2426" s="384">
        <v>584992</v>
      </c>
      <c r="D2426" s="374">
        <f t="shared" ref="D2426:D2489" si="47">B2426-C2426</f>
        <v>4500015</v>
      </c>
    </row>
    <row r="2427" spans="1:4" x14ac:dyDescent="0.25">
      <c r="A2427" s="387" t="s">
        <v>2853</v>
      </c>
      <c r="B2427" s="384">
        <v>3187548</v>
      </c>
      <c r="C2427" s="384">
        <v>366693</v>
      </c>
      <c r="D2427" s="374">
        <f t="shared" si="47"/>
        <v>2820855</v>
      </c>
    </row>
    <row r="2428" spans="1:4" x14ac:dyDescent="0.25">
      <c r="A2428" s="387" t="s">
        <v>2853</v>
      </c>
      <c r="B2428" s="384">
        <v>1819116</v>
      </c>
      <c r="C2428" s="384">
        <v>209268</v>
      </c>
      <c r="D2428" s="374">
        <f t="shared" si="47"/>
        <v>1609848</v>
      </c>
    </row>
    <row r="2429" spans="1:4" x14ac:dyDescent="0.25">
      <c r="A2429" s="387" t="s">
        <v>2853</v>
      </c>
      <c r="B2429" s="384">
        <v>6177663</v>
      </c>
      <c r="C2429" s="384">
        <v>706489</v>
      </c>
      <c r="D2429" s="374">
        <f t="shared" si="47"/>
        <v>5471174</v>
      </c>
    </row>
    <row r="2430" spans="1:4" x14ac:dyDescent="0.25">
      <c r="A2430" s="387" t="s">
        <v>2853</v>
      </c>
      <c r="B2430" s="384">
        <v>1519955</v>
      </c>
      <c r="C2430" s="384">
        <v>173406</v>
      </c>
      <c r="D2430" s="374">
        <f t="shared" si="47"/>
        <v>1346549</v>
      </c>
    </row>
    <row r="2431" spans="1:4" x14ac:dyDescent="0.25">
      <c r="A2431" s="387" t="s">
        <v>2853</v>
      </c>
      <c r="B2431" s="384">
        <v>5124434</v>
      </c>
      <c r="C2431" s="384">
        <v>541606</v>
      </c>
      <c r="D2431" s="374">
        <f t="shared" si="47"/>
        <v>4582828</v>
      </c>
    </row>
    <row r="2432" spans="1:4" x14ac:dyDescent="0.25">
      <c r="A2432" s="387" t="s">
        <v>2853</v>
      </c>
      <c r="B2432" s="384">
        <v>6604416</v>
      </c>
      <c r="C2432" s="384">
        <v>759776</v>
      </c>
      <c r="D2432" s="374">
        <f t="shared" si="47"/>
        <v>5844640</v>
      </c>
    </row>
    <row r="2433" spans="1:4" x14ac:dyDescent="0.25">
      <c r="A2433" s="387" t="s">
        <v>2856</v>
      </c>
      <c r="B2433" s="384">
        <v>12476467</v>
      </c>
      <c r="C2433" s="384">
        <v>1435302</v>
      </c>
      <c r="D2433" s="374">
        <f t="shared" si="47"/>
        <v>11041165</v>
      </c>
    </row>
    <row r="2434" spans="1:4" x14ac:dyDescent="0.25">
      <c r="A2434" s="387" t="s">
        <v>2857</v>
      </c>
      <c r="B2434" s="384">
        <v>56034</v>
      </c>
      <c r="C2434" s="384">
        <v>6438</v>
      </c>
      <c r="D2434" s="374">
        <f t="shared" si="47"/>
        <v>49596</v>
      </c>
    </row>
    <row r="2435" spans="1:4" x14ac:dyDescent="0.25">
      <c r="A2435" s="387" t="s">
        <v>2857</v>
      </c>
      <c r="B2435" s="384">
        <v>113087</v>
      </c>
      <c r="C2435" s="384">
        <v>13012</v>
      </c>
      <c r="D2435" s="374">
        <f t="shared" si="47"/>
        <v>100075</v>
      </c>
    </row>
    <row r="2436" spans="1:4" x14ac:dyDescent="0.25">
      <c r="A2436" s="387" t="s">
        <v>2857</v>
      </c>
      <c r="B2436" s="384">
        <v>3432780</v>
      </c>
      <c r="C2436" s="384">
        <v>394913</v>
      </c>
      <c r="D2436" s="374">
        <f t="shared" si="47"/>
        <v>3037867</v>
      </c>
    </row>
    <row r="2437" spans="1:4" x14ac:dyDescent="0.25">
      <c r="A2437" s="387" t="s">
        <v>2857</v>
      </c>
      <c r="B2437" s="384">
        <v>65754</v>
      </c>
      <c r="C2437" s="384">
        <v>7566</v>
      </c>
      <c r="D2437" s="374">
        <f t="shared" si="47"/>
        <v>58188</v>
      </c>
    </row>
    <row r="2438" spans="1:4" x14ac:dyDescent="0.25">
      <c r="A2438" s="387" t="s">
        <v>2857</v>
      </c>
      <c r="B2438" s="384">
        <v>1329156</v>
      </c>
      <c r="C2438" s="384">
        <v>152911</v>
      </c>
      <c r="D2438" s="374">
        <f t="shared" si="47"/>
        <v>1176245</v>
      </c>
    </row>
    <row r="2439" spans="1:4" x14ac:dyDescent="0.25">
      <c r="A2439" s="387" t="s">
        <v>2858</v>
      </c>
      <c r="B2439" s="384">
        <v>11239348</v>
      </c>
      <c r="C2439" s="384">
        <v>1292985</v>
      </c>
      <c r="D2439" s="374">
        <f t="shared" si="47"/>
        <v>9946363</v>
      </c>
    </row>
    <row r="2440" spans="1:4" x14ac:dyDescent="0.25">
      <c r="A2440" s="387" t="s">
        <v>2858</v>
      </c>
      <c r="B2440" s="384">
        <v>4079650</v>
      </c>
      <c r="C2440" s="384">
        <v>469327</v>
      </c>
      <c r="D2440" s="374">
        <f t="shared" si="47"/>
        <v>3610323</v>
      </c>
    </row>
    <row r="2441" spans="1:4" x14ac:dyDescent="0.25">
      <c r="A2441" s="387" t="s">
        <v>2859</v>
      </c>
      <c r="B2441" s="384">
        <v>4765743</v>
      </c>
      <c r="C2441" s="384">
        <v>548252</v>
      </c>
      <c r="D2441" s="374">
        <f t="shared" si="47"/>
        <v>4217491</v>
      </c>
    </row>
    <row r="2442" spans="1:4" x14ac:dyDescent="0.25">
      <c r="A2442" s="387" t="s">
        <v>2859</v>
      </c>
      <c r="B2442" s="384">
        <v>126499</v>
      </c>
      <c r="C2442" s="384">
        <v>14558</v>
      </c>
      <c r="D2442" s="374">
        <f t="shared" si="47"/>
        <v>111941</v>
      </c>
    </row>
    <row r="2443" spans="1:4" x14ac:dyDescent="0.25">
      <c r="A2443" s="387" t="s">
        <v>2859</v>
      </c>
      <c r="B2443" s="384">
        <v>8863773</v>
      </c>
      <c r="C2443" s="384">
        <v>994634</v>
      </c>
      <c r="D2443" s="374">
        <f t="shared" si="47"/>
        <v>7869139</v>
      </c>
    </row>
    <row r="2444" spans="1:4" x14ac:dyDescent="0.25">
      <c r="A2444" s="387" t="s">
        <v>2860</v>
      </c>
      <c r="B2444" s="384">
        <v>6443003</v>
      </c>
      <c r="C2444" s="384">
        <v>708894</v>
      </c>
      <c r="D2444" s="374">
        <f t="shared" si="47"/>
        <v>5734109</v>
      </c>
    </row>
    <row r="2445" spans="1:4" x14ac:dyDescent="0.25">
      <c r="A2445" s="387" t="s">
        <v>2861</v>
      </c>
      <c r="B2445" s="384">
        <v>1745363</v>
      </c>
      <c r="C2445" s="384">
        <v>200795</v>
      </c>
      <c r="D2445" s="374">
        <f t="shared" si="47"/>
        <v>1544568</v>
      </c>
    </row>
    <row r="2446" spans="1:4" x14ac:dyDescent="0.25">
      <c r="A2446" s="387" t="s">
        <v>2862</v>
      </c>
      <c r="B2446" s="384">
        <v>171000</v>
      </c>
      <c r="C2446" s="384">
        <v>19664</v>
      </c>
      <c r="D2446" s="374">
        <f t="shared" si="47"/>
        <v>151336</v>
      </c>
    </row>
    <row r="2447" spans="1:4" x14ac:dyDescent="0.25">
      <c r="A2447" s="387" t="s">
        <v>2861</v>
      </c>
      <c r="B2447" s="384">
        <v>20180394</v>
      </c>
      <c r="C2447" s="384">
        <v>2321569</v>
      </c>
      <c r="D2447" s="374">
        <f t="shared" si="47"/>
        <v>17858825</v>
      </c>
    </row>
    <row r="2448" spans="1:4" x14ac:dyDescent="0.25">
      <c r="A2448" s="387" t="s">
        <v>2861</v>
      </c>
      <c r="B2448" s="384">
        <v>7200</v>
      </c>
      <c r="C2448" s="384">
        <v>826</v>
      </c>
      <c r="D2448" s="374">
        <f t="shared" si="47"/>
        <v>6374</v>
      </c>
    </row>
    <row r="2449" spans="1:4" x14ac:dyDescent="0.25">
      <c r="A2449" s="387" t="s">
        <v>2863</v>
      </c>
      <c r="B2449" s="384">
        <v>2832716</v>
      </c>
      <c r="C2449" s="384">
        <v>323280</v>
      </c>
      <c r="D2449" s="374">
        <f t="shared" si="47"/>
        <v>2509436</v>
      </c>
    </row>
    <row r="2450" spans="1:4" x14ac:dyDescent="0.25">
      <c r="A2450" s="387" t="s">
        <v>2863</v>
      </c>
      <c r="B2450" s="384">
        <v>2994477</v>
      </c>
      <c r="C2450" s="384">
        <v>340405</v>
      </c>
      <c r="D2450" s="374">
        <f t="shared" si="47"/>
        <v>2654072</v>
      </c>
    </row>
    <row r="2451" spans="1:4" x14ac:dyDescent="0.25">
      <c r="A2451" s="387" t="s">
        <v>2863</v>
      </c>
      <c r="B2451" s="384">
        <v>2318285</v>
      </c>
      <c r="C2451" s="384">
        <v>266705</v>
      </c>
      <c r="D2451" s="374">
        <f t="shared" si="47"/>
        <v>2051580</v>
      </c>
    </row>
    <row r="2452" spans="1:4" x14ac:dyDescent="0.25">
      <c r="A2452" s="387" t="s">
        <v>2863</v>
      </c>
      <c r="B2452" s="384">
        <v>496180</v>
      </c>
      <c r="C2452" s="384">
        <v>57084</v>
      </c>
      <c r="D2452" s="374">
        <f t="shared" si="47"/>
        <v>439096</v>
      </c>
    </row>
    <row r="2453" spans="1:4" x14ac:dyDescent="0.25">
      <c r="A2453" s="387" t="s">
        <v>2863</v>
      </c>
      <c r="B2453" s="384">
        <v>3785275</v>
      </c>
      <c r="C2453" s="384">
        <v>419839</v>
      </c>
      <c r="D2453" s="374">
        <f t="shared" si="47"/>
        <v>3365436</v>
      </c>
    </row>
    <row r="2454" spans="1:4" x14ac:dyDescent="0.25">
      <c r="A2454" s="387" t="s">
        <v>2863</v>
      </c>
      <c r="B2454" s="384">
        <v>1840154</v>
      </c>
      <c r="C2454" s="384">
        <v>138649</v>
      </c>
      <c r="D2454" s="374">
        <f t="shared" si="47"/>
        <v>1701505</v>
      </c>
    </row>
    <row r="2455" spans="1:4" x14ac:dyDescent="0.25">
      <c r="A2455" s="387" t="s">
        <v>2863</v>
      </c>
      <c r="B2455" s="384">
        <v>79162</v>
      </c>
      <c r="C2455" s="384">
        <v>9097</v>
      </c>
      <c r="D2455" s="374">
        <f t="shared" si="47"/>
        <v>70065</v>
      </c>
    </row>
    <row r="2456" spans="1:4" x14ac:dyDescent="0.25">
      <c r="A2456" s="387" t="s">
        <v>2863</v>
      </c>
      <c r="B2456" s="384">
        <v>2415165</v>
      </c>
      <c r="C2456" s="384">
        <v>222542</v>
      </c>
      <c r="D2456" s="374">
        <f t="shared" si="47"/>
        <v>2192623</v>
      </c>
    </row>
    <row r="2457" spans="1:4" x14ac:dyDescent="0.25">
      <c r="A2457" s="387" t="s">
        <v>2863</v>
      </c>
      <c r="B2457" s="384">
        <v>1614426</v>
      </c>
      <c r="C2457" s="384">
        <v>173754</v>
      </c>
      <c r="D2457" s="374">
        <f t="shared" si="47"/>
        <v>1440672</v>
      </c>
    </row>
    <row r="2458" spans="1:4" x14ac:dyDescent="0.25">
      <c r="A2458" s="387" t="s">
        <v>2863</v>
      </c>
      <c r="B2458" s="384">
        <v>8169710</v>
      </c>
      <c r="C2458" s="384">
        <v>939843</v>
      </c>
      <c r="D2458" s="374">
        <f t="shared" si="47"/>
        <v>7229867</v>
      </c>
    </row>
    <row r="2459" spans="1:4" x14ac:dyDescent="0.25">
      <c r="A2459" s="387" t="s">
        <v>2864</v>
      </c>
      <c r="B2459" s="384">
        <v>686814</v>
      </c>
      <c r="C2459" s="384">
        <v>79017</v>
      </c>
      <c r="D2459" s="374">
        <f t="shared" si="47"/>
        <v>607797</v>
      </c>
    </row>
    <row r="2460" spans="1:4" x14ac:dyDescent="0.25">
      <c r="A2460" s="387" t="s">
        <v>2863</v>
      </c>
      <c r="B2460" s="384">
        <v>2565945</v>
      </c>
      <c r="C2460" s="384">
        <v>227041</v>
      </c>
      <c r="D2460" s="374">
        <f t="shared" si="47"/>
        <v>2338904</v>
      </c>
    </row>
    <row r="2461" spans="1:4" x14ac:dyDescent="0.25">
      <c r="A2461" s="387" t="s">
        <v>2865</v>
      </c>
      <c r="B2461" s="384">
        <v>1386134</v>
      </c>
      <c r="C2461" s="384">
        <v>150721</v>
      </c>
      <c r="D2461" s="374">
        <f t="shared" si="47"/>
        <v>1235413</v>
      </c>
    </row>
    <row r="2462" spans="1:4" x14ac:dyDescent="0.25">
      <c r="A2462" s="387" t="s">
        <v>2865</v>
      </c>
      <c r="B2462" s="384">
        <v>1489917</v>
      </c>
      <c r="C2462" s="384">
        <v>134350</v>
      </c>
      <c r="D2462" s="374">
        <f t="shared" si="47"/>
        <v>1355567</v>
      </c>
    </row>
    <row r="2463" spans="1:4" x14ac:dyDescent="0.25">
      <c r="A2463" s="387" t="s">
        <v>2866</v>
      </c>
      <c r="B2463" s="384">
        <v>2200608</v>
      </c>
      <c r="C2463" s="384">
        <v>253151</v>
      </c>
      <c r="D2463" s="374">
        <f t="shared" si="47"/>
        <v>1947457</v>
      </c>
    </row>
    <row r="2464" spans="1:4" x14ac:dyDescent="0.25">
      <c r="A2464" s="387" t="s">
        <v>2867</v>
      </c>
      <c r="B2464" s="384">
        <v>1158394</v>
      </c>
      <c r="C2464" s="384">
        <v>133269</v>
      </c>
      <c r="D2464" s="374">
        <f t="shared" si="47"/>
        <v>1025125</v>
      </c>
    </row>
    <row r="2465" spans="1:4" x14ac:dyDescent="0.25">
      <c r="A2465" s="387" t="s">
        <v>2867</v>
      </c>
      <c r="B2465" s="384">
        <v>1179360</v>
      </c>
      <c r="C2465" s="384">
        <v>135672</v>
      </c>
      <c r="D2465" s="374">
        <f t="shared" si="47"/>
        <v>1043688</v>
      </c>
    </row>
    <row r="2466" spans="1:4" x14ac:dyDescent="0.25">
      <c r="A2466" s="387" t="s">
        <v>2867</v>
      </c>
      <c r="B2466" s="384">
        <v>841277</v>
      </c>
      <c r="C2466" s="384">
        <v>96783</v>
      </c>
      <c r="D2466" s="374">
        <f t="shared" si="47"/>
        <v>744494</v>
      </c>
    </row>
    <row r="2467" spans="1:4" x14ac:dyDescent="0.25">
      <c r="A2467" s="387" t="s">
        <v>2867</v>
      </c>
      <c r="B2467" s="384">
        <v>20919</v>
      </c>
      <c r="C2467" s="384">
        <v>2405</v>
      </c>
      <c r="D2467" s="374">
        <f t="shared" si="47"/>
        <v>18514</v>
      </c>
    </row>
    <row r="2468" spans="1:4" x14ac:dyDescent="0.25">
      <c r="A2468" s="387" t="s">
        <v>2867</v>
      </c>
      <c r="B2468" s="384">
        <v>1877037</v>
      </c>
      <c r="C2468" s="384">
        <v>215932</v>
      </c>
      <c r="D2468" s="374">
        <f t="shared" si="47"/>
        <v>1661105</v>
      </c>
    </row>
    <row r="2469" spans="1:4" x14ac:dyDescent="0.25">
      <c r="A2469" s="387" t="s">
        <v>2867</v>
      </c>
      <c r="B2469" s="384">
        <v>1991143</v>
      </c>
      <c r="C2469" s="384">
        <v>229059</v>
      </c>
      <c r="D2469" s="374">
        <f t="shared" si="47"/>
        <v>1762084</v>
      </c>
    </row>
    <row r="2470" spans="1:4" x14ac:dyDescent="0.25">
      <c r="A2470" s="387" t="s">
        <v>2867</v>
      </c>
      <c r="B2470" s="384">
        <v>1346446</v>
      </c>
      <c r="C2470" s="384">
        <v>154895</v>
      </c>
      <c r="D2470" s="374">
        <f t="shared" si="47"/>
        <v>1191551</v>
      </c>
    </row>
    <row r="2471" spans="1:4" x14ac:dyDescent="0.25">
      <c r="A2471" s="387" t="s">
        <v>2868</v>
      </c>
      <c r="B2471" s="384">
        <v>1176145</v>
      </c>
      <c r="C2471" s="384">
        <v>105898</v>
      </c>
      <c r="D2471" s="374">
        <f t="shared" si="47"/>
        <v>1070247</v>
      </c>
    </row>
    <row r="2472" spans="1:4" x14ac:dyDescent="0.25">
      <c r="A2472" s="387" t="s">
        <v>2868</v>
      </c>
      <c r="B2472" s="384">
        <v>199080</v>
      </c>
      <c r="C2472" s="384">
        <v>22901</v>
      </c>
      <c r="D2472" s="374">
        <f t="shared" si="47"/>
        <v>176179</v>
      </c>
    </row>
    <row r="2473" spans="1:4" x14ac:dyDescent="0.25">
      <c r="A2473" s="387" t="s">
        <v>2868</v>
      </c>
      <c r="B2473" s="384">
        <v>230040</v>
      </c>
      <c r="C2473" s="384">
        <v>26466</v>
      </c>
      <c r="D2473" s="374">
        <f t="shared" si="47"/>
        <v>203574</v>
      </c>
    </row>
    <row r="2474" spans="1:4" x14ac:dyDescent="0.25">
      <c r="A2474" s="387" t="s">
        <v>2868</v>
      </c>
      <c r="B2474" s="384">
        <v>605203</v>
      </c>
      <c r="C2474" s="384">
        <v>69629</v>
      </c>
      <c r="D2474" s="374">
        <f t="shared" si="47"/>
        <v>535574</v>
      </c>
    </row>
    <row r="2475" spans="1:4" x14ac:dyDescent="0.25">
      <c r="A2475" s="387" t="s">
        <v>2868</v>
      </c>
      <c r="B2475" s="384">
        <v>666105</v>
      </c>
      <c r="C2475" s="384">
        <v>76623</v>
      </c>
      <c r="D2475" s="374">
        <f t="shared" si="47"/>
        <v>589482</v>
      </c>
    </row>
    <row r="2476" spans="1:4" x14ac:dyDescent="0.25">
      <c r="A2476" s="387" t="s">
        <v>2868</v>
      </c>
      <c r="B2476" s="384">
        <v>291852</v>
      </c>
      <c r="C2476" s="384">
        <v>33578</v>
      </c>
      <c r="D2476" s="374">
        <f t="shared" si="47"/>
        <v>258274</v>
      </c>
    </row>
    <row r="2477" spans="1:4" x14ac:dyDescent="0.25">
      <c r="A2477" s="387" t="s">
        <v>2868</v>
      </c>
      <c r="B2477" s="384">
        <v>129258</v>
      </c>
      <c r="C2477" s="384">
        <v>14874</v>
      </c>
      <c r="D2477" s="374">
        <f t="shared" si="47"/>
        <v>114384</v>
      </c>
    </row>
    <row r="2478" spans="1:4" x14ac:dyDescent="0.25">
      <c r="A2478" s="387" t="s">
        <v>2868</v>
      </c>
      <c r="B2478" s="384">
        <v>377883</v>
      </c>
      <c r="C2478" s="384">
        <v>43474</v>
      </c>
      <c r="D2478" s="374">
        <f t="shared" si="47"/>
        <v>334409</v>
      </c>
    </row>
    <row r="2479" spans="1:4" x14ac:dyDescent="0.25">
      <c r="A2479" s="387" t="s">
        <v>2868</v>
      </c>
      <c r="B2479" s="384">
        <v>1014173</v>
      </c>
      <c r="C2479" s="384">
        <v>115293</v>
      </c>
      <c r="D2479" s="374">
        <f t="shared" si="47"/>
        <v>898880</v>
      </c>
    </row>
    <row r="2480" spans="1:4" x14ac:dyDescent="0.25">
      <c r="A2480" s="387" t="s">
        <v>2868</v>
      </c>
      <c r="B2480" s="384">
        <v>49987</v>
      </c>
      <c r="C2480" s="384">
        <v>5751</v>
      </c>
      <c r="D2480" s="374">
        <f t="shared" si="47"/>
        <v>44236</v>
      </c>
    </row>
    <row r="2481" spans="1:4" x14ac:dyDescent="0.25">
      <c r="A2481" s="387" t="s">
        <v>2868</v>
      </c>
      <c r="B2481" s="384">
        <v>47430</v>
      </c>
      <c r="C2481" s="384">
        <v>5461</v>
      </c>
      <c r="D2481" s="374">
        <f t="shared" si="47"/>
        <v>41969</v>
      </c>
    </row>
    <row r="2482" spans="1:4" x14ac:dyDescent="0.25">
      <c r="A2482" s="387" t="s">
        <v>2868</v>
      </c>
      <c r="B2482" s="384">
        <v>3147932</v>
      </c>
      <c r="C2482" s="384">
        <v>321391</v>
      </c>
      <c r="D2482" s="374">
        <f t="shared" si="47"/>
        <v>2826541</v>
      </c>
    </row>
    <row r="2483" spans="1:4" x14ac:dyDescent="0.25">
      <c r="A2483" s="387" t="s">
        <v>2868</v>
      </c>
      <c r="B2483" s="384">
        <v>346800</v>
      </c>
      <c r="C2483" s="384">
        <v>39890</v>
      </c>
      <c r="D2483" s="374">
        <f t="shared" si="47"/>
        <v>306910</v>
      </c>
    </row>
    <row r="2484" spans="1:4" x14ac:dyDescent="0.25">
      <c r="A2484" s="387" t="s">
        <v>2868</v>
      </c>
      <c r="B2484" s="384">
        <v>101281</v>
      </c>
      <c r="C2484" s="384">
        <v>11653</v>
      </c>
      <c r="D2484" s="374">
        <f t="shared" si="47"/>
        <v>89628</v>
      </c>
    </row>
    <row r="2485" spans="1:4" x14ac:dyDescent="0.25">
      <c r="A2485" s="387" t="s">
        <v>2868</v>
      </c>
      <c r="B2485" s="384">
        <v>255619</v>
      </c>
      <c r="C2485" s="384">
        <v>29403</v>
      </c>
      <c r="D2485" s="374">
        <f t="shared" si="47"/>
        <v>226216</v>
      </c>
    </row>
    <row r="2486" spans="1:4" x14ac:dyDescent="0.25">
      <c r="A2486" s="387" t="s">
        <v>2869</v>
      </c>
      <c r="B2486" s="384">
        <v>126829</v>
      </c>
      <c r="C2486" s="384">
        <v>14579</v>
      </c>
      <c r="D2486" s="374">
        <f t="shared" si="47"/>
        <v>112250</v>
      </c>
    </row>
    <row r="2487" spans="1:4" x14ac:dyDescent="0.25">
      <c r="A2487" s="387" t="s">
        <v>2868</v>
      </c>
      <c r="B2487" s="384">
        <v>223937</v>
      </c>
      <c r="C2487" s="384">
        <v>25768</v>
      </c>
      <c r="D2487" s="374">
        <f t="shared" si="47"/>
        <v>198169</v>
      </c>
    </row>
    <row r="2488" spans="1:4" x14ac:dyDescent="0.25">
      <c r="A2488" s="387" t="s">
        <v>2868</v>
      </c>
      <c r="B2488" s="384">
        <v>460401</v>
      </c>
      <c r="C2488" s="384">
        <v>52965</v>
      </c>
      <c r="D2488" s="374">
        <f t="shared" si="47"/>
        <v>407436</v>
      </c>
    </row>
    <row r="2489" spans="1:4" x14ac:dyDescent="0.25">
      <c r="A2489" s="387" t="s">
        <v>2868</v>
      </c>
      <c r="B2489" s="384">
        <v>903665</v>
      </c>
      <c r="C2489" s="384">
        <v>99327</v>
      </c>
      <c r="D2489" s="374">
        <f t="shared" si="47"/>
        <v>804338</v>
      </c>
    </row>
    <row r="2490" spans="1:4" x14ac:dyDescent="0.25">
      <c r="A2490" s="387" t="s">
        <v>2868</v>
      </c>
      <c r="B2490" s="384">
        <v>421081</v>
      </c>
      <c r="C2490" s="384">
        <v>48446</v>
      </c>
      <c r="D2490" s="374">
        <f t="shared" ref="D2490:D2553" si="48">B2490-C2490</f>
        <v>372635</v>
      </c>
    </row>
    <row r="2491" spans="1:4" x14ac:dyDescent="0.25">
      <c r="A2491" s="387" t="s">
        <v>2868</v>
      </c>
      <c r="B2491" s="384">
        <v>292773</v>
      </c>
      <c r="C2491" s="384">
        <v>33688</v>
      </c>
      <c r="D2491" s="374">
        <f t="shared" si="48"/>
        <v>259085</v>
      </c>
    </row>
    <row r="2492" spans="1:4" x14ac:dyDescent="0.25">
      <c r="A2492" s="387" t="s">
        <v>2870</v>
      </c>
      <c r="B2492" s="384">
        <v>43963</v>
      </c>
      <c r="C2492" s="384">
        <v>5057</v>
      </c>
      <c r="D2492" s="374">
        <f t="shared" si="48"/>
        <v>38906</v>
      </c>
    </row>
    <row r="2493" spans="1:4" x14ac:dyDescent="0.25">
      <c r="A2493" s="387" t="s">
        <v>2870</v>
      </c>
      <c r="B2493" s="384">
        <v>1170809</v>
      </c>
      <c r="C2493" s="384">
        <v>102002</v>
      </c>
      <c r="D2493" s="374">
        <f t="shared" si="48"/>
        <v>1068807</v>
      </c>
    </row>
    <row r="2494" spans="1:4" x14ac:dyDescent="0.25">
      <c r="A2494" s="387" t="s">
        <v>2870</v>
      </c>
      <c r="B2494" s="384">
        <v>1431</v>
      </c>
      <c r="C2494" s="384">
        <v>170</v>
      </c>
      <c r="D2494" s="374">
        <f t="shared" si="48"/>
        <v>1261</v>
      </c>
    </row>
    <row r="2495" spans="1:4" x14ac:dyDescent="0.25">
      <c r="A2495" s="387" t="s">
        <v>2870</v>
      </c>
      <c r="B2495" s="384">
        <v>2048</v>
      </c>
      <c r="C2495" s="384">
        <v>235</v>
      </c>
      <c r="D2495" s="374">
        <f t="shared" si="48"/>
        <v>1813</v>
      </c>
    </row>
    <row r="2496" spans="1:4" x14ac:dyDescent="0.25">
      <c r="A2496" s="387" t="s">
        <v>2870</v>
      </c>
      <c r="B2496" s="384">
        <v>119533</v>
      </c>
      <c r="C2496" s="384">
        <v>13755</v>
      </c>
      <c r="D2496" s="374">
        <f t="shared" si="48"/>
        <v>105778</v>
      </c>
    </row>
    <row r="2497" spans="1:4" x14ac:dyDescent="0.25">
      <c r="A2497" s="387" t="s">
        <v>2870</v>
      </c>
      <c r="B2497" s="384">
        <v>1872</v>
      </c>
      <c r="C2497" s="384">
        <v>207</v>
      </c>
      <c r="D2497" s="374">
        <f t="shared" si="48"/>
        <v>1665</v>
      </c>
    </row>
    <row r="2498" spans="1:4" x14ac:dyDescent="0.25">
      <c r="A2498" s="387" t="s">
        <v>2871</v>
      </c>
      <c r="B2498" s="384">
        <v>12608425</v>
      </c>
      <c r="C2498" s="384">
        <v>1256218</v>
      </c>
      <c r="D2498" s="374">
        <f t="shared" si="48"/>
        <v>11352207</v>
      </c>
    </row>
    <row r="2499" spans="1:4" x14ac:dyDescent="0.25">
      <c r="A2499" s="387" t="s">
        <v>2872</v>
      </c>
      <c r="B2499" s="384">
        <v>1677352</v>
      </c>
      <c r="C2499" s="384">
        <v>192961</v>
      </c>
      <c r="D2499" s="374">
        <f t="shared" si="48"/>
        <v>1484391</v>
      </c>
    </row>
    <row r="2500" spans="1:4" x14ac:dyDescent="0.25">
      <c r="A2500" s="387" t="s">
        <v>2872</v>
      </c>
      <c r="B2500" s="384">
        <v>4655508</v>
      </c>
      <c r="C2500" s="384">
        <v>535579</v>
      </c>
      <c r="D2500" s="374">
        <f t="shared" si="48"/>
        <v>4119929</v>
      </c>
    </row>
    <row r="2501" spans="1:4" x14ac:dyDescent="0.25">
      <c r="A2501" s="387" t="s">
        <v>2872</v>
      </c>
      <c r="B2501" s="384">
        <v>5885404</v>
      </c>
      <c r="C2501" s="384">
        <v>677065</v>
      </c>
      <c r="D2501" s="374">
        <f t="shared" si="48"/>
        <v>5208339</v>
      </c>
    </row>
    <row r="2502" spans="1:4" x14ac:dyDescent="0.25">
      <c r="A2502" s="387" t="s">
        <v>2873</v>
      </c>
      <c r="B2502" s="384">
        <v>456277</v>
      </c>
      <c r="C2502" s="384">
        <v>52243</v>
      </c>
      <c r="D2502" s="374">
        <f t="shared" si="48"/>
        <v>404034</v>
      </c>
    </row>
    <row r="2503" spans="1:4" x14ac:dyDescent="0.25">
      <c r="A2503" s="387" t="s">
        <v>2873</v>
      </c>
      <c r="B2503" s="384">
        <v>1569234</v>
      </c>
      <c r="C2503" s="384">
        <v>169355</v>
      </c>
      <c r="D2503" s="374">
        <f t="shared" si="48"/>
        <v>1399879</v>
      </c>
    </row>
    <row r="2504" spans="1:4" x14ac:dyDescent="0.25">
      <c r="A2504" s="387" t="s">
        <v>2874</v>
      </c>
      <c r="B2504" s="384">
        <v>393665</v>
      </c>
      <c r="C2504" s="384">
        <v>45277</v>
      </c>
      <c r="D2504" s="374">
        <f t="shared" si="48"/>
        <v>348388</v>
      </c>
    </row>
    <row r="2505" spans="1:4" x14ac:dyDescent="0.25">
      <c r="A2505" s="387" t="s">
        <v>2874</v>
      </c>
      <c r="B2505" s="384">
        <v>24965</v>
      </c>
      <c r="C2505" s="384">
        <v>2867</v>
      </c>
      <c r="D2505" s="374">
        <f t="shared" si="48"/>
        <v>22098</v>
      </c>
    </row>
    <row r="2506" spans="1:4" x14ac:dyDescent="0.25">
      <c r="A2506" s="387" t="s">
        <v>2874</v>
      </c>
      <c r="B2506" s="384">
        <v>14160</v>
      </c>
      <c r="C2506" s="384">
        <v>1624</v>
      </c>
      <c r="D2506" s="374">
        <f t="shared" si="48"/>
        <v>12536</v>
      </c>
    </row>
    <row r="2507" spans="1:4" x14ac:dyDescent="0.25">
      <c r="A2507" s="387" t="s">
        <v>2875</v>
      </c>
      <c r="B2507" s="384">
        <v>290646</v>
      </c>
      <c r="C2507" s="384">
        <v>33426</v>
      </c>
      <c r="D2507" s="374">
        <f t="shared" si="48"/>
        <v>257220</v>
      </c>
    </row>
    <row r="2508" spans="1:4" x14ac:dyDescent="0.25">
      <c r="A2508" s="387" t="s">
        <v>2874</v>
      </c>
      <c r="B2508" s="384">
        <v>196800</v>
      </c>
      <c r="C2508" s="384">
        <v>22638</v>
      </c>
      <c r="D2508" s="374">
        <f t="shared" si="48"/>
        <v>174162</v>
      </c>
    </row>
    <row r="2509" spans="1:4" x14ac:dyDescent="0.25">
      <c r="A2509" s="387" t="s">
        <v>2874</v>
      </c>
      <c r="B2509" s="384">
        <v>487762</v>
      </c>
      <c r="C2509" s="384">
        <v>56113</v>
      </c>
      <c r="D2509" s="374">
        <f t="shared" si="48"/>
        <v>431649</v>
      </c>
    </row>
    <row r="2510" spans="1:4" x14ac:dyDescent="0.25">
      <c r="A2510" s="387" t="s">
        <v>2874</v>
      </c>
      <c r="B2510" s="384">
        <v>48298</v>
      </c>
      <c r="C2510" s="384">
        <v>5549</v>
      </c>
      <c r="D2510" s="374">
        <f t="shared" si="48"/>
        <v>42749</v>
      </c>
    </row>
    <row r="2511" spans="1:4" x14ac:dyDescent="0.25">
      <c r="A2511" s="387" t="s">
        <v>2874</v>
      </c>
      <c r="B2511" s="384">
        <v>76141</v>
      </c>
      <c r="C2511" s="384">
        <v>8763</v>
      </c>
      <c r="D2511" s="374">
        <f t="shared" si="48"/>
        <v>67378</v>
      </c>
    </row>
    <row r="2512" spans="1:4" x14ac:dyDescent="0.25">
      <c r="A2512" s="387" t="s">
        <v>2874</v>
      </c>
      <c r="B2512" s="384">
        <v>2460576</v>
      </c>
      <c r="C2512" s="384">
        <v>283073</v>
      </c>
      <c r="D2512" s="374">
        <f t="shared" si="48"/>
        <v>2177503</v>
      </c>
    </row>
    <row r="2513" spans="1:4" x14ac:dyDescent="0.25">
      <c r="A2513" s="387" t="s">
        <v>2874</v>
      </c>
      <c r="B2513" s="384">
        <v>10711584</v>
      </c>
      <c r="C2513" s="384">
        <v>1232268</v>
      </c>
      <c r="D2513" s="374">
        <f t="shared" si="48"/>
        <v>9479316</v>
      </c>
    </row>
    <row r="2514" spans="1:4" x14ac:dyDescent="0.25">
      <c r="A2514" s="387" t="s">
        <v>2874</v>
      </c>
      <c r="B2514" s="384">
        <v>483590</v>
      </c>
      <c r="C2514" s="384">
        <v>55627</v>
      </c>
      <c r="D2514" s="374">
        <f t="shared" si="48"/>
        <v>427963</v>
      </c>
    </row>
    <row r="2515" spans="1:4" x14ac:dyDescent="0.25">
      <c r="A2515" s="387" t="s">
        <v>2874</v>
      </c>
      <c r="B2515" s="384">
        <v>7077264</v>
      </c>
      <c r="C2515" s="384">
        <v>814181</v>
      </c>
      <c r="D2515" s="374">
        <f t="shared" si="48"/>
        <v>6263083</v>
      </c>
    </row>
    <row r="2516" spans="1:4" x14ac:dyDescent="0.25">
      <c r="A2516" s="387" t="s">
        <v>2874</v>
      </c>
      <c r="B2516" s="384">
        <v>4327862</v>
      </c>
      <c r="C2516" s="384">
        <v>497872</v>
      </c>
      <c r="D2516" s="374">
        <f t="shared" si="48"/>
        <v>3829990</v>
      </c>
    </row>
    <row r="2517" spans="1:4" x14ac:dyDescent="0.25">
      <c r="A2517" s="387" t="s">
        <v>2874</v>
      </c>
      <c r="B2517" s="384">
        <v>12355</v>
      </c>
      <c r="C2517" s="384">
        <v>1418</v>
      </c>
      <c r="D2517" s="374">
        <f t="shared" si="48"/>
        <v>10937</v>
      </c>
    </row>
    <row r="2518" spans="1:4" x14ac:dyDescent="0.25">
      <c r="A2518" s="387" t="s">
        <v>2874</v>
      </c>
      <c r="B2518" s="384">
        <v>1184751</v>
      </c>
      <c r="C2518" s="384">
        <v>136293</v>
      </c>
      <c r="D2518" s="374">
        <f t="shared" si="48"/>
        <v>1048458</v>
      </c>
    </row>
    <row r="2519" spans="1:4" x14ac:dyDescent="0.25">
      <c r="A2519" s="387" t="s">
        <v>2874</v>
      </c>
      <c r="B2519" s="384">
        <v>1431406</v>
      </c>
      <c r="C2519" s="384">
        <v>164663</v>
      </c>
      <c r="D2519" s="374">
        <f t="shared" si="48"/>
        <v>1266743</v>
      </c>
    </row>
    <row r="2520" spans="1:4" x14ac:dyDescent="0.25">
      <c r="A2520" s="387" t="s">
        <v>2874</v>
      </c>
      <c r="B2520" s="384">
        <v>695232</v>
      </c>
      <c r="C2520" s="384">
        <v>79987</v>
      </c>
      <c r="D2520" s="374">
        <f t="shared" si="48"/>
        <v>615245</v>
      </c>
    </row>
    <row r="2521" spans="1:4" x14ac:dyDescent="0.25">
      <c r="A2521" s="387" t="s">
        <v>2874</v>
      </c>
      <c r="B2521" s="384">
        <v>246655</v>
      </c>
      <c r="C2521" s="384">
        <v>28367</v>
      </c>
      <c r="D2521" s="374">
        <f t="shared" si="48"/>
        <v>218288</v>
      </c>
    </row>
    <row r="2522" spans="1:4" x14ac:dyDescent="0.25">
      <c r="A2522" s="387" t="s">
        <v>2874</v>
      </c>
      <c r="B2522" s="384">
        <v>313750</v>
      </c>
      <c r="C2522" s="384">
        <v>36096</v>
      </c>
      <c r="D2522" s="374">
        <f t="shared" si="48"/>
        <v>277654</v>
      </c>
    </row>
    <row r="2523" spans="1:4" x14ac:dyDescent="0.25">
      <c r="A2523" s="387" t="s">
        <v>2874</v>
      </c>
      <c r="B2523" s="384">
        <v>794664</v>
      </c>
      <c r="C2523" s="384">
        <v>91417</v>
      </c>
      <c r="D2523" s="374">
        <f t="shared" si="48"/>
        <v>703247</v>
      </c>
    </row>
    <row r="2524" spans="1:4" x14ac:dyDescent="0.25">
      <c r="A2524" s="387" t="s">
        <v>2874</v>
      </c>
      <c r="B2524" s="384">
        <v>2423866</v>
      </c>
      <c r="C2524" s="384">
        <v>278836</v>
      </c>
      <c r="D2524" s="374">
        <f t="shared" si="48"/>
        <v>2145030</v>
      </c>
    </row>
    <row r="2525" spans="1:4" x14ac:dyDescent="0.25">
      <c r="A2525" s="387" t="s">
        <v>2874</v>
      </c>
      <c r="B2525" s="384">
        <v>189306</v>
      </c>
      <c r="C2525" s="384">
        <v>21782</v>
      </c>
      <c r="D2525" s="374">
        <f t="shared" si="48"/>
        <v>167524</v>
      </c>
    </row>
    <row r="2526" spans="1:4" x14ac:dyDescent="0.25">
      <c r="A2526" s="387" t="s">
        <v>2874</v>
      </c>
      <c r="B2526" s="384">
        <v>7740</v>
      </c>
      <c r="C2526" s="384">
        <v>892</v>
      </c>
      <c r="D2526" s="374">
        <f t="shared" si="48"/>
        <v>6848</v>
      </c>
    </row>
    <row r="2527" spans="1:4" x14ac:dyDescent="0.25">
      <c r="A2527" s="387" t="s">
        <v>2874</v>
      </c>
      <c r="B2527" s="384">
        <v>377520</v>
      </c>
      <c r="C2527" s="384">
        <v>43429</v>
      </c>
      <c r="D2527" s="374">
        <f t="shared" si="48"/>
        <v>334091</v>
      </c>
    </row>
    <row r="2528" spans="1:4" x14ac:dyDescent="0.25">
      <c r="A2528" s="387" t="s">
        <v>2874</v>
      </c>
      <c r="B2528" s="384">
        <v>193600</v>
      </c>
      <c r="C2528" s="384">
        <v>22271</v>
      </c>
      <c r="D2528" s="374">
        <f t="shared" si="48"/>
        <v>171329</v>
      </c>
    </row>
    <row r="2529" spans="1:4" x14ac:dyDescent="0.25">
      <c r="A2529" s="387" t="s">
        <v>2876</v>
      </c>
      <c r="B2529" s="384">
        <v>4350341</v>
      </c>
      <c r="C2529" s="384">
        <v>500468</v>
      </c>
      <c r="D2529" s="374">
        <f t="shared" si="48"/>
        <v>3849873</v>
      </c>
    </row>
    <row r="2530" spans="1:4" x14ac:dyDescent="0.25">
      <c r="A2530" s="387" t="s">
        <v>2876</v>
      </c>
      <c r="B2530" s="384">
        <v>9600318</v>
      </c>
      <c r="C2530" s="384">
        <v>1104419</v>
      </c>
      <c r="D2530" s="374">
        <f t="shared" si="48"/>
        <v>8495899</v>
      </c>
    </row>
    <row r="2531" spans="1:4" x14ac:dyDescent="0.25">
      <c r="A2531" s="387" t="s">
        <v>2877</v>
      </c>
      <c r="B2531" s="384">
        <v>643892</v>
      </c>
      <c r="C2531" s="384">
        <v>74069</v>
      </c>
      <c r="D2531" s="374">
        <f t="shared" si="48"/>
        <v>569823</v>
      </c>
    </row>
    <row r="2532" spans="1:4" x14ac:dyDescent="0.25">
      <c r="A2532" s="387" t="s">
        <v>2877</v>
      </c>
      <c r="B2532" s="384">
        <v>286174</v>
      </c>
      <c r="C2532" s="384">
        <v>32929</v>
      </c>
      <c r="D2532" s="374">
        <f t="shared" si="48"/>
        <v>253245</v>
      </c>
    </row>
    <row r="2533" spans="1:4" x14ac:dyDescent="0.25">
      <c r="A2533" s="387" t="s">
        <v>2877</v>
      </c>
      <c r="B2533" s="384">
        <v>12062526</v>
      </c>
      <c r="C2533" s="384">
        <v>1387679</v>
      </c>
      <c r="D2533" s="374">
        <f t="shared" si="48"/>
        <v>10674847</v>
      </c>
    </row>
    <row r="2534" spans="1:4" x14ac:dyDescent="0.25">
      <c r="A2534" s="387" t="s">
        <v>2877</v>
      </c>
      <c r="B2534" s="384">
        <v>1707030</v>
      </c>
      <c r="C2534" s="384">
        <v>196377</v>
      </c>
      <c r="D2534" s="374">
        <f t="shared" si="48"/>
        <v>1510653</v>
      </c>
    </row>
    <row r="2535" spans="1:4" x14ac:dyDescent="0.25">
      <c r="A2535" s="387" t="s">
        <v>2877</v>
      </c>
      <c r="B2535" s="384">
        <v>14016557</v>
      </c>
      <c r="C2535" s="384">
        <v>1612490</v>
      </c>
      <c r="D2535" s="374">
        <f t="shared" si="48"/>
        <v>12404067</v>
      </c>
    </row>
    <row r="2536" spans="1:4" x14ac:dyDescent="0.25">
      <c r="A2536" s="387" t="s">
        <v>2877</v>
      </c>
      <c r="B2536" s="384">
        <v>1093569</v>
      </c>
      <c r="C2536" s="384">
        <v>125810</v>
      </c>
      <c r="D2536" s="374">
        <f t="shared" si="48"/>
        <v>967759</v>
      </c>
    </row>
    <row r="2537" spans="1:4" x14ac:dyDescent="0.25">
      <c r="A2537" s="387" t="s">
        <v>2878</v>
      </c>
      <c r="B2537" s="384">
        <v>2301370</v>
      </c>
      <c r="C2537" s="384">
        <v>259277</v>
      </c>
      <c r="D2537" s="374">
        <f t="shared" si="48"/>
        <v>2042093</v>
      </c>
    </row>
    <row r="2538" spans="1:4" x14ac:dyDescent="0.25">
      <c r="A2538" s="387" t="s">
        <v>2878</v>
      </c>
      <c r="B2538" s="384">
        <v>6897366</v>
      </c>
      <c r="C2538" s="384">
        <v>784261</v>
      </c>
      <c r="D2538" s="374">
        <f t="shared" si="48"/>
        <v>6113105</v>
      </c>
    </row>
    <row r="2539" spans="1:4" x14ac:dyDescent="0.25">
      <c r="A2539" s="387" t="s">
        <v>2878</v>
      </c>
      <c r="B2539" s="384">
        <v>1160438</v>
      </c>
      <c r="C2539" s="384">
        <v>133500</v>
      </c>
      <c r="D2539" s="374">
        <f t="shared" si="48"/>
        <v>1026938</v>
      </c>
    </row>
    <row r="2540" spans="1:4" x14ac:dyDescent="0.25">
      <c r="A2540" s="387" t="s">
        <v>2878</v>
      </c>
      <c r="B2540" s="384">
        <v>2991492</v>
      </c>
      <c r="C2540" s="384">
        <v>284417</v>
      </c>
      <c r="D2540" s="374">
        <f t="shared" si="48"/>
        <v>2707075</v>
      </c>
    </row>
    <row r="2541" spans="1:4" x14ac:dyDescent="0.25">
      <c r="A2541" s="387" t="s">
        <v>2878</v>
      </c>
      <c r="B2541" s="384">
        <v>2041947</v>
      </c>
      <c r="C2541" s="384">
        <v>234923</v>
      </c>
      <c r="D2541" s="374">
        <f t="shared" si="48"/>
        <v>1807024</v>
      </c>
    </row>
    <row r="2542" spans="1:4" x14ac:dyDescent="0.25">
      <c r="A2542" s="387" t="s">
        <v>2878</v>
      </c>
      <c r="B2542" s="384">
        <v>1005216</v>
      </c>
      <c r="C2542" s="384">
        <v>115626</v>
      </c>
      <c r="D2542" s="374">
        <f t="shared" si="48"/>
        <v>889590</v>
      </c>
    </row>
    <row r="2543" spans="1:4" x14ac:dyDescent="0.25">
      <c r="A2543" s="387" t="s">
        <v>2878</v>
      </c>
      <c r="B2543" s="384">
        <v>1171745</v>
      </c>
      <c r="C2543" s="384">
        <v>132698</v>
      </c>
      <c r="D2543" s="374">
        <f t="shared" si="48"/>
        <v>1039047</v>
      </c>
    </row>
    <row r="2544" spans="1:4" x14ac:dyDescent="0.25">
      <c r="A2544" s="387" t="s">
        <v>2879</v>
      </c>
      <c r="B2544" s="384">
        <v>30681612</v>
      </c>
      <c r="C2544" s="384">
        <v>3507922</v>
      </c>
      <c r="D2544" s="374">
        <f t="shared" si="48"/>
        <v>27173690</v>
      </c>
    </row>
    <row r="2545" spans="1:4" x14ac:dyDescent="0.25">
      <c r="A2545" s="387" t="s">
        <v>2880</v>
      </c>
      <c r="B2545" s="384">
        <v>3290976</v>
      </c>
      <c r="C2545" s="384">
        <v>378595</v>
      </c>
      <c r="D2545" s="374">
        <f t="shared" si="48"/>
        <v>2912381</v>
      </c>
    </row>
    <row r="2546" spans="1:4" x14ac:dyDescent="0.25">
      <c r="A2546" s="387" t="s">
        <v>2880</v>
      </c>
      <c r="B2546" s="384">
        <v>1219795</v>
      </c>
      <c r="C2546" s="384">
        <v>140321</v>
      </c>
      <c r="D2546" s="374">
        <f t="shared" si="48"/>
        <v>1079474</v>
      </c>
    </row>
    <row r="2547" spans="1:4" x14ac:dyDescent="0.25">
      <c r="A2547" s="387" t="s">
        <v>2881</v>
      </c>
      <c r="B2547" s="384">
        <v>1554551</v>
      </c>
      <c r="C2547" s="384">
        <v>178838</v>
      </c>
      <c r="D2547" s="374">
        <f t="shared" si="48"/>
        <v>1375713</v>
      </c>
    </row>
    <row r="2548" spans="1:4" x14ac:dyDescent="0.25">
      <c r="A2548" s="387" t="s">
        <v>2882</v>
      </c>
      <c r="B2548" s="384">
        <v>381710</v>
      </c>
      <c r="C2548" s="384">
        <v>43899</v>
      </c>
      <c r="D2548" s="374">
        <f t="shared" si="48"/>
        <v>337811</v>
      </c>
    </row>
    <row r="2549" spans="1:4" x14ac:dyDescent="0.25">
      <c r="A2549" s="387" t="s">
        <v>2882</v>
      </c>
      <c r="B2549" s="384">
        <v>173536</v>
      </c>
      <c r="C2549" s="384">
        <v>19964</v>
      </c>
      <c r="D2549" s="374">
        <f t="shared" si="48"/>
        <v>153572</v>
      </c>
    </row>
    <row r="2550" spans="1:4" x14ac:dyDescent="0.25">
      <c r="A2550" s="387" t="s">
        <v>2882</v>
      </c>
      <c r="B2550" s="384">
        <v>452760</v>
      </c>
      <c r="C2550" s="384">
        <v>52082</v>
      </c>
      <c r="D2550" s="374">
        <f t="shared" si="48"/>
        <v>400678</v>
      </c>
    </row>
    <row r="2551" spans="1:4" x14ac:dyDescent="0.25">
      <c r="A2551" s="387" t="s">
        <v>2883</v>
      </c>
      <c r="B2551" s="384">
        <v>13612295</v>
      </c>
      <c r="C2551" s="384">
        <v>676877</v>
      </c>
      <c r="D2551" s="374">
        <f t="shared" si="48"/>
        <v>12935418</v>
      </c>
    </row>
    <row r="2552" spans="1:4" x14ac:dyDescent="0.25">
      <c r="A2552" s="387" t="s">
        <v>2883</v>
      </c>
      <c r="B2552" s="384">
        <v>451483</v>
      </c>
      <c r="C2552" s="384">
        <v>49777</v>
      </c>
      <c r="D2552" s="374">
        <f t="shared" si="48"/>
        <v>401706</v>
      </c>
    </row>
    <row r="2553" spans="1:4" x14ac:dyDescent="0.25">
      <c r="A2553" s="387" t="s">
        <v>2883</v>
      </c>
      <c r="B2553" s="384">
        <v>231947</v>
      </c>
      <c r="C2553" s="384">
        <v>26681</v>
      </c>
      <c r="D2553" s="374">
        <f t="shared" si="48"/>
        <v>205266</v>
      </c>
    </row>
    <row r="2554" spans="1:4" x14ac:dyDescent="0.25">
      <c r="A2554" s="387" t="s">
        <v>2883</v>
      </c>
      <c r="B2554" s="384">
        <v>70400</v>
      </c>
      <c r="C2554" s="384">
        <v>8098</v>
      </c>
      <c r="D2554" s="374">
        <f t="shared" ref="D2554:D2617" si="49">B2554-C2554</f>
        <v>62302</v>
      </c>
    </row>
    <row r="2555" spans="1:4" x14ac:dyDescent="0.25">
      <c r="A2555" s="387" t="s">
        <v>2883</v>
      </c>
      <c r="B2555" s="384">
        <v>68513</v>
      </c>
      <c r="C2555" s="384">
        <v>7881</v>
      </c>
      <c r="D2555" s="374">
        <f t="shared" si="49"/>
        <v>60632</v>
      </c>
    </row>
    <row r="2556" spans="1:4" x14ac:dyDescent="0.25">
      <c r="A2556" s="387" t="s">
        <v>2883</v>
      </c>
      <c r="B2556" s="384">
        <v>5741663</v>
      </c>
      <c r="C2556" s="384">
        <v>539896</v>
      </c>
      <c r="D2556" s="374">
        <f t="shared" si="49"/>
        <v>5201767</v>
      </c>
    </row>
    <row r="2557" spans="1:4" x14ac:dyDescent="0.25">
      <c r="A2557" s="387" t="s">
        <v>2883</v>
      </c>
      <c r="B2557" s="384">
        <v>3502331</v>
      </c>
      <c r="C2557" s="384">
        <v>229547</v>
      </c>
      <c r="D2557" s="374">
        <f t="shared" si="49"/>
        <v>3272784</v>
      </c>
    </row>
    <row r="2558" spans="1:4" x14ac:dyDescent="0.25">
      <c r="A2558" s="387" t="s">
        <v>2883</v>
      </c>
      <c r="B2558" s="384">
        <v>476798</v>
      </c>
      <c r="C2558" s="384">
        <v>54856</v>
      </c>
      <c r="D2558" s="374">
        <f t="shared" si="49"/>
        <v>421942</v>
      </c>
    </row>
    <row r="2559" spans="1:4" x14ac:dyDescent="0.25">
      <c r="A2559" s="387" t="s">
        <v>2883</v>
      </c>
      <c r="B2559" s="384">
        <v>210892</v>
      </c>
      <c r="C2559" s="384">
        <v>24262</v>
      </c>
      <c r="D2559" s="374">
        <f t="shared" si="49"/>
        <v>186630</v>
      </c>
    </row>
    <row r="2560" spans="1:4" x14ac:dyDescent="0.25">
      <c r="A2560" s="387" t="s">
        <v>2883</v>
      </c>
      <c r="B2560" s="384">
        <v>60788</v>
      </c>
      <c r="C2560" s="384">
        <v>6988</v>
      </c>
      <c r="D2560" s="374">
        <f t="shared" si="49"/>
        <v>53800</v>
      </c>
    </row>
    <row r="2561" spans="1:4" x14ac:dyDescent="0.25">
      <c r="A2561" s="387" t="s">
        <v>2883</v>
      </c>
      <c r="B2561" s="384">
        <v>273840</v>
      </c>
      <c r="C2561" s="384">
        <v>31494</v>
      </c>
      <c r="D2561" s="374">
        <f t="shared" si="49"/>
        <v>242346</v>
      </c>
    </row>
    <row r="2562" spans="1:4" x14ac:dyDescent="0.25">
      <c r="A2562" s="387" t="s">
        <v>2884</v>
      </c>
      <c r="B2562" s="384">
        <v>723507</v>
      </c>
      <c r="C2562" s="384">
        <v>83234</v>
      </c>
      <c r="D2562" s="374">
        <f t="shared" si="49"/>
        <v>640273</v>
      </c>
    </row>
    <row r="2563" spans="1:4" x14ac:dyDescent="0.25">
      <c r="A2563" s="387" t="s">
        <v>2884</v>
      </c>
      <c r="B2563" s="384">
        <v>2112027</v>
      </c>
      <c r="C2563" s="384">
        <v>238148</v>
      </c>
      <c r="D2563" s="374">
        <f t="shared" si="49"/>
        <v>1873879</v>
      </c>
    </row>
    <row r="2564" spans="1:4" x14ac:dyDescent="0.25">
      <c r="A2564" s="387" t="s">
        <v>2885</v>
      </c>
      <c r="B2564" s="384">
        <v>3737702</v>
      </c>
      <c r="C2564" s="384">
        <v>403737</v>
      </c>
      <c r="D2564" s="374">
        <f t="shared" si="49"/>
        <v>3333965</v>
      </c>
    </row>
    <row r="2565" spans="1:4" x14ac:dyDescent="0.25">
      <c r="A2565" s="387" t="s">
        <v>2886</v>
      </c>
      <c r="B2565" s="384">
        <v>538414</v>
      </c>
      <c r="C2565" s="384">
        <v>61945</v>
      </c>
      <c r="D2565" s="374">
        <f t="shared" si="49"/>
        <v>476469</v>
      </c>
    </row>
    <row r="2566" spans="1:4" x14ac:dyDescent="0.25">
      <c r="A2566" s="387" t="s">
        <v>2886</v>
      </c>
      <c r="B2566" s="384">
        <v>106042</v>
      </c>
      <c r="C2566" s="384">
        <v>12198</v>
      </c>
      <c r="D2566" s="374">
        <f t="shared" si="49"/>
        <v>93844</v>
      </c>
    </row>
    <row r="2567" spans="1:4" x14ac:dyDescent="0.25">
      <c r="A2567" s="387" t="s">
        <v>2887</v>
      </c>
      <c r="B2567" s="384">
        <v>269334</v>
      </c>
      <c r="C2567" s="384">
        <v>30980</v>
      </c>
      <c r="D2567" s="374">
        <f t="shared" si="49"/>
        <v>238354</v>
      </c>
    </row>
    <row r="2568" spans="1:4" x14ac:dyDescent="0.25">
      <c r="A2568" s="387" t="s">
        <v>2887</v>
      </c>
      <c r="B2568" s="384">
        <v>262923</v>
      </c>
      <c r="C2568" s="384">
        <v>26476</v>
      </c>
      <c r="D2568" s="374">
        <f t="shared" si="49"/>
        <v>236447</v>
      </c>
    </row>
    <row r="2569" spans="1:4" x14ac:dyDescent="0.25">
      <c r="A2569" s="387" t="s">
        <v>2888</v>
      </c>
      <c r="B2569" s="384">
        <v>2946715</v>
      </c>
      <c r="C2569" s="384">
        <v>338990</v>
      </c>
      <c r="D2569" s="374">
        <f t="shared" si="49"/>
        <v>2607725</v>
      </c>
    </row>
    <row r="2570" spans="1:4" x14ac:dyDescent="0.25">
      <c r="A2570" s="387" t="s">
        <v>2889</v>
      </c>
      <c r="B2570" s="384">
        <v>2517455</v>
      </c>
      <c r="C2570" s="384">
        <v>289606</v>
      </c>
      <c r="D2570" s="374">
        <f t="shared" si="49"/>
        <v>2227849</v>
      </c>
    </row>
    <row r="2571" spans="1:4" x14ac:dyDescent="0.25">
      <c r="A2571" s="387" t="s">
        <v>2889</v>
      </c>
      <c r="B2571" s="384">
        <v>1911269</v>
      </c>
      <c r="C2571" s="384">
        <v>219882</v>
      </c>
      <c r="D2571" s="374">
        <f t="shared" si="49"/>
        <v>1691387</v>
      </c>
    </row>
    <row r="2572" spans="1:4" x14ac:dyDescent="0.25">
      <c r="A2572" s="387" t="s">
        <v>2889</v>
      </c>
      <c r="B2572" s="384">
        <v>2267849</v>
      </c>
      <c r="C2572" s="384">
        <v>260888</v>
      </c>
      <c r="D2572" s="374">
        <f t="shared" si="49"/>
        <v>2006961</v>
      </c>
    </row>
    <row r="2573" spans="1:4" x14ac:dyDescent="0.25">
      <c r="A2573" s="387" t="s">
        <v>2889</v>
      </c>
      <c r="B2573" s="384">
        <v>2037260</v>
      </c>
      <c r="C2573" s="384">
        <v>234376</v>
      </c>
      <c r="D2573" s="374">
        <f t="shared" si="49"/>
        <v>1802884</v>
      </c>
    </row>
    <row r="2574" spans="1:4" x14ac:dyDescent="0.25">
      <c r="A2574" s="387" t="s">
        <v>2890</v>
      </c>
      <c r="B2574" s="384">
        <v>10494998</v>
      </c>
      <c r="C2574" s="384">
        <v>1207350</v>
      </c>
      <c r="D2574" s="374">
        <f t="shared" si="49"/>
        <v>9287648</v>
      </c>
    </row>
    <row r="2575" spans="1:4" x14ac:dyDescent="0.25">
      <c r="A2575" s="387" t="s">
        <v>2891</v>
      </c>
      <c r="B2575" s="384">
        <v>2014816</v>
      </c>
      <c r="C2575" s="384">
        <v>227883</v>
      </c>
      <c r="D2575" s="374">
        <f t="shared" si="49"/>
        <v>1786933</v>
      </c>
    </row>
    <row r="2576" spans="1:4" x14ac:dyDescent="0.25">
      <c r="A2576" s="387" t="s">
        <v>2891</v>
      </c>
      <c r="B2576" s="384">
        <v>356444</v>
      </c>
      <c r="C2576" s="384">
        <v>41000</v>
      </c>
      <c r="D2576" s="374">
        <f t="shared" si="49"/>
        <v>315444</v>
      </c>
    </row>
    <row r="2577" spans="1:4" x14ac:dyDescent="0.25">
      <c r="A2577" s="387" t="s">
        <v>2892</v>
      </c>
      <c r="B2577" s="384">
        <v>1932867</v>
      </c>
      <c r="C2577" s="384">
        <v>222353</v>
      </c>
      <c r="D2577" s="374">
        <f t="shared" si="49"/>
        <v>1710514</v>
      </c>
    </row>
    <row r="2578" spans="1:4" x14ac:dyDescent="0.25">
      <c r="A2578" s="387" t="s">
        <v>2892</v>
      </c>
      <c r="B2578" s="384">
        <v>2437173</v>
      </c>
      <c r="C2578" s="384">
        <v>280371</v>
      </c>
      <c r="D2578" s="374">
        <f t="shared" si="49"/>
        <v>2156802</v>
      </c>
    </row>
    <row r="2579" spans="1:4" x14ac:dyDescent="0.25">
      <c r="A2579" s="387" t="s">
        <v>2893</v>
      </c>
      <c r="B2579" s="384">
        <v>8633311</v>
      </c>
      <c r="C2579" s="384">
        <v>993186</v>
      </c>
      <c r="D2579" s="374">
        <f t="shared" si="49"/>
        <v>7640125</v>
      </c>
    </row>
    <row r="2580" spans="1:4" x14ac:dyDescent="0.25">
      <c r="A2580" s="387" t="s">
        <v>2894</v>
      </c>
      <c r="B2580" s="384">
        <v>7147901</v>
      </c>
      <c r="C2580" s="384">
        <v>822308</v>
      </c>
      <c r="D2580" s="374">
        <f t="shared" si="49"/>
        <v>6325593</v>
      </c>
    </row>
    <row r="2581" spans="1:4" x14ac:dyDescent="0.25">
      <c r="A2581" s="387" t="s">
        <v>2894</v>
      </c>
      <c r="B2581" s="384">
        <v>111389</v>
      </c>
      <c r="C2581" s="384">
        <v>12811</v>
      </c>
      <c r="D2581" s="374">
        <f t="shared" si="49"/>
        <v>98578</v>
      </c>
    </row>
    <row r="2582" spans="1:4" x14ac:dyDescent="0.25">
      <c r="A2582" s="387" t="s">
        <v>2894</v>
      </c>
      <c r="B2582" s="384">
        <v>6248640</v>
      </c>
      <c r="C2582" s="384">
        <v>718851</v>
      </c>
      <c r="D2582" s="374">
        <f t="shared" si="49"/>
        <v>5529789</v>
      </c>
    </row>
    <row r="2583" spans="1:4" x14ac:dyDescent="0.25">
      <c r="A2583" s="387" t="s">
        <v>2894</v>
      </c>
      <c r="B2583" s="384">
        <v>3253267</v>
      </c>
      <c r="C2583" s="384">
        <v>305373</v>
      </c>
      <c r="D2583" s="374">
        <f t="shared" si="49"/>
        <v>2947894</v>
      </c>
    </row>
    <row r="2584" spans="1:4" x14ac:dyDescent="0.25">
      <c r="A2584" s="387" t="s">
        <v>2894</v>
      </c>
      <c r="B2584" s="384">
        <v>3413096</v>
      </c>
      <c r="C2584" s="384">
        <v>389013</v>
      </c>
      <c r="D2584" s="374">
        <f t="shared" si="49"/>
        <v>3024083</v>
      </c>
    </row>
    <row r="2585" spans="1:4" x14ac:dyDescent="0.25">
      <c r="A2585" s="387" t="s">
        <v>2894</v>
      </c>
      <c r="B2585" s="384">
        <v>3097152</v>
      </c>
      <c r="C2585" s="384">
        <v>356298</v>
      </c>
      <c r="D2585" s="374">
        <f t="shared" si="49"/>
        <v>2740854</v>
      </c>
    </row>
    <row r="2586" spans="1:4" x14ac:dyDescent="0.25">
      <c r="A2586" s="387" t="s">
        <v>2895</v>
      </c>
      <c r="B2586" s="384">
        <v>24609499</v>
      </c>
      <c r="C2586" s="384">
        <v>2831094</v>
      </c>
      <c r="D2586" s="374">
        <f t="shared" si="49"/>
        <v>21778405</v>
      </c>
    </row>
    <row r="2587" spans="1:4" x14ac:dyDescent="0.25">
      <c r="A2587" s="387" t="s">
        <v>2895</v>
      </c>
      <c r="B2587" s="384">
        <v>215186</v>
      </c>
      <c r="C2587" s="384">
        <v>24766</v>
      </c>
      <c r="D2587" s="374">
        <f t="shared" si="49"/>
        <v>190420</v>
      </c>
    </row>
    <row r="2588" spans="1:4" x14ac:dyDescent="0.25">
      <c r="A2588" s="387" t="s">
        <v>2895</v>
      </c>
      <c r="B2588" s="384">
        <v>40876992</v>
      </c>
      <c r="C2588" s="384">
        <v>4702529</v>
      </c>
      <c r="D2588" s="374">
        <f t="shared" si="49"/>
        <v>36174463</v>
      </c>
    </row>
    <row r="2589" spans="1:4" x14ac:dyDescent="0.25">
      <c r="A2589" s="387" t="s">
        <v>2896</v>
      </c>
      <c r="B2589" s="384">
        <v>437065</v>
      </c>
      <c r="C2589" s="384">
        <v>50266</v>
      </c>
      <c r="D2589" s="374">
        <f t="shared" si="49"/>
        <v>386799</v>
      </c>
    </row>
    <row r="2590" spans="1:4" x14ac:dyDescent="0.25">
      <c r="A2590" s="387" t="s">
        <v>2896</v>
      </c>
      <c r="B2590" s="384">
        <v>299527</v>
      </c>
      <c r="C2590" s="384">
        <v>34460</v>
      </c>
      <c r="D2590" s="374">
        <f t="shared" si="49"/>
        <v>265067</v>
      </c>
    </row>
    <row r="2591" spans="1:4" x14ac:dyDescent="0.25">
      <c r="A2591" s="387" t="s">
        <v>2897</v>
      </c>
      <c r="B2591" s="384">
        <v>86346</v>
      </c>
      <c r="C2591" s="384">
        <v>9938</v>
      </c>
      <c r="D2591" s="374">
        <f t="shared" si="49"/>
        <v>76408</v>
      </c>
    </row>
    <row r="2592" spans="1:4" x14ac:dyDescent="0.25">
      <c r="A2592" s="387" t="s">
        <v>2897</v>
      </c>
      <c r="B2592" s="384">
        <v>15397</v>
      </c>
      <c r="C2592" s="384">
        <v>1769</v>
      </c>
      <c r="D2592" s="374">
        <f t="shared" si="49"/>
        <v>13628</v>
      </c>
    </row>
    <row r="2593" spans="1:4" x14ac:dyDescent="0.25">
      <c r="A2593" s="387" t="s">
        <v>2897</v>
      </c>
      <c r="B2593" s="384">
        <v>5509806</v>
      </c>
      <c r="C2593" s="384">
        <v>633849</v>
      </c>
      <c r="D2593" s="374">
        <f t="shared" si="49"/>
        <v>4875957</v>
      </c>
    </row>
    <row r="2594" spans="1:4" x14ac:dyDescent="0.25">
      <c r="A2594" s="387" t="s">
        <v>2897</v>
      </c>
      <c r="B2594" s="384">
        <v>3905943</v>
      </c>
      <c r="C2594" s="384">
        <v>449347</v>
      </c>
      <c r="D2594" s="374">
        <f t="shared" si="49"/>
        <v>3456596</v>
      </c>
    </row>
    <row r="2595" spans="1:4" x14ac:dyDescent="0.25">
      <c r="A2595" s="387" t="s">
        <v>2898</v>
      </c>
      <c r="B2595" s="384">
        <v>73125</v>
      </c>
      <c r="C2595" s="384">
        <v>8414</v>
      </c>
      <c r="D2595" s="374">
        <f t="shared" si="49"/>
        <v>64711</v>
      </c>
    </row>
    <row r="2596" spans="1:4" x14ac:dyDescent="0.25">
      <c r="A2596" s="387" t="s">
        <v>2899</v>
      </c>
      <c r="B2596" s="384">
        <v>115017</v>
      </c>
      <c r="C2596" s="384">
        <v>13229</v>
      </c>
      <c r="D2596" s="374">
        <f t="shared" si="49"/>
        <v>101788</v>
      </c>
    </row>
    <row r="2597" spans="1:4" x14ac:dyDescent="0.25">
      <c r="A2597" s="387" t="s">
        <v>2900</v>
      </c>
      <c r="B2597" s="384">
        <v>685350</v>
      </c>
      <c r="C2597" s="384">
        <v>78843</v>
      </c>
      <c r="D2597" s="374">
        <f t="shared" si="49"/>
        <v>606507</v>
      </c>
    </row>
    <row r="2598" spans="1:4" x14ac:dyDescent="0.25">
      <c r="A2598" s="387" t="s">
        <v>2900</v>
      </c>
      <c r="B2598" s="384">
        <v>29720</v>
      </c>
      <c r="C2598" s="384">
        <v>3424</v>
      </c>
      <c r="D2598" s="374">
        <f t="shared" si="49"/>
        <v>26296</v>
      </c>
    </row>
    <row r="2599" spans="1:4" x14ac:dyDescent="0.25">
      <c r="A2599" s="387" t="s">
        <v>2901</v>
      </c>
      <c r="B2599" s="384">
        <v>4482714</v>
      </c>
      <c r="C2599" s="384">
        <v>515691</v>
      </c>
      <c r="D2599" s="374">
        <f t="shared" si="49"/>
        <v>3967023</v>
      </c>
    </row>
    <row r="2600" spans="1:4" x14ac:dyDescent="0.25">
      <c r="A2600" s="387" t="s">
        <v>2901</v>
      </c>
      <c r="B2600" s="384">
        <v>190112</v>
      </c>
      <c r="C2600" s="384">
        <v>21865</v>
      </c>
      <c r="D2600" s="374">
        <f t="shared" si="49"/>
        <v>168247</v>
      </c>
    </row>
    <row r="2601" spans="1:4" x14ac:dyDescent="0.25">
      <c r="A2601" s="387" t="s">
        <v>2901</v>
      </c>
      <c r="B2601" s="384">
        <v>1481923</v>
      </c>
      <c r="C2601" s="384">
        <v>170485</v>
      </c>
      <c r="D2601" s="374">
        <f t="shared" si="49"/>
        <v>1311438</v>
      </c>
    </row>
    <row r="2602" spans="1:4" x14ac:dyDescent="0.25">
      <c r="A2602" s="387" t="s">
        <v>2901</v>
      </c>
      <c r="B2602" s="384">
        <v>249201</v>
      </c>
      <c r="C2602" s="384">
        <v>28666</v>
      </c>
      <c r="D2602" s="374">
        <f t="shared" si="49"/>
        <v>220535</v>
      </c>
    </row>
    <row r="2603" spans="1:4" x14ac:dyDescent="0.25">
      <c r="A2603" s="387" t="s">
        <v>2902</v>
      </c>
      <c r="B2603" s="384">
        <v>3654586</v>
      </c>
      <c r="C2603" s="384">
        <v>420426</v>
      </c>
      <c r="D2603" s="374">
        <f t="shared" si="49"/>
        <v>3234160</v>
      </c>
    </row>
    <row r="2604" spans="1:4" x14ac:dyDescent="0.25">
      <c r="A2604" s="387" t="s">
        <v>2902</v>
      </c>
      <c r="B2604" s="384">
        <v>3031390</v>
      </c>
      <c r="C2604" s="384">
        <v>348739</v>
      </c>
      <c r="D2604" s="374">
        <f t="shared" si="49"/>
        <v>2682651</v>
      </c>
    </row>
    <row r="2605" spans="1:4" x14ac:dyDescent="0.25">
      <c r="A2605" s="387" t="s">
        <v>2903</v>
      </c>
      <c r="B2605" s="384">
        <v>2803507</v>
      </c>
      <c r="C2605" s="384">
        <v>322519</v>
      </c>
      <c r="D2605" s="374">
        <f t="shared" si="49"/>
        <v>2480988</v>
      </c>
    </row>
    <row r="2606" spans="1:4" x14ac:dyDescent="0.25">
      <c r="A2606" s="387" t="s">
        <v>2904</v>
      </c>
      <c r="B2606" s="384">
        <v>192434</v>
      </c>
      <c r="C2606" s="384">
        <v>22144</v>
      </c>
      <c r="D2606" s="374">
        <f t="shared" si="49"/>
        <v>170290</v>
      </c>
    </row>
    <row r="2607" spans="1:4" x14ac:dyDescent="0.25">
      <c r="A2607" s="387" t="s">
        <v>2903</v>
      </c>
      <c r="B2607" s="384">
        <v>4154913</v>
      </c>
      <c r="C2607" s="384">
        <v>477986</v>
      </c>
      <c r="D2607" s="374">
        <f t="shared" si="49"/>
        <v>3676927</v>
      </c>
    </row>
    <row r="2608" spans="1:4" x14ac:dyDescent="0.25">
      <c r="A2608" s="387" t="s">
        <v>2904</v>
      </c>
      <c r="B2608" s="384">
        <v>196282</v>
      </c>
      <c r="C2608" s="384">
        <v>22579</v>
      </c>
      <c r="D2608" s="374">
        <f t="shared" si="49"/>
        <v>173703</v>
      </c>
    </row>
    <row r="2609" spans="1:4" x14ac:dyDescent="0.25">
      <c r="A2609" s="387" t="s">
        <v>2905</v>
      </c>
      <c r="B2609" s="384">
        <v>2066741</v>
      </c>
      <c r="C2609" s="384">
        <v>237766</v>
      </c>
      <c r="D2609" s="374">
        <f t="shared" si="49"/>
        <v>1828975</v>
      </c>
    </row>
    <row r="2610" spans="1:4" x14ac:dyDescent="0.25">
      <c r="A2610" s="387" t="s">
        <v>2905</v>
      </c>
      <c r="B2610" s="384">
        <v>3535721</v>
      </c>
      <c r="C2610" s="384">
        <v>406751</v>
      </c>
      <c r="D2610" s="374">
        <f t="shared" si="49"/>
        <v>3128970</v>
      </c>
    </row>
    <row r="2611" spans="1:4" x14ac:dyDescent="0.25">
      <c r="A2611" s="387" t="s">
        <v>2905</v>
      </c>
      <c r="B2611" s="384">
        <v>2722903</v>
      </c>
      <c r="C2611" s="384">
        <v>223278</v>
      </c>
      <c r="D2611" s="374">
        <f t="shared" si="49"/>
        <v>2499625</v>
      </c>
    </row>
    <row r="2612" spans="1:4" x14ac:dyDescent="0.25">
      <c r="A2612" s="387" t="s">
        <v>2905</v>
      </c>
      <c r="B2612" s="384">
        <v>749927</v>
      </c>
      <c r="C2612" s="384">
        <v>86259</v>
      </c>
      <c r="D2612" s="374">
        <f t="shared" si="49"/>
        <v>663668</v>
      </c>
    </row>
    <row r="2613" spans="1:4" x14ac:dyDescent="0.25">
      <c r="A2613" s="387" t="s">
        <v>2906</v>
      </c>
      <c r="B2613" s="384">
        <v>2735873</v>
      </c>
      <c r="C2613" s="384">
        <v>314743</v>
      </c>
      <c r="D2613" s="374">
        <f t="shared" si="49"/>
        <v>2421130</v>
      </c>
    </row>
    <row r="2614" spans="1:4" x14ac:dyDescent="0.25">
      <c r="A2614" s="387" t="s">
        <v>2907</v>
      </c>
      <c r="B2614" s="384">
        <v>161129</v>
      </c>
      <c r="C2614" s="384">
        <v>18538</v>
      </c>
      <c r="D2614" s="374">
        <f t="shared" si="49"/>
        <v>142591</v>
      </c>
    </row>
    <row r="2615" spans="1:4" x14ac:dyDescent="0.25">
      <c r="A2615" s="387" t="s">
        <v>2906</v>
      </c>
      <c r="B2615" s="384">
        <v>754614</v>
      </c>
      <c r="C2615" s="384">
        <v>86806</v>
      </c>
      <c r="D2615" s="374">
        <f t="shared" si="49"/>
        <v>667808</v>
      </c>
    </row>
    <row r="2616" spans="1:4" x14ac:dyDescent="0.25">
      <c r="A2616" s="387" t="s">
        <v>2908</v>
      </c>
      <c r="B2616" s="384">
        <v>194774</v>
      </c>
      <c r="C2616" s="384">
        <v>22406</v>
      </c>
      <c r="D2616" s="374">
        <f t="shared" si="49"/>
        <v>172368</v>
      </c>
    </row>
    <row r="2617" spans="1:4" x14ac:dyDescent="0.25">
      <c r="A2617" s="387" t="s">
        <v>2909</v>
      </c>
      <c r="B2617" s="384">
        <v>109611</v>
      </c>
      <c r="C2617" s="384">
        <v>12617</v>
      </c>
      <c r="D2617" s="374">
        <f t="shared" si="49"/>
        <v>96994</v>
      </c>
    </row>
    <row r="2618" spans="1:4" x14ac:dyDescent="0.25">
      <c r="A2618" s="387" t="s">
        <v>2909</v>
      </c>
      <c r="B2618" s="384">
        <v>3315812</v>
      </c>
      <c r="C2618" s="384">
        <v>381448</v>
      </c>
      <c r="D2618" s="374">
        <f t="shared" ref="D2618:D2681" si="50">B2618-C2618</f>
        <v>2934364</v>
      </c>
    </row>
    <row r="2619" spans="1:4" x14ac:dyDescent="0.25">
      <c r="A2619" s="387" t="s">
        <v>2910</v>
      </c>
      <c r="B2619" s="384">
        <v>363307</v>
      </c>
      <c r="C2619" s="384">
        <v>41801</v>
      </c>
      <c r="D2619" s="374">
        <f t="shared" si="50"/>
        <v>321506</v>
      </c>
    </row>
    <row r="2620" spans="1:4" x14ac:dyDescent="0.25">
      <c r="A2620" s="387" t="s">
        <v>2909</v>
      </c>
      <c r="B2620" s="384">
        <v>2704844</v>
      </c>
      <c r="C2620" s="384">
        <v>311166</v>
      </c>
      <c r="D2620" s="374">
        <f t="shared" si="50"/>
        <v>2393678</v>
      </c>
    </row>
    <row r="2621" spans="1:4" x14ac:dyDescent="0.25">
      <c r="A2621" s="387" t="s">
        <v>2911</v>
      </c>
      <c r="B2621" s="384">
        <v>4540822</v>
      </c>
      <c r="C2621" s="384">
        <v>522385</v>
      </c>
      <c r="D2621" s="374">
        <f t="shared" si="50"/>
        <v>4018437</v>
      </c>
    </row>
    <row r="2622" spans="1:4" x14ac:dyDescent="0.25">
      <c r="A2622" s="387" t="s">
        <v>2912</v>
      </c>
      <c r="B2622" s="384">
        <v>1465980</v>
      </c>
      <c r="C2622" s="384">
        <v>152299</v>
      </c>
      <c r="D2622" s="374">
        <f t="shared" si="50"/>
        <v>1313681</v>
      </c>
    </row>
    <row r="2623" spans="1:4" x14ac:dyDescent="0.25">
      <c r="A2623" s="387" t="s">
        <v>2912</v>
      </c>
      <c r="B2623" s="384">
        <v>977585</v>
      </c>
      <c r="C2623" s="384">
        <v>112457</v>
      </c>
      <c r="D2623" s="374">
        <f t="shared" si="50"/>
        <v>865128</v>
      </c>
    </row>
    <row r="2624" spans="1:4" x14ac:dyDescent="0.25">
      <c r="A2624" s="387" t="s">
        <v>2912</v>
      </c>
      <c r="B2624" s="384">
        <v>3396152</v>
      </c>
      <c r="C2624" s="384">
        <v>390688</v>
      </c>
      <c r="D2624" s="374">
        <f t="shared" si="50"/>
        <v>3005464</v>
      </c>
    </row>
    <row r="2625" spans="1:4" x14ac:dyDescent="0.25">
      <c r="A2625" s="387" t="s">
        <v>2912</v>
      </c>
      <c r="B2625" s="384">
        <v>1225617</v>
      </c>
      <c r="C2625" s="384">
        <v>130128</v>
      </c>
      <c r="D2625" s="374">
        <f t="shared" si="50"/>
        <v>1095489</v>
      </c>
    </row>
    <row r="2626" spans="1:4" x14ac:dyDescent="0.25">
      <c r="A2626" s="387" t="s">
        <v>2913</v>
      </c>
      <c r="B2626" s="384">
        <v>1723733</v>
      </c>
      <c r="C2626" s="384">
        <v>198295</v>
      </c>
      <c r="D2626" s="374">
        <f t="shared" si="50"/>
        <v>1525438</v>
      </c>
    </row>
    <row r="2627" spans="1:4" x14ac:dyDescent="0.25">
      <c r="A2627" s="387" t="s">
        <v>2914</v>
      </c>
      <c r="B2627" s="384">
        <v>8052844</v>
      </c>
      <c r="C2627" s="384">
        <v>926405</v>
      </c>
      <c r="D2627" s="374">
        <f t="shared" si="50"/>
        <v>7126439</v>
      </c>
    </row>
    <row r="2628" spans="1:4" x14ac:dyDescent="0.25">
      <c r="A2628" s="387" t="s">
        <v>2915</v>
      </c>
      <c r="B2628" s="384">
        <v>10012044</v>
      </c>
      <c r="C2628" s="384">
        <v>1151798</v>
      </c>
      <c r="D2628" s="374">
        <f t="shared" si="50"/>
        <v>8860246</v>
      </c>
    </row>
    <row r="2629" spans="1:4" x14ac:dyDescent="0.25">
      <c r="A2629" s="387" t="s">
        <v>2916</v>
      </c>
      <c r="B2629" s="384">
        <v>2675330</v>
      </c>
      <c r="C2629" s="384">
        <v>297773</v>
      </c>
      <c r="D2629" s="374">
        <f t="shared" si="50"/>
        <v>2377557</v>
      </c>
    </row>
    <row r="2630" spans="1:4" x14ac:dyDescent="0.25">
      <c r="A2630" s="387" t="s">
        <v>2916</v>
      </c>
      <c r="B2630" s="384">
        <v>1859756</v>
      </c>
      <c r="C2630" s="384">
        <v>213952</v>
      </c>
      <c r="D2630" s="374">
        <f t="shared" si="50"/>
        <v>1645804</v>
      </c>
    </row>
    <row r="2631" spans="1:4" x14ac:dyDescent="0.25">
      <c r="A2631" s="387" t="s">
        <v>2916</v>
      </c>
      <c r="B2631" s="384">
        <v>2195206</v>
      </c>
      <c r="C2631" s="384">
        <v>217222</v>
      </c>
      <c r="D2631" s="374">
        <f t="shared" si="50"/>
        <v>1977984</v>
      </c>
    </row>
    <row r="2632" spans="1:4" x14ac:dyDescent="0.25">
      <c r="A2632" s="387" t="s">
        <v>2917</v>
      </c>
      <c r="B2632" s="384">
        <v>12729039</v>
      </c>
      <c r="C2632" s="384">
        <v>1391423</v>
      </c>
      <c r="D2632" s="374">
        <f t="shared" si="50"/>
        <v>11337616</v>
      </c>
    </row>
    <row r="2633" spans="1:4" x14ac:dyDescent="0.25">
      <c r="A2633" s="387" t="s">
        <v>2918</v>
      </c>
      <c r="B2633" s="384">
        <v>1542958</v>
      </c>
      <c r="C2633" s="384">
        <v>177498</v>
      </c>
      <c r="D2633" s="374">
        <f t="shared" si="50"/>
        <v>1365460</v>
      </c>
    </row>
    <row r="2634" spans="1:4" x14ac:dyDescent="0.25">
      <c r="A2634" s="387" t="s">
        <v>2919</v>
      </c>
      <c r="B2634" s="384">
        <v>208773</v>
      </c>
      <c r="C2634" s="384">
        <v>24007</v>
      </c>
      <c r="D2634" s="374">
        <f t="shared" si="50"/>
        <v>184766</v>
      </c>
    </row>
    <row r="2635" spans="1:4" x14ac:dyDescent="0.25">
      <c r="A2635" s="387" t="s">
        <v>2918</v>
      </c>
      <c r="B2635" s="384">
        <v>7188682</v>
      </c>
      <c r="C2635" s="384">
        <v>826994</v>
      </c>
      <c r="D2635" s="374">
        <f t="shared" si="50"/>
        <v>6361688</v>
      </c>
    </row>
    <row r="2636" spans="1:4" x14ac:dyDescent="0.25">
      <c r="A2636" s="387" t="s">
        <v>2919</v>
      </c>
      <c r="B2636" s="384">
        <v>161696</v>
      </c>
      <c r="C2636" s="384">
        <v>18601</v>
      </c>
      <c r="D2636" s="374">
        <f t="shared" si="50"/>
        <v>143095</v>
      </c>
    </row>
    <row r="2637" spans="1:4" x14ac:dyDescent="0.25">
      <c r="A2637" s="387" t="s">
        <v>2918</v>
      </c>
      <c r="B2637" s="384">
        <v>1982119</v>
      </c>
      <c r="C2637" s="384">
        <v>228022</v>
      </c>
      <c r="D2637" s="374">
        <f t="shared" si="50"/>
        <v>1754097</v>
      </c>
    </row>
    <row r="2638" spans="1:4" x14ac:dyDescent="0.25">
      <c r="A2638" s="387" t="s">
        <v>2919</v>
      </c>
      <c r="B2638" s="384">
        <v>368423</v>
      </c>
      <c r="C2638" s="384">
        <v>42372</v>
      </c>
      <c r="D2638" s="374">
        <f t="shared" si="50"/>
        <v>326051</v>
      </c>
    </row>
    <row r="2639" spans="1:4" x14ac:dyDescent="0.25">
      <c r="A2639" s="387" t="s">
        <v>2918</v>
      </c>
      <c r="B2639" s="384">
        <v>22842</v>
      </c>
      <c r="C2639" s="384">
        <v>2624</v>
      </c>
      <c r="D2639" s="374">
        <f t="shared" si="50"/>
        <v>20218</v>
      </c>
    </row>
    <row r="2640" spans="1:4" x14ac:dyDescent="0.25">
      <c r="A2640" s="387" t="s">
        <v>2918</v>
      </c>
      <c r="B2640" s="384">
        <v>3290760</v>
      </c>
      <c r="C2640" s="384">
        <v>378577</v>
      </c>
      <c r="D2640" s="374">
        <f t="shared" si="50"/>
        <v>2912183</v>
      </c>
    </row>
    <row r="2641" spans="1:4" x14ac:dyDescent="0.25">
      <c r="A2641" s="387" t="s">
        <v>2920</v>
      </c>
      <c r="B2641" s="384">
        <v>969128</v>
      </c>
      <c r="C2641" s="384">
        <v>111483</v>
      </c>
      <c r="D2641" s="374">
        <f t="shared" si="50"/>
        <v>857645</v>
      </c>
    </row>
    <row r="2642" spans="1:4" x14ac:dyDescent="0.25">
      <c r="A2642" s="387" t="s">
        <v>2920</v>
      </c>
      <c r="B2642" s="384">
        <v>343496</v>
      </c>
      <c r="C2642" s="384">
        <v>39521</v>
      </c>
      <c r="D2642" s="374">
        <f t="shared" si="50"/>
        <v>303975</v>
      </c>
    </row>
    <row r="2643" spans="1:4" x14ac:dyDescent="0.25">
      <c r="A2643" s="387" t="s">
        <v>2920</v>
      </c>
      <c r="B2643" s="384">
        <v>725854</v>
      </c>
      <c r="C2643" s="384">
        <v>83506</v>
      </c>
      <c r="D2643" s="374">
        <f t="shared" si="50"/>
        <v>642348</v>
      </c>
    </row>
    <row r="2644" spans="1:4" x14ac:dyDescent="0.25">
      <c r="A2644" s="387" t="s">
        <v>2921</v>
      </c>
      <c r="B2644" s="384">
        <v>6136938</v>
      </c>
      <c r="C2644" s="384">
        <v>692277</v>
      </c>
      <c r="D2644" s="374">
        <f t="shared" si="50"/>
        <v>5444661</v>
      </c>
    </row>
    <row r="2645" spans="1:4" x14ac:dyDescent="0.25">
      <c r="A2645" s="387" t="s">
        <v>2922</v>
      </c>
      <c r="B2645" s="384">
        <v>6180642</v>
      </c>
      <c r="C2645" s="384">
        <v>711030</v>
      </c>
      <c r="D2645" s="374">
        <f t="shared" si="50"/>
        <v>5469612</v>
      </c>
    </row>
    <row r="2646" spans="1:4" x14ac:dyDescent="0.25">
      <c r="A2646" s="387" t="s">
        <v>2923</v>
      </c>
      <c r="B2646" s="384">
        <v>3230028</v>
      </c>
      <c r="C2646" s="384">
        <v>371591</v>
      </c>
      <c r="D2646" s="374">
        <f t="shared" si="50"/>
        <v>2858437</v>
      </c>
    </row>
    <row r="2647" spans="1:4" x14ac:dyDescent="0.25">
      <c r="A2647" s="387" t="s">
        <v>2923</v>
      </c>
      <c r="B2647" s="384">
        <v>817286</v>
      </c>
      <c r="C2647" s="384">
        <v>94019</v>
      </c>
      <c r="D2647" s="374">
        <f t="shared" si="50"/>
        <v>723267</v>
      </c>
    </row>
    <row r="2648" spans="1:4" x14ac:dyDescent="0.25">
      <c r="A2648" s="387" t="s">
        <v>2924</v>
      </c>
      <c r="B2648" s="384">
        <v>4429975</v>
      </c>
      <c r="C2648" s="384">
        <v>505815</v>
      </c>
      <c r="D2648" s="374">
        <f t="shared" si="50"/>
        <v>3924160</v>
      </c>
    </row>
    <row r="2649" spans="1:4" x14ac:dyDescent="0.25">
      <c r="A2649" s="387" t="s">
        <v>2924</v>
      </c>
      <c r="B2649" s="384">
        <v>322724</v>
      </c>
      <c r="C2649" s="384">
        <v>37127</v>
      </c>
      <c r="D2649" s="374">
        <f t="shared" si="50"/>
        <v>285597</v>
      </c>
    </row>
    <row r="2650" spans="1:4" x14ac:dyDescent="0.25">
      <c r="A2650" s="387" t="s">
        <v>2925</v>
      </c>
      <c r="B2650" s="384">
        <v>16722745</v>
      </c>
      <c r="C2650" s="384">
        <v>1900320</v>
      </c>
      <c r="D2650" s="374">
        <f t="shared" si="50"/>
        <v>14822425</v>
      </c>
    </row>
    <row r="2651" spans="1:4" x14ac:dyDescent="0.25">
      <c r="A2651" s="387" t="s">
        <v>2926</v>
      </c>
      <c r="B2651" s="384">
        <v>5083264</v>
      </c>
      <c r="C2651" s="384">
        <v>584776</v>
      </c>
      <c r="D2651" s="374">
        <f t="shared" si="50"/>
        <v>4498488</v>
      </c>
    </row>
    <row r="2652" spans="1:4" x14ac:dyDescent="0.25">
      <c r="A2652" s="387" t="s">
        <v>2927</v>
      </c>
      <c r="B2652" s="384">
        <v>5806338</v>
      </c>
      <c r="C2652" s="384">
        <v>667967</v>
      </c>
      <c r="D2652" s="374">
        <f t="shared" si="50"/>
        <v>5138371</v>
      </c>
    </row>
    <row r="2653" spans="1:4" x14ac:dyDescent="0.25">
      <c r="A2653" s="387" t="s">
        <v>2928</v>
      </c>
      <c r="B2653" s="384">
        <v>57311</v>
      </c>
      <c r="C2653" s="384">
        <v>6595</v>
      </c>
      <c r="D2653" s="374">
        <f t="shared" si="50"/>
        <v>50716</v>
      </c>
    </row>
    <row r="2654" spans="1:4" x14ac:dyDescent="0.25">
      <c r="A2654" s="387" t="s">
        <v>2927</v>
      </c>
      <c r="B2654" s="384">
        <v>21208</v>
      </c>
      <c r="C2654" s="384">
        <v>2441</v>
      </c>
      <c r="D2654" s="374">
        <f t="shared" si="50"/>
        <v>18767</v>
      </c>
    </row>
    <row r="2655" spans="1:4" x14ac:dyDescent="0.25">
      <c r="A2655" s="387" t="s">
        <v>2929</v>
      </c>
      <c r="B2655" s="384">
        <v>973129</v>
      </c>
      <c r="C2655" s="384">
        <v>111957</v>
      </c>
      <c r="D2655" s="374">
        <f t="shared" si="50"/>
        <v>861172</v>
      </c>
    </row>
    <row r="2656" spans="1:4" x14ac:dyDescent="0.25">
      <c r="A2656" s="387" t="s">
        <v>2929</v>
      </c>
      <c r="B2656" s="384">
        <v>1107871</v>
      </c>
      <c r="C2656" s="384">
        <v>127445</v>
      </c>
      <c r="D2656" s="374">
        <f t="shared" si="50"/>
        <v>980426</v>
      </c>
    </row>
    <row r="2657" spans="1:4" x14ac:dyDescent="0.25">
      <c r="A2657" s="387" t="s">
        <v>2930</v>
      </c>
      <c r="B2657" s="384">
        <v>162380</v>
      </c>
      <c r="C2657" s="384">
        <v>18679</v>
      </c>
      <c r="D2657" s="374">
        <f t="shared" si="50"/>
        <v>143701</v>
      </c>
    </row>
    <row r="2658" spans="1:4" x14ac:dyDescent="0.25">
      <c r="A2658" s="387" t="s">
        <v>2929</v>
      </c>
      <c r="B2658" s="384">
        <v>2903170</v>
      </c>
      <c r="C2658" s="384">
        <v>333984</v>
      </c>
      <c r="D2658" s="374">
        <f t="shared" si="50"/>
        <v>2569186</v>
      </c>
    </row>
    <row r="2659" spans="1:4" x14ac:dyDescent="0.25">
      <c r="A2659" s="387" t="s">
        <v>2931</v>
      </c>
      <c r="B2659" s="384">
        <v>4589699</v>
      </c>
      <c r="C2659" s="384">
        <v>527998</v>
      </c>
      <c r="D2659" s="374">
        <f t="shared" si="50"/>
        <v>4061701</v>
      </c>
    </row>
    <row r="2660" spans="1:4" x14ac:dyDescent="0.25">
      <c r="A2660" s="387" t="s">
        <v>2932</v>
      </c>
      <c r="B2660" s="384">
        <v>327147</v>
      </c>
      <c r="C2660" s="384">
        <v>37632</v>
      </c>
      <c r="D2660" s="374">
        <f t="shared" si="50"/>
        <v>289515</v>
      </c>
    </row>
    <row r="2661" spans="1:4" x14ac:dyDescent="0.25">
      <c r="A2661" s="387" t="s">
        <v>2931</v>
      </c>
      <c r="B2661" s="384">
        <v>4372207</v>
      </c>
      <c r="C2661" s="384">
        <v>502990</v>
      </c>
      <c r="D2661" s="374">
        <f t="shared" si="50"/>
        <v>3869217</v>
      </c>
    </row>
    <row r="2662" spans="1:4" x14ac:dyDescent="0.25">
      <c r="A2662" s="387" t="s">
        <v>2932</v>
      </c>
      <c r="B2662" s="384">
        <v>372518</v>
      </c>
      <c r="C2662" s="384">
        <v>42848</v>
      </c>
      <c r="D2662" s="374">
        <f t="shared" si="50"/>
        <v>329670</v>
      </c>
    </row>
    <row r="2663" spans="1:4" x14ac:dyDescent="0.25">
      <c r="A2663" s="387" t="s">
        <v>2931</v>
      </c>
      <c r="B2663" s="384">
        <v>9456</v>
      </c>
      <c r="C2663" s="384">
        <v>1089</v>
      </c>
      <c r="D2663" s="374">
        <f t="shared" si="50"/>
        <v>8367</v>
      </c>
    </row>
    <row r="2664" spans="1:4" x14ac:dyDescent="0.25">
      <c r="A2664" s="387" t="s">
        <v>2933</v>
      </c>
      <c r="B2664" s="384">
        <v>2848898</v>
      </c>
      <c r="C2664" s="384">
        <v>327734</v>
      </c>
      <c r="D2664" s="374">
        <f t="shared" si="50"/>
        <v>2521164</v>
      </c>
    </row>
    <row r="2665" spans="1:4" x14ac:dyDescent="0.25">
      <c r="A2665" s="387" t="s">
        <v>2933</v>
      </c>
      <c r="B2665" s="384">
        <v>647505</v>
      </c>
      <c r="C2665" s="384">
        <v>74485</v>
      </c>
      <c r="D2665" s="374">
        <f t="shared" si="50"/>
        <v>573020</v>
      </c>
    </row>
    <row r="2666" spans="1:4" x14ac:dyDescent="0.25">
      <c r="A2666" s="387" t="s">
        <v>2933</v>
      </c>
      <c r="B2666" s="384">
        <v>1549521</v>
      </c>
      <c r="C2666" s="384">
        <v>178254</v>
      </c>
      <c r="D2666" s="374">
        <f t="shared" si="50"/>
        <v>1371267</v>
      </c>
    </row>
    <row r="2667" spans="1:4" x14ac:dyDescent="0.25">
      <c r="A2667" s="387" t="s">
        <v>2934</v>
      </c>
      <c r="B2667" s="384">
        <v>3966448</v>
      </c>
      <c r="C2667" s="384">
        <v>456307</v>
      </c>
      <c r="D2667" s="374">
        <f t="shared" si="50"/>
        <v>3510141</v>
      </c>
    </row>
    <row r="2668" spans="1:4" x14ac:dyDescent="0.25">
      <c r="A2668" s="387" t="s">
        <v>2935</v>
      </c>
      <c r="B2668" s="384">
        <v>2964090</v>
      </c>
      <c r="C2668" s="384">
        <v>340983</v>
      </c>
      <c r="D2668" s="374">
        <f t="shared" si="50"/>
        <v>2623107</v>
      </c>
    </row>
    <row r="2669" spans="1:4" x14ac:dyDescent="0.25">
      <c r="A2669" s="387" t="s">
        <v>2936</v>
      </c>
      <c r="B2669" s="384">
        <v>1471694</v>
      </c>
      <c r="C2669" s="384">
        <v>169308</v>
      </c>
      <c r="D2669" s="374">
        <f t="shared" si="50"/>
        <v>1302386</v>
      </c>
    </row>
    <row r="2670" spans="1:4" x14ac:dyDescent="0.25">
      <c r="A2670" s="387" t="s">
        <v>2937</v>
      </c>
      <c r="B2670" s="384">
        <v>6063680</v>
      </c>
      <c r="C2670" s="384">
        <v>697571</v>
      </c>
      <c r="D2670" s="374">
        <f t="shared" si="50"/>
        <v>5366109</v>
      </c>
    </row>
    <row r="2671" spans="1:4" x14ac:dyDescent="0.25">
      <c r="A2671" s="387" t="s">
        <v>2938</v>
      </c>
      <c r="B2671" s="384">
        <v>72547</v>
      </c>
      <c r="C2671" s="384">
        <v>8348</v>
      </c>
      <c r="D2671" s="374">
        <f t="shared" si="50"/>
        <v>64199</v>
      </c>
    </row>
    <row r="2672" spans="1:4" x14ac:dyDescent="0.25">
      <c r="A2672" s="387" t="s">
        <v>2939</v>
      </c>
      <c r="B2672" s="384">
        <v>5116258</v>
      </c>
      <c r="C2672" s="384">
        <v>588587</v>
      </c>
      <c r="D2672" s="374">
        <f t="shared" si="50"/>
        <v>4527671</v>
      </c>
    </row>
    <row r="2673" spans="1:4" x14ac:dyDescent="0.25">
      <c r="A2673" s="387" t="s">
        <v>2940</v>
      </c>
      <c r="B2673" s="384">
        <v>594691</v>
      </c>
      <c r="C2673" s="384">
        <v>68420</v>
      </c>
      <c r="D2673" s="374">
        <f t="shared" si="50"/>
        <v>526271</v>
      </c>
    </row>
    <row r="2674" spans="1:4" x14ac:dyDescent="0.25">
      <c r="A2674" s="387" t="s">
        <v>2940</v>
      </c>
      <c r="B2674" s="384">
        <v>4105323</v>
      </c>
      <c r="C2674" s="384">
        <v>472270</v>
      </c>
      <c r="D2674" s="374">
        <f t="shared" si="50"/>
        <v>3633053</v>
      </c>
    </row>
    <row r="2675" spans="1:4" x14ac:dyDescent="0.25">
      <c r="A2675" s="387" t="s">
        <v>2941</v>
      </c>
      <c r="B2675" s="384">
        <v>2698981</v>
      </c>
      <c r="C2675" s="384">
        <v>310490</v>
      </c>
      <c r="D2675" s="374">
        <f t="shared" si="50"/>
        <v>2388491</v>
      </c>
    </row>
    <row r="2676" spans="1:4" x14ac:dyDescent="0.25">
      <c r="A2676" s="387" t="s">
        <v>2941</v>
      </c>
      <c r="B2676" s="384">
        <v>313682</v>
      </c>
      <c r="C2676" s="384">
        <v>36087</v>
      </c>
      <c r="D2676" s="374">
        <f t="shared" si="50"/>
        <v>277595</v>
      </c>
    </row>
    <row r="2677" spans="1:4" x14ac:dyDescent="0.25">
      <c r="A2677" s="387" t="s">
        <v>2942</v>
      </c>
      <c r="B2677" s="384">
        <v>3997723</v>
      </c>
      <c r="C2677" s="384">
        <v>459899</v>
      </c>
      <c r="D2677" s="374">
        <f t="shared" si="50"/>
        <v>3537824</v>
      </c>
    </row>
    <row r="2678" spans="1:4" x14ac:dyDescent="0.25">
      <c r="A2678" s="387" t="s">
        <v>2943</v>
      </c>
      <c r="B2678" s="384">
        <v>230151</v>
      </c>
      <c r="C2678" s="384">
        <v>26482</v>
      </c>
      <c r="D2678" s="374">
        <f t="shared" si="50"/>
        <v>203669</v>
      </c>
    </row>
    <row r="2679" spans="1:4" x14ac:dyDescent="0.25">
      <c r="A2679" s="387" t="s">
        <v>2944</v>
      </c>
      <c r="B2679" s="384">
        <v>3916759</v>
      </c>
      <c r="C2679" s="384">
        <v>450590</v>
      </c>
      <c r="D2679" s="374">
        <f t="shared" si="50"/>
        <v>3466169</v>
      </c>
    </row>
    <row r="2680" spans="1:4" x14ac:dyDescent="0.25">
      <c r="A2680" s="387" t="s">
        <v>2944</v>
      </c>
      <c r="B2680" s="384">
        <v>4854242</v>
      </c>
      <c r="C2680" s="384">
        <v>558447</v>
      </c>
      <c r="D2680" s="374">
        <f t="shared" si="50"/>
        <v>4295795</v>
      </c>
    </row>
    <row r="2681" spans="1:4" x14ac:dyDescent="0.25">
      <c r="A2681" s="387" t="s">
        <v>2945</v>
      </c>
      <c r="B2681" s="384">
        <v>277684</v>
      </c>
      <c r="C2681" s="384">
        <v>31943</v>
      </c>
      <c r="D2681" s="374">
        <f t="shared" si="50"/>
        <v>245741</v>
      </c>
    </row>
    <row r="2682" spans="1:4" x14ac:dyDescent="0.25">
      <c r="A2682" s="387" t="s">
        <v>2944</v>
      </c>
      <c r="B2682" s="384">
        <v>1574234</v>
      </c>
      <c r="C2682" s="384">
        <v>181097</v>
      </c>
      <c r="D2682" s="374">
        <f t="shared" ref="D2682:D2745" si="51">B2682-C2682</f>
        <v>1393137</v>
      </c>
    </row>
    <row r="2683" spans="1:4" x14ac:dyDescent="0.25">
      <c r="A2683" s="387" t="s">
        <v>2946</v>
      </c>
      <c r="B2683" s="384">
        <v>150100</v>
      </c>
      <c r="C2683" s="384">
        <v>17261</v>
      </c>
      <c r="D2683" s="374">
        <f t="shared" si="51"/>
        <v>132839</v>
      </c>
    </row>
    <row r="2684" spans="1:4" x14ac:dyDescent="0.25">
      <c r="A2684" s="387" t="s">
        <v>2947</v>
      </c>
      <c r="B2684" s="384">
        <v>5546959</v>
      </c>
      <c r="C2684" s="384">
        <v>638127</v>
      </c>
      <c r="D2684" s="374">
        <f t="shared" si="51"/>
        <v>4908832</v>
      </c>
    </row>
    <row r="2685" spans="1:4" x14ac:dyDescent="0.25">
      <c r="A2685" s="387" t="s">
        <v>2947</v>
      </c>
      <c r="B2685" s="384">
        <v>1454469</v>
      </c>
      <c r="C2685" s="384">
        <v>167325</v>
      </c>
      <c r="D2685" s="374">
        <f t="shared" si="51"/>
        <v>1287144</v>
      </c>
    </row>
    <row r="2686" spans="1:4" x14ac:dyDescent="0.25">
      <c r="A2686" s="387" t="s">
        <v>4111</v>
      </c>
      <c r="B2686" s="384">
        <v>192053</v>
      </c>
      <c r="C2686" s="384">
        <v>11523</v>
      </c>
      <c r="D2686" s="374">
        <f t="shared" si="51"/>
        <v>180530</v>
      </c>
    </row>
    <row r="2687" spans="1:4" x14ac:dyDescent="0.25">
      <c r="A2687" s="387" t="s">
        <v>4111</v>
      </c>
      <c r="B2687" s="384">
        <v>773546</v>
      </c>
      <c r="C2687" s="384">
        <v>46416</v>
      </c>
      <c r="D2687" s="374">
        <f t="shared" si="51"/>
        <v>727130</v>
      </c>
    </row>
    <row r="2688" spans="1:4" x14ac:dyDescent="0.25">
      <c r="A2688" s="387" t="s">
        <v>4111</v>
      </c>
      <c r="B2688" s="384">
        <v>21339</v>
      </c>
      <c r="C2688" s="384">
        <v>1281</v>
      </c>
      <c r="D2688" s="374">
        <f t="shared" si="51"/>
        <v>20058</v>
      </c>
    </row>
    <row r="2689" spans="1:4" x14ac:dyDescent="0.25">
      <c r="A2689" s="387" t="s">
        <v>4111</v>
      </c>
      <c r="B2689" s="384">
        <v>768211</v>
      </c>
      <c r="C2689" s="384">
        <v>46095</v>
      </c>
      <c r="D2689" s="374">
        <f t="shared" si="51"/>
        <v>722116</v>
      </c>
    </row>
    <row r="2690" spans="1:4" x14ac:dyDescent="0.25">
      <c r="A2690" s="387" t="s">
        <v>4111</v>
      </c>
      <c r="B2690" s="384">
        <v>106696</v>
      </c>
      <c r="C2690" s="384">
        <v>6402</v>
      </c>
      <c r="D2690" s="374">
        <f t="shared" si="51"/>
        <v>100294</v>
      </c>
    </row>
    <row r="2691" spans="1:4" x14ac:dyDescent="0.25">
      <c r="A2691" s="387" t="s">
        <v>4111</v>
      </c>
      <c r="B2691" s="384">
        <v>752207</v>
      </c>
      <c r="C2691" s="384">
        <v>45135</v>
      </c>
      <c r="D2691" s="374">
        <f t="shared" si="51"/>
        <v>707072</v>
      </c>
    </row>
    <row r="2692" spans="1:4" x14ac:dyDescent="0.25">
      <c r="A2692" s="387" t="s">
        <v>4111</v>
      </c>
      <c r="B2692" s="384">
        <v>149374</v>
      </c>
      <c r="C2692" s="384">
        <v>8964</v>
      </c>
      <c r="D2692" s="374">
        <f t="shared" si="51"/>
        <v>140410</v>
      </c>
    </row>
    <row r="2693" spans="1:4" x14ac:dyDescent="0.25">
      <c r="A2693" s="387" t="s">
        <v>4111</v>
      </c>
      <c r="B2693" s="384">
        <v>133370</v>
      </c>
      <c r="C2693" s="384">
        <v>8001</v>
      </c>
      <c r="D2693" s="374">
        <f t="shared" si="51"/>
        <v>125369</v>
      </c>
    </row>
    <row r="2694" spans="1:4" x14ac:dyDescent="0.25">
      <c r="A2694" s="387" t="s">
        <v>4111</v>
      </c>
      <c r="B2694" s="384">
        <v>1259013</v>
      </c>
      <c r="C2694" s="384">
        <v>75543</v>
      </c>
      <c r="D2694" s="374">
        <f t="shared" si="51"/>
        <v>1183470</v>
      </c>
    </row>
    <row r="2695" spans="1:4" x14ac:dyDescent="0.25">
      <c r="A2695" s="387" t="s">
        <v>4111</v>
      </c>
      <c r="B2695" s="384">
        <v>768211</v>
      </c>
      <c r="C2695" s="384">
        <v>46095</v>
      </c>
      <c r="D2695" s="374">
        <f t="shared" si="51"/>
        <v>722116</v>
      </c>
    </row>
    <row r="2696" spans="1:4" x14ac:dyDescent="0.25">
      <c r="A2696" s="387" t="s">
        <v>4111</v>
      </c>
      <c r="B2696" s="384">
        <v>848233</v>
      </c>
      <c r="C2696" s="384">
        <v>50895</v>
      </c>
      <c r="D2696" s="374">
        <f t="shared" si="51"/>
        <v>797338</v>
      </c>
    </row>
    <row r="2697" spans="1:4" x14ac:dyDescent="0.25">
      <c r="A2697" s="387" t="s">
        <v>4111</v>
      </c>
      <c r="B2697" s="384">
        <v>864238</v>
      </c>
      <c r="C2697" s="384">
        <v>51855</v>
      </c>
      <c r="D2697" s="374">
        <f t="shared" si="51"/>
        <v>812383</v>
      </c>
    </row>
    <row r="2698" spans="1:4" x14ac:dyDescent="0.25">
      <c r="A2698" s="387" t="s">
        <v>4111</v>
      </c>
      <c r="B2698" s="384">
        <v>122700</v>
      </c>
      <c r="C2698" s="384">
        <v>7365</v>
      </c>
      <c r="D2698" s="374">
        <f t="shared" si="51"/>
        <v>115335</v>
      </c>
    </row>
    <row r="2699" spans="1:4" x14ac:dyDescent="0.25">
      <c r="A2699" s="387" t="s">
        <v>4111</v>
      </c>
      <c r="B2699" s="384">
        <v>773546</v>
      </c>
      <c r="C2699" s="384">
        <v>46416</v>
      </c>
      <c r="D2699" s="374">
        <f t="shared" si="51"/>
        <v>727130</v>
      </c>
    </row>
    <row r="2700" spans="1:4" x14ac:dyDescent="0.25">
      <c r="A2700" s="387" t="s">
        <v>4111</v>
      </c>
      <c r="B2700" s="384">
        <v>506806</v>
      </c>
      <c r="C2700" s="384">
        <v>30408</v>
      </c>
      <c r="D2700" s="374">
        <f t="shared" si="51"/>
        <v>476398</v>
      </c>
    </row>
    <row r="2701" spans="1:4" x14ac:dyDescent="0.25">
      <c r="A2701" s="387" t="s">
        <v>4111</v>
      </c>
      <c r="B2701" s="384">
        <v>896246</v>
      </c>
      <c r="C2701" s="384">
        <v>53775</v>
      </c>
      <c r="D2701" s="374">
        <f t="shared" si="51"/>
        <v>842471</v>
      </c>
    </row>
    <row r="2702" spans="1:4" x14ac:dyDescent="0.25">
      <c r="A2702" s="387" t="s">
        <v>4111</v>
      </c>
      <c r="B2702" s="384">
        <v>901581</v>
      </c>
      <c r="C2702" s="384">
        <v>54096</v>
      </c>
      <c r="D2702" s="374">
        <f t="shared" si="51"/>
        <v>847485</v>
      </c>
    </row>
    <row r="2703" spans="1:4" x14ac:dyDescent="0.25">
      <c r="A2703" s="387" t="s">
        <v>4111</v>
      </c>
      <c r="B2703" s="384">
        <v>101361</v>
      </c>
      <c r="C2703" s="384">
        <v>6081</v>
      </c>
      <c r="D2703" s="374">
        <f t="shared" si="51"/>
        <v>95280</v>
      </c>
    </row>
    <row r="2704" spans="1:4" x14ac:dyDescent="0.25">
      <c r="A2704" s="387" t="s">
        <v>4111</v>
      </c>
      <c r="B2704" s="384">
        <v>42678</v>
      </c>
      <c r="C2704" s="384">
        <v>2559</v>
      </c>
      <c r="D2704" s="374">
        <f t="shared" si="51"/>
        <v>40119</v>
      </c>
    </row>
    <row r="2705" spans="1:4" x14ac:dyDescent="0.25">
      <c r="A2705" s="387" t="s">
        <v>4111</v>
      </c>
      <c r="B2705" s="384">
        <v>234731</v>
      </c>
      <c r="C2705" s="384">
        <v>14082</v>
      </c>
      <c r="D2705" s="374">
        <f t="shared" si="51"/>
        <v>220649</v>
      </c>
    </row>
    <row r="2706" spans="1:4" x14ac:dyDescent="0.25">
      <c r="A2706" s="387" t="s">
        <v>4111</v>
      </c>
      <c r="B2706" s="384">
        <v>405445</v>
      </c>
      <c r="C2706" s="384">
        <v>24327</v>
      </c>
      <c r="D2706" s="374">
        <f t="shared" si="51"/>
        <v>381118</v>
      </c>
    </row>
    <row r="2707" spans="1:4" x14ac:dyDescent="0.25">
      <c r="A2707" s="387" t="s">
        <v>4111</v>
      </c>
      <c r="B2707" s="384">
        <v>357432</v>
      </c>
      <c r="C2707" s="384">
        <v>21447</v>
      </c>
      <c r="D2707" s="374">
        <f t="shared" si="51"/>
        <v>335985</v>
      </c>
    </row>
    <row r="2708" spans="1:4" x14ac:dyDescent="0.25">
      <c r="A2708" s="387" t="s">
        <v>4111</v>
      </c>
      <c r="B2708" s="384">
        <v>581493</v>
      </c>
      <c r="C2708" s="384">
        <v>34887</v>
      </c>
      <c r="D2708" s="374">
        <f t="shared" si="51"/>
        <v>546606</v>
      </c>
    </row>
    <row r="2709" spans="1:4" x14ac:dyDescent="0.25">
      <c r="A2709" s="387" t="s">
        <v>4111</v>
      </c>
      <c r="B2709" s="384">
        <v>693524</v>
      </c>
      <c r="C2709" s="384">
        <v>41610</v>
      </c>
      <c r="D2709" s="374">
        <f t="shared" si="51"/>
        <v>651914</v>
      </c>
    </row>
    <row r="2710" spans="1:4" x14ac:dyDescent="0.25">
      <c r="A2710" s="387" t="s">
        <v>4111</v>
      </c>
      <c r="B2710" s="384">
        <v>154709</v>
      </c>
      <c r="C2710" s="384">
        <v>9282</v>
      </c>
      <c r="D2710" s="374">
        <f t="shared" si="51"/>
        <v>145427</v>
      </c>
    </row>
    <row r="2711" spans="1:4" x14ac:dyDescent="0.25">
      <c r="A2711" s="387" t="s">
        <v>4111</v>
      </c>
      <c r="B2711" s="384">
        <v>1018947</v>
      </c>
      <c r="C2711" s="384">
        <v>61140</v>
      </c>
      <c r="D2711" s="374">
        <f t="shared" si="51"/>
        <v>957807</v>
      </c>
    </row>
    <row r="2712" spans="1:4" x14ac:dyDescent="0.25">
      <c r="A2712" s="387" t="s">
        <v>4111</v>
      </c>
      <c r="B2712" s="384">
        <v>1098969</v>
      </c>
      <c r="C2712" s="384">
        <v>65940</v>
      </c>
      <c r="D2712" s="374">
        <f t="shared" si="51"/>
        <v>1033029</v>
      </c>
    </row>
    <row r="2713" spans="1:4" x14ac:dyDescent="0.25">
      <c r="A2713" s="387" t="s">
        <v>4111</v>
      </c>
      <c r="B2713" s="384">
        <v>1077630</v>
      </c>
      <c r="C2713" s="384">
        <v>64653</v>
      </c>
      <c r="D2713" s="374">
        <f t="shared" si="51"/>
        <v>1012977</v>
      </c>
    </row>
    <row r="2714" spans="1:4" x14ac:dyDescent="0.25">
      <c r="A2714" s="387" t="s">
        <v>4111</v>
      </c>
      <c r="B2714" s="384">
        <v>373436</v>
      </c>
      <c r="C2714" s="384">
        <v>22410</v>
      </c>
      <c r="D2714" s="374">
        <f t="shared" si="51"/>
        <v>351026</v>
      </c>
    </row>
    <row r="2715" spans="1:4" x14ac:dyDescent="0.25">
      <c r="A2715" s="387" t="s">
        <v>4111</v>
      </c>
      <c r="B2715" s="384">
        <v>1259013</v>
      </c>
      <c r="C2715" s="384">
        <v>75543</v>
      </c>
      <c r="D2715" s="374">
        <f t="shared" si="51"/>
        <v>1183470</v>
      </c>
    </row>
    <row r="2716" spans="1:4" x14ac:dyDescent="0.25">
      <c r="A2716" s="387" t="s">
        <v>4111</v>
      </c>
      <c r="B2716" s="384">
        <v>464128</v>
      </c>
      <c r="C2716" s="384">
        <v>27849</v>
      </c>
      <c r="D2716" s="374">
        <f t="shared" si="51"/>
        <v>436279</v>
      </c>
    </row>
    <row r="2717" spans="1:4" x14ac:dyDescent="0.25">
      <c r="A2717" s="387" t="s">
        <v>4111</v>
      </c>
      <c r="B2717" s="384">
        <v>677520</v>
      </c>
      <c r="C2717" s="384">
        <v>40647</v>
      </c>
      <c r="D2717" s="374">
        <f t="shared" si="51"/>
        <v>636873</v>
      </c>
    </row>
    <row r="2718" spans="1:4" x14ac:dyDescent="0.25">
      <c r="A2718" s="387" t="s">
        <v>4111</v>
      </c>
      <c r="B2718" s="384">
        <v>202722</v>
      </c>
      <c r="C2718" s="384">
        <v>12165</v>
      </c>
      <c r="D2718" s="374">
        <f t="shared" si="51"/>
        <v>190557</v>
      </c>
    </row>
    <row r="2719" spans="1:4" x14ac:dyDescent="0.25">
      <c r="A2719" s="387" t="s">
        <v>4111</v>
      </c>
      <c r="B2719" s="384">
        <v>933590</v>
      </c>
      <c r="C2719" s="384">
        <v>56013</v>
      </c>
      <c r="D2719" s="374">
        <f t="shared" si="51"/>
        <v>877577</v>
      </c>
    </row>
    <row r="2720" spans="1:4" x14ac:dyDescent="0.25">
      <c r="A2720" s="387" t="s">
        <v>4111</v>
      </c>
      <c r="B2720" s="384">
        <v>224062</v>
      </c>
      <c r="C2720" s="384">
        <v>13446</v>
      </c>
      <c r="D2720" s="374">
        <f t="shared" si="51"/>
        <v>210616</v>
      </c>
    </row>
    <row r="2721" spans="1:4" x14ac:dyDescent="0.25">
      <c r="A2721" s="387" t="s">
        <v>4111</v>
      </c>
      <c r="B2721" s="384">
        <v>192053</v>
      </c>
      <c r="C2721" s="384">
        <v>11523</v>
      </c>
      <c r="D2721" s="374">
        <f t="shared" si="51"/>
        <v>180530</v>
      </c>
    </row>
    <row r="2722" spans="1:4" x14ac:dyDescent="0.25">
      <c r="A2722" s="387" t="s">
        <v>4111</v>
      </c>
      <c r="B2722" s="384">
        <v>789550</v>
      </c>
      <c r="C2722" s="384">
        <v>47373</v>
      </c>
      <c r="D2722" s="374">
        <f t="shared" si="51"/>
        <v>742177</v>
      </c>
    </row>
    <row r="2723" spans="1:4" x14ac:dyDescent="0.25">
      <c r="A2723" s="387" t="s">
        <v>4111</v>
      </c>
      <c r="B2723" s="384">
        <v>896246</v>
      </c>
      <c r="C2723" s="384">
        <v>53775</v>
      </c>
      <c r="D2723" s="374">
        <f t="shared" si="51"/>
        <v>842471</v>
      </c>
    </row>
    <row r="2724" spans="1:4" x14ac:dyDescent="0.25">
      <c r="A2724" s="387" t="s">
        <v>4111</v>
      </c>
      <c r="B2724" s="384">
        <v>688189</v>
      </c>
      <c r="C2724" s="384">
        <v>41292</v>
      </c>
      <c r="D2724" s="374">
        <f t="shared" si="51"/>
        <v>646897</v>
      </c>
    </row>
    <row r="2725" spans="1:4" x14ac:dyDescent="0.25">
      <c r="A2725" s="387" t="s">
        <v>4111</v>
      </c>
      <c r="B2725" s="384">
        <v>704194</v>
      </c>
      <c r="C2725" s="384">
        <v>42252</v>
      </c>
      <c r="D2725" s="374">
        <f t="shared" si="51"/>
        <v>661942</v>
      </c>
    </row>
    <row r="2726" spans="1:4" x14ac:dyDescent="0.25">
      <c r="A2726" s="387" t="s">
        <v>4111</v>
      </c>
      <c r="B2726" s="384">
        <v>416114</v>
      </c>
      <c r="C2726" s="384">
        <v>24969</v>
      </c>
      <c r="D2726" s="374">
        <f t="shared" si="51"/>
        <v>391145</v>
      </c>
    </row>
    <row r="2727" spans="1:4" x14ac:dyDescent="0.25">
      <c r="A2727" s="387" t="s">
        <v>4111</v>
      </c>
      <c r="B2727" s="384">
        <v>634841</v>
      </c>
      <c r="C2727" s="384">
        <v>38091</v>
      </c>
      <c r="D2727" s="374">
        <f t="shared" si="51"/>
        <v>596750</v>
      </c>
    </row>
    <row r="2728" spans="1:4" x14ac:dyDescent="0.25">
      <c r="A2728" s="387" t="s">
        <v>4111</v>
      </c>
      <c r="B2728" s="384">
        <v>1184326</v>
      </c>
      <c r="C2728" s="384">
        <v>71058</v>
      </c>
      <c r="D2728" s="374">
        <f t="shared" si="51"/>
        <v>1113268</v>
      </c>
    </row>
    <row r="2729" spans="1:4" x14ac:dyDescent="0.25">
      <c r="A2729" s="387" t="s">
        <v>4111</v>
      </c>
      <c r="B2729" s="384">
        <v>48013</v>
      </c>
      <c r="C2729" s="384">
        <v>2880</v>
      </c>
      <c r="D2729" s="374">
        <f t="shared" si="51"/>
        <v>45133</v>
      </c>
    </row>
    <row r="2730" spans="1:4" x14ac:dyDescent="0.25">
      <c r="A2730" s="387" t="s">
        <v>4111</v>
      </c>
      <c r="B2730" s="384">
        <v>69352</v>
      </c>
      <c r="C2730" s="384">
        <v>4164</v>
      </c>
      <c r="D2730" s="374">
        <f t="shared" si="51"/>
        <v>65188</v>
      </c>
    </row>
    <row r="2731" spans="1:4" x14ac:dyDescent="0.25">
      <c r="A2731" s="387" t="s">
        <v>4111</v>
      </c>
      <c r="B2731" s="384">
        <v>1733810</v>
      </c>
      <c r="C2731" s="384">
        <v>104025</v>
      </c>
      <c r="D2731" s="374">
        <f t="shared" si="51"/>
        <v>1629785</v>
      </c>
    </row>
    <row r="2732" spans="1:4" x14ac:dyDescent="0.25">
      <c r="A2732" s="387" t="s">
        <v>4111</v>
      </c>
      <c r="B2732" s="384">
        <v>389440</v>
      </c>
      <c r="C2732" s="384">
        <v>23367</v>
      </c>
      <c r="D2732" s="374">
        <f t="shared" si="51"/>
        <v>366073</v>
      </c>
    </row>
    <row r="2733" spans="1:4" x14ac:dyDescent="0.25">
      <c r="A2733" s="387" t="s">
        <v>4111</v>
      </c>
      <c r="B2733" s="384">
        <v>234731</v>
      </c>
      <c r="C2733" s="384">
        <v>14082</v>
      </c>
      <c r="D2733" s="374">
        <f t="shared" si="51"/>
        <v>220649</v>
      </c>
    </row>
    <row r="2734" spans="1:4" x14ac:dyDescent="0.25">
      <c r="A2734" s="387" t="s">
        <v>4111</v>
      </c>
      <c r="B2734" s="384">
        <v>565489</v>
      </c>
      <c r="C2734" s="384">
        <v>33933</v>
      </c>
      <c r="D2734" s="374">
        <f t="shared" si="51"/>
        <v>531556</v>
      </c>
    </row>
    <row r="2735" spans="1:4" x14ac:dyDescent="0.25">
      <c r="A2735" s="387" t="s">
        <v>4111</v>
      </c>
      <c r="B2735" s="384">
        <v>112031</v>
      </c>
      <c r="C2735" s="384">
        <v>6723</v>
      </c>
      <c r="D2735" s="374">
        <f t="shared" si="51"/>
        <v>105308</v>
      </c>
    </row>
    <row r="2736" spans="1:4" x14ac:dyDescent="0.25">
      <c r="A2736" s="387" t="s">
        <v>4111</v>
      </c>
      <c r="B2736" s="384">
        <v>10670</v>
      </c>
      <c r="C2736" s="384">
        <v>642</v>
      </c>
      <c r="D2736" s="374">
        <f t="shared" si="51"/>
        <v>10028</v>
      </c>
    </row>
    <row r="2737" spans="1:4" x14ac:dyDescent="0.25">
      <c r="A2737" s="387" t="s">
        <v>4111</v>
      </c>
      <c r="B2737" s="384">
        <v>949594</v>
      </c>
      <c r="C2737" s="384">
        <v>56976</v>
      </c>
      <c r="D2737" s="374">
        <f t="shared" si="51"/>
        <v>892618</v>
      </c>
    </row>
    <row r="2738" spans="1:4" x14ac:dyDescent="0.25">
      <c r="A2738" s="387" t="s">
        <v>4111</v>
      </c>
      <c r="B2738" s="384">
        <v>64018</v>
      </c>
      <c r="C2738" s="384">
        <v>3843</v>
      </c>
      <c r="D2738" s="374">
        <f t="shared" si="51"/>
        <v>60175</v>
      </c>
    </row>
    <row r="2739" spans="1:4" x14ac:dyDescent="0.25">
      <c r="A2739" s="387" t="s">
        <v>4111</v>
      </c>
      <c r="B2739" s="384">
        <v>37344</v>
      </c>
      <c r="C2739" s="384">
        <v>2238</v>
      </c>
      <c r="D2739" s="374">
        <f t="shared" si="51"/>
        <v>35106</v>
      </c>
    </row>
    <row r="2740" spans="1:4" x14ac:dyDescent="0.25">
      <c r="A2740" s="387" t="s">
        <v>4111</v>
      </c>
      <c r="B2740" s="384">
        <v>720198</v>
      </c>
      <c r="C2740" s="384">
        <v>43215</v>
      </c>
      <c r="D2740" s="374">
        <f t="shared" si="51"/>
        <v>676983</v>
      </c>
    </row>
    <row r="2741" spans="1:4" x14ac:dyDescent="0.25">
      <c r="A2741" s="387" t="s">
        <v>4111</v>
      </c>
      <c r="B2741" s="384">
        <v>416114</v>
      </c>
      <c r="C2741" s="384">
        <v>24969</v>
      </c>
      <c r="D2741" s="374">
        <f t="shared" si="51"/>
        <v>391145</v>
      </c>
    </row>
    <row r="2742" spans="1:4" x14ac:dyDescent="0.25">
      <c r="A2742" s="387" t="s">
        <v>4111</v>
      </c>
      <c r="B2742" s="384">
        <v>101361</v>
      </c>
      <c r="C2742" s="384">
        <v>6081</v>
      </c>
      <c r="D2742" s="374">
        <f t="shared" si="51"/>
        <v>95280</v>
      </c>
    </row>
    <row r="2743" spans="1:4" x14ac:dyDescent="0.25">
      <c r="A2743" s="387" t="s">
        <v>4111</v>
      </c>
      <c r="B2743" s="384">
        <v>224062</v>
      </c>
      <c r="C2743" s="384">
        <v>13446</v>
      </c>
      <c r="D2743" s="374">
        <f t="shared" si="51"/>
        <v>210616</v>
      </c>
    </row>
    <row r="2744" spans="1:4" x14ac:dyDescent="0.25">
      <c r="A2744" s="387" t="s">
        <v>4111</v>
      </c>
      <c r="B2744" s="384">
        <v>405445</v>
      </c>
      <c r="C2744" s="384">
        <v>24327</v>
      </c>
      <c r="D2744" s="374">
        <f t="shared" si="51"/>
        <v>381118</v>
      </c>
    </row>
    <row r="2745" spans="1:4" x14ac:dyDescent="0.25">
      <c r="A2745" s="387" t="s">
        <v>4111</v>
      </c>
      <c r="B2745" s="384">
        <v>522810</v>
      </c>
      <c r="C2745" s="384">
        <v>31371</v>
      </c>
      <c r="D2745" s="374">
        <f t="shared" si="51"/>
        <v>491439</v>
      </c>
    </row>
    <row r="2746" spans="1:4" x14ac:dyDescent="0.25">
      <c r="A2746" s="387" t="s">
        <v>4111</v>
      </c>
      <c r="B2746" s="384">
        <v>528145</v>
      </c>
      <c r="C2746" s="384">
        <v>31686</v>
      </c>
      <c r="D2746" s="374">
        <f t="shared" ref="D2746:D2809" si="52">B2746-C2746</f>
        <v>496459</v>
      </c>
    </row>
    <row r="2747" spans="1:4" x14ac:dyDescent="0.25">
      <c r="A2747" s="387" t="s">
        <v>4111</v>
      </c>
      <c r="B2747" s="384">
        <v>202722</v>
      </c>
      <c r="C2747" s="384">
        <v>12165</v>
      </c>
      <c r="D2747" s="374">
        <f t="shared" si="52"/>
        <v>190557</v>
      </c>
    </row>
    <row r="2748" spans="1:4" x14ac:dyDescent="0.25">
      <c r="A2748" s="387" t="s">
        <v>4111</v>
      </c>
      <c r="B2748" s="384">
        <v>608167</v>
      </c>
      <c r="C2748" s="384">
        <v>36492</v>
      </c>
      <c r="D2748" s="374">
        <f t="shared" si="52"/>
        <v>571675</v>
      </c>
    </row>
    <row r="2749" spans="1:4" x14ac:dyDescent="0.25">
      <c r="A2749" s="387" t="s">
        <v>4111</v>
      </c>
      <c r="B2749" s="384">
        <v>522810</v>
      </c>
      <c r="C2749" s="384">
        <v>31371</v>
      </c>
      <c r="D2749" s="374">
        <f t="shared" si="52"/>
        <v>491439</v>
      </c>
    </row>
    <row r="2750" spans="1:4" x14ac:dyDescent="0.25">
      <c r="A2750" s="387" t="s">
        <v>4111</v>
      </c>
      <c r="B2750" s="384">
        <v>112031</v>
      </c>
      <c r="C2750" s="384">
        <v>6723</v>
      </c>
      <c r="D2750" s="374">
        <f t="shared" si="52"/>
        <v>105308</v>
      </c>
    </row>
    <row r="2751" spans="1:4" x14ac:dyDescent="0.25">
      <c r="A2751" s="387" t="s">
        <v>4111</v>
      </c>
      <c r="B2751" s="384">
        <v>666850</v>
      </c>
      <c r="C2751" s="384">
        <v>40014</v>
      </c>
      <c r="D2751" s="374">
        <f t="shared" si="52"/>
        <v>626836</v>
      </c>
    </row>
    <row r="2752" spans="1:4" x14ac:dyDescent="0.25">
      <c r="A2752" s="387" t="s">
        <v>4111</v>
      </c>
      <c r="B2752" s="384">
        <v>373436</v>
      </c>
      <c r="C2752" s="384">
        <v>22410</v>
      </c>
      <c r="D2752" s="374">
        <f t="shared" si="52"/>
        <v>351026</v>
      </c>
    </row>
    <row r="2753" spans="1:4" x14ac:dyDescent="0.25">
      <c r="A2753" s="387" t="s">
        <v>4111</v>
      </c>
      <c r="B2753" s="384">
        <v>533480</v>
      </c>
      <c r="C2753" s="384">
        <v>32007</v>
      </c>
      <c r="D2753" s="374">
        <f t="shared" si="52"/>
        <v>501473</v>
      </c>
    </row>
    <row r="2754" spans="1:4" x14ac:dyDescent="0.25">
      <c r="A2754" s="387" t="s">
        <v>4111</v>
      </c>
      <c r="B2754" s="384">
        <v>1984546</v>
      </c>
      <c r="C2754" s="384">
        <v>119073</v>
      </c>
      <c r="D2754" s="374">
        <f t="shared" si="52"/>
        <v>1865473</v>
      </c>
    </row>
    <row r="2755" spans="1:4" x14ac:dyDescent="0.25">
      <c r="A2755" s="387" t="s">
        <v>4111</v>
      </c>
      <c r="B2755" s="384">
        <v>976268</v>
      </c>
      <c r="C2755" s="384">
        <v>58572</v>
      </c>
      <c r="D2755" s="374">
        <f t="shared" si="52"/>
        <v>917696</v>
      </c>
    </row>
    <row r="2756" spans="1:4" x14ac:dyDescent="0.25">
      <c r="A2756" s="387" t="s">
        <v>4111</v>
      </c>
      <c r="B2756" s="384">
        <v>26674</v>
      </c>
      <c r="C2756" s="384">
        <v>1599</v>
      </c>
      <c r="D2756" s="374">
        <f t="shared" si="52"/>
        <v>25075</v>
      </c>
    </row>
    <row r="2757" spans="1:4" x14ac:dyDescent="0.25">
      <c r="A2757" s="387" t="s">
        <v>4111</v>
      </c>
      <c r="B2757" s="384">
        <v>618837</v>
      </c>
      <c r="C2757" s="384">
        <v>37134</v>
      </c>
      <c r="D2757" s="374">
        <f t="shared" si="52"/>
        <v>581703</v>
      </c>
    </row>
    <row r="2758" spans="1:4" x14ac:dyDescent="0.25">
      <c r="A2758" s="387" t="s">
        <v>4111</v>
      </c>
      <c r="B2758" s="384">
        <v>1018947</v>
      </c>
      <c r="C2758" s="384">
        <v>61140</v>
      </c>
      <c r="D2758" s="374">
        <f t="shared" si="52"/>
        <v>957807</v>
      </c>
    </row>
    <row r="2759" spans="1:4" x14ac:dyDescent="0.25">
      <c r="A2759" s="387" t="s">
        <v>4111</v>
      </c>
      <c r="B2759" s="384">
        <v>405445</v>
      </c>
      <c r="C2759" s="384">
        <v>24327</v>
      </c>
      <c r="D2759" s="374">
        <f t="shared" si="52"/>
        <v>381118</v>
      </c>
    </row>
    <row r="2760" spans="1:4" x14ac:dyDescent="0.25">
      <c r="A2760" s="387" t="s">
        <v>4111</v>
      </c>
      <c r="B2760" s="384">
        <v>901581</v>
      </c>
      <c r="C2760" s="384">
        <v>54096</v>
      </c>
      <c r="D2760" s="374">
        <f t="shared" si="52"/>
        <v>847485</v>
      </c>
    </row>
    <row r="2761" spans="1:4" x14ac:dyDescent="0.25">
      <c r="A2761" s="387" t="s">
        <v>4111</v>
      </c>
      <c r="B2761" s="384">
        <v>1173656</v>
      </c>
      <c r="C2761" s="384">
        <v>70422</v>
      </c>
      <c r="D2761" s="374">
        <f t="shared" si="52"/>
        <v>1103234</v>
      </c>
    </row>
    <row r="2762" spans="1:4" x14ac:dyDescent="0.25">
      <c r="A2762" s="387" t="s">
        <v>4111</v>
      </c>
      <c r="B2762" s="384">
        <v>522810</v>
      </c>
      <c r="C2762" s="384">
        <v>31371</v>
      </c>
      <c r="D2762" s="374">
        <f t="shared" si="52"/>
        <v>491439</v>
      </c>
    </row>
    <row r="2763" spans="1:4" x14ac:dyDescent="0.25">
      <c r="A2763" s="387" t="s">
        <v>4112</v>
      </c>
      <c r="B2763" s="384">
        <v>2534030</v>
      </c>
      <c r="C2763" s="384">
        <v>152040</v>
      </c>
      <c r="D2763" s="374">
        <f t="shared" si="52"/>
        <v>2381990</v>
      </c>
    </row>
    <row r="2764" spans="1:4" x14ac:dyDescent="0.25">
      <c r="A2764" s="387" t="s">
        <v>4113</v>
      </c>
      <c r="B2764" s="384">
        <v>485467</v>
      </c>
      <c r="C2764" s="384">
        <v>29127</v>
      </c>
      <c r="D2764" s="374">
        <f t="shared" si="52"/>
        <v>456340</v>
      </c>
    </row>
    <row r="2765" spans="1:4" x14ac:dyDescent="0.25">
      <c r="A2765" s="387" t="s">
        <v>4113</v>
      </c>
      <c r="B2765" s="384">
        <v>1120308</v>
      </c>
      <c r="C2765" s="384">
        <v>67221</v>
      </c>
      <c r="D2765" s="374">
        <f t="shared" si="52"/>
        <v>1053087</v>
      </c>
    </row>
    <row r="2766" spans="1:4" x14ac:dyDescent="0.25">
      <c r="A2766" s="387" t="s">
        <v>4113</v>
      </c>
      <c r="B2766" s="384">
        <v>2309968</v>
      </c>
      <c r="C2766" s="384">
        <v>138600</v>
      </c>
      <c r="D2766" s="374">
        <f t="shared" si="52"/>
        <v>2171368</v>
      </c>
    </row>
    <row r="2767" spans="1:4" x14ac:dyDescent="0.25">
      <c r="A2767" s="387" t="s">
        <v>4113</v>
      </c>
      <c r="B2767" s="384">
        <v>3334250</v>
      </c>
      <c r="C2767" s="384">
        <v>200055</v>
      </c>
      <c r="D2767" s="374">
        <f t="shared" si="52"/>
        <v>3134195</v>
      </c>
    </row>
    <row r="2768" spans="1:4" x14ac:dyDescent="0.25">
      <c r="A2768" s="387" t="s">
        <v>4113</v>
      </c>
      <c r="B2768" s="384">
        <v>1643118</v>
      </c>
      <c r="C2768" s="384">
        <v>98586</v>
      </c>
      <c r="D2768" s="374">
        <f t="shared" si="52"/>
        <v>1544532</v>
      </c>
    </row>
    <row r="2769" spans="1:4" x14ac:dyDescent="0.25">
      <c r="A2769" s="387" t="s">
        <v>4113</v>
      </c>
      <c r="B2769" s="384">
        <v>3456950</v>
      </c>
      <c r="C2769" s="384">
        <v>207417</v>
      </c>
      <c r="D2769" s="374">
        <f t="shared" si="52"/>
        <v>3249533</v>
      </c>
    </row>
    <row r="2770" spans="1:4" x14ac:dyDescent="0.25">
      <c r="A2770" s="387" t="s">
        <v>4113</v>
      </c>
      <c r="B2770" s="384">
        <v>1717806</v>
      </c>
      <c r="C2770" s="384">
        <v>103068</v>
      </c>
      <c r="D2770" s="374">
        <f t="shared" si="52"/>
        <v>1614738</v>
      </c>
    </row>
    <row r="2771" spans="1:4" x14ac:dyDescent="0.25">
      <c r="A2771" s="387" t="s">
        <v>4113</v>
      </c>
      <c r="B2771" s="384">
        <v>4145140</v>
      </c>
      <c r="C2771" s="384">
        <v>248709</v>
      </c>
      <c r="D2771" s="374">
        <f t="shared" si="52"/>
        <v>3896431</v>
      </c>
    </row>
    <row r="2772" spans="1:4" x14ac:dyDescent="0.25">
      <c r="A2772" s="387" t="s">
        <v>4114</v>
      </c>
      <c r="B2772" s="384">
        <v>778881</v>
      </c>
      <c r="C2772" s="384">
        <v>46731</v>
      </c>
      <c r="D2772" s="374">
        <f t="shared" si="52"/>
        <v>732150</v>
      </c>
    </row>
    <row r="2773" spans="1:4" x14ac:dyDescent="0.25">
      <c r="A2773" s="387" t="s">
        <v>4114</v>
      </c>
      <c r="B2773" s="384">
        <v>1333700</v>
      </c>
      <c r="C2773" s="384">
        <v>80019</v>
      </c>
      <c r="D2773" s="374">
        <f t="shared" si="52"/>
        <v>1253681</v>
      </c>
    </row>
    <row r="2774" spans="1:4" x14ac:dyDescent="0.25">
      <c r="A2774" s="387" t="s">
        <v>4114</v>
      </c>
      <c r="B2774" s="384">
        <v>2293883</v>
      </c>
      <c r="C2774" s="384">
        <v>137634</v>
      </c>
      <c r="D2774" s="374">
        <f t="shared" si="52"/>
        <v>2156249</v>
      </c>
    </row>
    <row r="2775" spans="1:4" x14ac:dyDescent="0.25">
      <c r="A2775" s="387" t="s">
        <v>4115</v>
      </c>
      <c r="B2775" s="384">
        <v>59978837</v>
      </c>
      <c r="C2775" s="384">
        <v>3598731</v>
      </c>
      <c r="D2775" s="374">
        <f t="shared" si="52"/>
        <v>56380106</v>
      </c>
    </row>
    <row r="2776" spans="1:4" x14ac:dyDescent="0.25">
      <c r="A2776" s="387" t="s">
        <v>4111</v>
      </c>
      <c r="B2776" s="384">
        <v>21339</v>
      </c>
      <c r="C2776" s="384">
        <v>1281</v>
      </c>
      <c r="D2776" s="374">
        <f t="shared" si="52"/>
        <v>20058</v>
      </c>
    </row>
    <row r="2777" spans="1:4" x14ac:dyDescent="0.25">
      <c r="A2777" s="387" t="s">
        <v>4116</v>
      </c>
      <c r="B2777" s="384">
        <v>75736435</v>
      </c>
      <c r="C2777" s="384">
        <v>4544190</v>
      </c>
      <c r="D2777" s="374">
        <f t="shared" si="52"/>
        <v>71192245</v>
      </c>
    </row>
    <row r="2778" spans="1:4" x14ac:dyDescent="0.25">
      <c r="A2778" s="387" t="s">
        <v>4117</v>
      </c>
      <c r="B2778" s="384">
        <v>14671215</v>
      </c>
      <c r="C2778" s="384">
        <v>880272</v>
      </c>
      <c r="D2778" s="374">
        <f t="shared" si="52"/>
        <v>13790943</v>
      </c>
    </row>
    <row r="2779" spans="1:4" x14ac:dyDescent="0.25">
      <c r="A2779" s="387" t="s">
        <v>4118</v>
      </c>
      <c r="B2779" s="384">
        <v>96600</v>
      </c>
      <c r="C2779" s="384">
        <v>5796</v>
      </c>
      <c r="D2779" s="374">
        <f t="shared" si="52"/>
        <v>90804</v>
      </c>
    </row>
    <row r="2780" spans="1:4" x14ac:dyDescent="0.25">
      <c r="A2780" s="387" t="s">
        <v>4118</v>
      </c>
      <c r="B2780" s="384">
        <v>95220</v>
      </c>
      <c r="C2780" s="384">
        <v>5715</v>
      </c>
      <c r="D2780" s="374">
        <f t="shared" si="52"/>
        <v>89505</v>
      </c>
    </row>
    <row r="2781" spans="1:4" x14ac:dyDescent="0.25">
      <c r="A2781" s="387" t="s">
        <v>4119</v>
      </c>
      <c r="B2781" s="384">
        <v>164220</v>
      </c>
      <c r="C2781" s="384">
        <v>9855</v>
      </c>
      <c r="D2781" s="374">
        <f t="shared" si="52"/>
        <v>154365</v>
      </c>
    </row>
    <row r="2782" spans="1:4" x14ac:dyDescent="0.25">
      <c r="A2782" s="387" t="s">
        <v>4118</v>
      </c>
      <c r="B2782" s="384">
        <v>111780</v>
      </c>
      <c r="C2782" s="384">
        <v>6702</v>
      </c>
      <c r="D2782" s="374">
        <f t="shared" si="52"/>
        <v>105078</v>
      </c>
    </row>
    <row r="2783" spans="1:4" x14ac:dyDescent="0.25">
      <c r="A2783" s="387" t="s">
        <v>4118</v>
      </c>
      <c r="B2783" s="384">
        <v>109020</v>
      </c>
      <c r="C2783" s="384">
        <v>6546</v>
      </c>
      <c r="D2783" s="374">
        <f t="shared" si="52"/>
        <v>102474</v>
      </c>
    </row>
    <row r="2784" spans="1:4" x14ac:dyDescent="0.25">
      <c r="A2784" s="387" t="s">
        <v>4118</v>
      </c>
      <c r="B2784" s="384">
        <v>111780</v>
      </c>
      <c r="C2784" s="384">
        <v>6702</v>
      </c>
      <c r="D2784" s="374">
        <f t="shared" si="52"/>
        <v>105078</v>
      </c>
    </row>
    <row r="2785" spans="1:4" x14ac:dyDescent="0.25">
      <c r="A2785" s="387" t="s">
        <v>4118</v>
      </c>
      <c r="B2785" s="384">
        <v>107640</v>
      </c>
      <c r="C2785" s="384">
        <v>6462</v>
      </c>
      <c r="D2785" s="374">
        <f t="shared" si="52"/>
        <v>101178</v>
      </c>
    </row>
    <row r="2786" spans="1:4" x14ac:dyDescent="0.25">
      <c r="A2786" s="387" t="s">
        <v>4118</v>
      </c>
      <c r="B2786" s="384">
        <v>107640</v>
      </c>
      <c r="C2786" s="384">
        <v>6462</v>
      </c>
      <c r="D2786" s="374">
        <f t="shared" si="52"/>
        <v>101178</v>
      </c>
    </row>
    <row r="2787" spans="1:4" x14ac:dyDescent="0.25">
      <c r="A2787" s="387" t="s">
        <v>4118</v>
      </c>
      <c r="B2787" s="384">
        <v>107640</v>
      </c>
      <c r="C2787" s="384">
        <v>6462</v>
      </c>
      <c r="D2787" s="374">
        <f t="shared" si="52"/>
        <v>101178</v>
      </c>
    </row>
    <row r="2788" spans="1:4" x14ac:dyDescent="0.25">
      <c r="A2788" s="387" t="s">
        <v>4118</v>
      </c>
      <c r="B2788" s="384">
        <v>100740</v>
      </c>
      <c r="C2788" s="384">
        <v>6045</v>
      </c>
      <c r="D2788" s="374">
        <f t="shared" si="52"/>
        <v>94695</v>
      </c>
    </row>
    <row r="2789" spans="1:4" x14ac:dyDescent="0.25">
      <c r="A2789" s="387" t="s">
        <v>4118</v>
      </c>
      <c r="B2789" s="384">
        <v>103500</v>
      </c>
      <c r="C2789" s="384">
        <v>6210</v>
      </c>
      <c r="D2789" s="374">
        <f t="shared" si="52"/>
        <v>97290</v>
      </c>
    </row>
    <row r="2790" spans="1:4" x14ac:dyDescent="0.25">
      <c r="A2790" s="387" t="s">
        <v>4118</v>
      </c>
      <c r="B2790" s="384">
        <v>103500</v>
      </c>
      <c r="C2790" s="384">
        <v>6210</v>
      </c>
      <c r="D2790" s="374">
        <f t="shared" si="52"/>
        <v>97290</v>
      </c>
    </row>
    <row r="2791" spans="1:4" x14ac:dyDescent="0.25">
      <c r="A2791" s="387" t="s">
        <v>4118</v>
      </c>
      <c r="B2791" s="384">
        <v>99360</v>
      </c>
      <c r="C2791" s="384">
        <v>5961</v>
      </c>
      <c r="D2791" s="374">
        <f t="shared" si="52"/>
        <v>93399</v>
      </c>
    </row>
    <row r="2792" spans="1:4" x14ac:dyDescent="0.25">
      <c r="A2792" s="387" t="s">
        <v>4118</v>
      </c>
      <c r="B2792" s="384">
        <v>100740</v>
      </c>
      <c r="C2792" s="384">
        <v>6045</v>
      </c>
      <c r="D2792" s="374">
        <f t="shared" si="52"/>
        <v>94695</v>
      </c>
    </row>
    <row r="2793" spans="1:4" x14ac:dyDescent="0.25">
      <c r="A2793" s="387" t="s">
        <v>4118</v>
      </c>
      <c r="B2793" s="384">
        <v>106260</v>
      </c>
      <c r="C2793" s="384">
        <v>6378</v>
      </c>
      <c r="D2793" s="374">
        <f t="shared" si="52"/>
        <v>99882</v>
      </c>
    </row>
    <row r="2794" spans="1:4" x14ac:dyDescent="0.25">
      <c r="A2794" s="387" t="s">
        <v>4118</v>
      </c>
      <c r="B2794" s="384">
        <v>109020</v>
      </c>
      <c r="C2794" s="384">
        <v>6546</v>
      </c>
      <c r="D2794" s="374">
        <f t="shared" si="52"/>
        <v>102474</v>
      </c>
    </row>
    <row r="2795" spans="1:4" x14ac:dyDescent="0.25">
      <c r="A2795" s="387" t="s">
        <v>4118</v>
      </c>
      <c r="B2795" s="384">
        <v>110400</v>
      </c>
      <c r="C2795" s="384">
        <v>6624</v>
      </c>
      <c r="D2795" s="374">
        <f t="shared" si="52"/>
        <v>103776</v>
      </c>
    </row>
    <row r="2796" spans="1:4" x14ac:dyDescent="0.25">
      <c r="A2796" s="387" t="s">
        <v>4118</v>
      </c>
      <c r="B2796" s="384">
        <v>107640</v>
      </c>
      <c r="C2796" s="384">
        <v>6462</v>
      </c>
      <c r="D2796" s="374">
        <f t="shared" si="52"/>
        <v>101178</v>
      </c>
    </row>
    <row r="2797" spans="1:4" x14ac:dyDescent="0.25">
      <c r="A2797" s="387" t="s">
        <v>4118</v>
      </c>
      <c r="B2797" s="384">
        <v>104880</v>
      </c>
      <c r="C2797" s="384">
        <v>6294</v>
      </c>
      <c r="D2797" s="374">
        <f t="shared" si="52"/>
        <v>98586</v>
      </c>
    </row>
    <row r="2798" spans="1:4" x14ac:dyDescent="0.25">
      <c r="A2798" s="387" t="s">
        <v>4118</v>
      </c>
      <c r="B2798" s="384">
        <v>110400</v>
      </c>
      <c r="C2798" s="384">
        <v>6624</v>
      </c>
      <c r="D2798" s="374">
        <f t="shared" si="52"/>
        <v>103776</v>
      </c>
    </row>
    <row r="2799" spans="1:4" x14ac:dyDescent="0.25">
      <c r="A2799" s="387" t="s">
        <v>4118</v>
      </c>
      <c r="B2799" s="384">
        <v>103500</v>
      </c>
      <c r="C2799" s="384">
        <v>6210</v>
      </c>
      <c r="D2799" s="374">
        <f t="shared" si="52"/>
        <v>97290</v>
      </c>
    </row>
    <row r="2800" spans="1:4" x14ac:dyDescent="0.25">
      <c r="A2800" s="387" t="s">
        <v>4118</v>
      </c>
      <c r="B2800" s="384">
        <v>104880</v>
      </c>
      <c r="C2800" s="384">
        <v>6294</v>
      </c>
      <c r="D2800" s="374">
        <f t="shared" si="52"/>
        <v>98586</v>
      </c>
    </row>
    <row r="2801" spans="1:4" x14ac:dyDescent="0.25">
      <c r="A2801" s="387" t="s">
        <v>4118</v>
      </c>
      <c r="B2801" s="384">
        <v>133860</v>
      </c>
      <c r="C2801" s="384">
        <v>8031</v>
      </c>
      <c r="D2801" s="374">
        <f t="shared" si="52"/>
        <v>125829</v>
      </c>
    </row>
    <row r="2802" spans="1:4" x14ac:dyDescent="0.25">
      <c r="A2802" s="387" t="s">
        <v>4118</v>
      </c>
      <c r="B2802" s="384">
        <v>99360</v>
      </c>
      <c r="C2802" s="384">
        <v>5961</v>
      </c>
      <c r="D2802" s="374">
        <f t="shared" si="52"/>
        <v>93399</v>
      </c>
    </row>
    <row r="2803" spans="1:4" x14ac:dyDescent="0.25">
      <c r="A2803" s="387" t="s">
        <v>4118</v>
      </c>
      <c r="B2803" s="384">
        <v>106260</v>
      </c>
      <c r="C2803" s="384">
        <v>6378</v>
      </c>
      <c r="D2803" s="374">
        <f t="shared" si="52"/>
        <v>99882</v>
      </c>
    </row>
    <row r="2804" spans="1:4" x14ac:dyDescent="0.25">
      <c r="A2804" s="387" t="s">
        <v>4118</v>
      </c>
      <c r="B2804" s="384">
        <v>107640</v>
      </c>
      <c r="C2804" s="384">
        <v>6462</v>
      </c>
      <c r="D2804" s="374">
        <f t="shared" si="52"/>
        <v>101178</v>
      </c>
    </row>
    <row r="2805" spans="1:4" x14ac:dyDescent="0.25">
      <c r="A2805" s="387" t="s">
        <v>4118</v>
      </c>
      <c r="B2805" s="384">
        <v>110400</v>
      </c>
      <c r="C2805" s="384">
        <v>6624</v>
      </c>
      <c r="D2805" s="374">
        <f t="shared" si="52"/>
        <v>103776</v>
      </c>
    </row>
    <row r="2806" spans="1:4" x14ac:dyDescent="0.25">
      <c r="A2806" s="387" t="s">
        <v>4118</v>
      </c>
      <c r="B2806" s="384">
        <v>110400</v>
      </c>
      <c r="C2806" s="384">
        <v>6624</v>
      </c>
      <c r="D2806" s="374">
        <f t="shared" si="52"/>
        <v>103776</v>
      </c>
    </row>
    <row r="2807" spans="1:4" x14ac:dyDescent="0.25">
      <c r="A2807" s="387" t="s">
        <v>4118</v>
      </c>
      <c r="B2807" s="384">
        <v>106260</v>
      </c>
      <c r="C2807" s="384">
        <v>6378</v>
      </c>
      <c r="D2807" s="374">
        <f t="shared" si="52"/>
        <v>99882</v>
      </c>
    </row>
    <row r="2808" spans="1:4" x14ac:dyDescent="0.25">
      <c r="A2808" s="387" t="s">
        <v>4118</v>
      </c>
      <c r="B2808" s="384">
        <v>96600</v>
      </c>
      <c r="C2808" s="384">
        <v>5796</v>
      </c>
      <c r="D2808" s="374">
        <f t="shared" si="52"/>
        <v>90804</v>
      </c>
    </row>
    <row r="2809" spans="1:4" x14ac:dyDescent="0.25">
      <c r="A2809" s="387" t="s">
        <v>4118</v>
      </c>
      <c r="B2809" s="384">
        <v>97980</v>
      </c>
      <c r="C2809" s="384">
        <v>5880</v>
      </c>
      <c r="D2809" s="374">
        <f t="shared" si="52"/>
        <v>92100</v>
      </c>
    </row>
    <row r="2810" spans="1:4" x14ac:dyDescent="0.25">
      <c r="A2810" s="387" t="s">
        <v>4118</v>
      </c>
      <c r="B2810" s="384">
        <v>110400</v>
      </c>
      <c r="C2810" s="384">
        <v>6624</v>
      </c>
      <c r="D2810" s="374">
        <f t="shared" ref="D2810:D2861" si="53">B2810-C2810</f>
        <v>103776</v>
      </c>
    </row>
    <row r="2811" spans="1:4" x14ac:dyDescent="0.25">
      <c r="A2811" s="387" t="s">
        <v>4118</v>
      </c>
      <c r="B2811" s="384">
        <v>110400</v>
      </c>
      <c r="C2811" s="384">
        <v>6624</v>
      </c>
      <c r="D2811" s="374">
        <f t="shared" si="53"/>
        <v>103776</v>
      </c>
    </row>
    <row r="2812" spans="1:4" x14ac:dyDescent="0.25">
      <c r="A2812" s="387" t="s">
        <v>4118</v>
      </c>
      <c r="B2812" s="384">
        <v>125580</v>
      </c>
      <c r="C2812" s="384">
        <v>7533</v>
      </c>
      <c r="D2812" s="374">
        <f t="shared" si="53"/>
        <v>118047</v>
      </c>
    </row>
    <row r="2813" spans="1:4" x14ac:dyDescent="0.25">
      <c r="A2813" s="387" t="s">
        <v>4118</v>
      </c>
      <c r="B2813" s="384">
        <v>117300</v>
      </c>
      <c r="C2813" s="384">
        <v>7035</v>
      </c>
      <c r="D2813" s="374">
        <f t="shared" si="53"/>
        <v>110265</v>
      </c>
    </row>
    <row r="2814" spans="1:4" x14ac:dyDescent="0.25">
      <c r="A2814" s="387" t="s">
        <v>4118</v>
      </c>
      <c r="B2814" s="384">
        <v>117300</v>
      </c>
      <c r="C2814" s="384">
        <v>7035</v>
      </c>
      <c r="D2814" s="374">
        <f t="shared" si="53"/>
        <v>110265</v>
      </c>
    </row>
    <row r="2815" spans="1:4" x14ac:dyDescent="0.25">
      <c r="A2815" s="387" t="s">
        <v>4118</v>
      </c>
      <c r="B2815" s="384">
        <v>99360</v>
      </c>
      <c r="C2815" s="384">
        <v>5961</v>
      </c>
      <c r="D2815" s="374">
        <f t="shared" si="53"/>
        <v>93399</v>
      </c>
    </row>
    <row r="2816" spans="1:4" x14ac:dyDescent="0.25">
      <c r="A2816" s="387" t="s">
        <v>4118</v>
      </c>
      <c r="B2816" s="384">
        <v>114540</v>
      </c>
      <c r="C2816" s="384">
        <v>6870</v>
      </c>
      <c r="D2816" s="374">
        <f t="shared" si="53"/>
        <v>107670</v>
      </c>
    </row>
    <row r="2817" spans="1:4" x14ac:dyDescent="0.25">
      <c r="A2817" s="387" t="s">
        <v>4118</v>
      </c>
      <c r="B2817" s="384">
        <v>111780</v>
      </c>
      <c r="C2817" s="384">
        <v>6702</v>
      </c>
      <c r="D2817" s="374">
        <f t="shared" si="53"/>
        <v>105078</v>
      </c>
    </row>
    <row r="2818" spans="1:4" x14ac:dyDescent="0.25">
      <c r="A2818" s="387" t="s">
        <v>4118</v>
      </c>
      <c r="B2818" s="384">
        <v>107640</v>
      </c>
      <c r="C2818" s="384">
        <v>6462</v>
      </c>
      <c r="D2818" s="374">
        <f t="shared" si="53"/>
        <v>101178</v>
      </c>
    </row>
    <row r="2819" spans="1:4" x14ac:dyDescent="0.25">
      <c r="A2819" s="387" t="s">
        <v>4118</v>
      </c>
      <c r="B2819" s="384">
        <v>96600</v>
      </c>
      <c r="C2819" s="384">
        <v>5796</v>
      </c>
      <c r="D2819" s="374">
        <f t="shared" si="53"/>
        <v>90804</v>
      </c>
    </row>
    <row r="2820" spans="1:4" x14ac:dyDescent="0.25">
      <c r="A2820" s="387" t="s">
        <v>4118</v>
      </c>
      <c r="B2820" s="384">
        <v>122820</v>
      </c>
      <c r="C2820" s="384">
        <v>7368</v>
      </c>
      <c r="D2820" s="374">
        <f t="shared" si="53"/>
        <v>115452</v>
      </c>
    </row>
    <row r="2821" spans="1:4" x14ac:dyDescent="0.25">
      <c r="A2821" s="387" t="s">
        <v>4118</v>
      </c>
      <c r="B2821" s="384">
        <v>115920</v>
      </c>
      <c r="C2821" s="384">
        <v>6954</v>
      </c>
      <c r="D2821" s="374">
        <f t="shared" si="53"/>
        <v>108966</v>
      </c>
    </row>
    <row r="2822" spans="1:4" x14ac:dyDescent="0.25">
      <c r="A2822" s="387" t="s">
        <v>4118</v>
      </c>
      <c r="B2822" s="384">
        <v>109020</v>
      </c>
      <c r="C2822" s="384">
        <v>6546</v>
      </c>
      <c r="D2822" s="374">
        <f t="shared" si="53"/>
        <v>102474</v>
      </c>
    </row>
    <row r="2823" spans="1:4" x14ac:dyDescent="0.25">
      <c r="A2823" s="387" t="s">
        <v>4118</v>
      </c>
      <c r="B2823" s="384">
        <v>110400</v>
      </c>
      <c r="C2823" s="384">
        <v>6624</v>
      </c>
      <c r="D2823" s="374">
        <f t="shared" si="53"/>
        <v>103776</v>
      </c>
    </row>
    <row r="2824" spans="1:4" x14ac:dyDescent="0.25">
      <c r="A2824" s="387" t="s">
        <v>4118</v>
      </c>
      <c r="B2824" s="384">
        <v>86940</v>
      </c>
      <c r="C2824" s="384">
        <v>5217</v>
      </c>
      <c r="D2824" s="374">
        <f t="shared" si="53"/>
        <v>81723</v>
      </c>
    </row>
    <row r="2825" spans="1:4" x14ac:dyDescent="0.25">
      <c r="A2825" s="387" t="s">
        <v>4118</v>
      </c>
      <c r="B2825" s="384">
        <v>86940</v>
      </c>
      <c r="C2825" s="384">
        <v>5217</v>
      </c>
      <c r="D2825" s="374">
        <f t="shared" si="53"/>
        <v>81723</v>
      </c>
    </row>
    <row r="2826" spans="1:4" x14ac:dyDescent="0.25">
      <c r="A2826" s="387" t="s">
        <v>4118</v>
      </c>
      <c r="B2826" s="384">
        <v>92460</v>
      </c>
      <c r="C2826" s="384">
        <v>5547</v>
      </c>
      <c r="D2826" s="374">
        <f t="shared" si="53"/>
        <v>86913</v>
      </c>
    </row>
    <row r="2827" spans="1:4" x14ac:dyDescent="0.25">
      <c r="A2827" s="387" t="s">
        <v>4118</v>
      </c>
      <c r="B2827" s="384">
        <v>85560</v>
      </c>
      <c r="C2827" s="384">
        <v>5133</v>
      </c>
      <c r="D2827" s="374">
        <f t="shared" si="53"/>
        <v>80427</v>
      </c>
    </row>
    <row r="2828" spans="1:4" x14ac:dyDescent="0.25">
      <c r="A2828" s="387" t="s">
        <v>4118</v>
      </c>
      <c r="B2828" s="384">
        <v>89700</v>
      </c>
      <c r="C2828" s="384">
        <v>5379</v>
      </c>
      <c r="D2828" s="374">
        <f t="shared" si="53"/>
        <v>84321</v>
      </c>
    </row>
    <row r="2829" spans="1:4" x14ac:dyDescent="0.25">
      <c r="A2829" s="387" t="s">
        <v>4118</v>
      </c>
      <c r="B2829" s="384">
        <v>91080</v>
      </c>
      <c r="C2829" s="384">
        <v>5463</v>
      </c>
      <c r="D2829" s="374">
        <f t="shared" si="53"/>
        <v>85617</v>
      </c>
    </row>
    <row r="2830" spans="1:4" x14ac:dyDescent="0.25">
      <c r="A2830" s="387" t="s">
        <v>4118</v>
      </c>
      <c r="B2830" s="384">
        <v>91080</v>
      </c>
      <c r="C2830" s="384">
        <v>5463</v>
      </c>
      <c r="D2830" s="374">
        <f t="shared" si="53"/>
        <v>85617</v>
      </c>
    </row>
    <row r="2831" spans="1:4" x14ac:dyDescent="0.25">
      <c r="A2831" s="387" t="s">
        <v>4118</v>
      </c>
      <c r="B2831" s="384">
        <v>89700</v>
      </c>
      <c r="C2831" s="384">
        <v>5379</v>
      </c>
      <c r="D2831" s="374">
        <f t="shared" si="53"/>
        <v>84321</v>
      </c>
    </row>
    <row r="2832" spans="1:4" x14ac:dyDescent="0.25">
      <c r="A2832" s="387" t="s">
        <v>4118</v>
      </c>
      <c r="B2832" s="384">
        <v>97980</v>
      </c>
      <c r="C2832" s="384">
        <v>5880</v>
      </c>
      <c r="D2832" s="374">
        <f t="shared" si="53"/>
        <v>92100</v>
      </c>
    </row>
    <row r="2833" spans="1:4" x14ac:dyDescent="0.25">
      <c r="A2833" s="387" t="s">
        <v>4118</v>
      </c>
      <c r="B2833" s="384">
        <v>95220</v>
      </c>
      <c r="C2833" s="384">
        <v>5715</v>
      </c>
      <c r="D2833" s="374">
        <f t="shared" si="53"/>
        <v>89505</v>
      </c>
    </row>
    <row r="2834" spans="1:4" x14ac:dyDescent="0.25">
      <c r="A2834" s="387" t="s">
        <v>4118</v>
      </c>
      <c r="B2834" s="384">
        <v>91080</v>
      </c>
      <c r="C2834" s="384">
        <v>5463</v>
      </c>
      <c r="D2834" s="374">
        <f t="shared" si="53"/>
        <v>85617</v>
      </c>
    </row>
    <row r="2835" spans="1:4" x14ac:dyDescent="0.25">
      <c r="A2835" s="387" t="s">
        <v>4118</v>
      </c>
      <c r="B2835" s="384">
        <v>93840</v>
      </c>
      <c r="C2835" s="384">
        <v>5631</v>
      </c>
      <c r="D2835" s="374">
        <f t="shared" si="53"/>
        <v>88209</v>
      </c>
    </row>
    <row r="2836" spans="1:4" x14ac:dyDescent="0.25">
      <c r="A2836" s="387" t="s">
        <v>4118</v>
      </c>
      <c r="B2836" s="384">
        <v>121440</v>
      </c>
      <c r="C2836" s="384">
        <v>7287</v>
      </c>
      <c r="D2836" s="374">
        <f t="shared" si="53"/>
        <v>114153</v>
      </c>
    </row>
    <row r="2837" spans="1:4" x14ac:dyDescent="0.25">
      <c r="A2837" s="387" t="s">
        <v>4118</v>
      </c>
      <c r="B2837" s="384">
        <v>93840</v>
      </c>
      <c r="C2837" s="384">
        <v>5631</v>
      </c>
      <c r="D2837" s="374">
        <f t="shared" si="53"/>
        <v>88209</v>
      </c>
    </row>
    <row r="2838" spans="1:4" x14ac:dyDescent="0.25">
      <c r="A2838" s="387" t="s">
        <v>4118</v>
      </c>
      <c r="B2838" s="384">
        <v>93840</v>
      </c>
      <c r="C2838" s="384">
        <v>5631</v>
      </c>
      <c r="D2838" s="374">
        <f t="shared" si="53"/>
        <v>88209</v>
      </c>
    </row>
    <row r="2839" spans="1:4" x14ac:dyDescent="0.25">
      <c r="A2839" s="387" t="s">
        <v>4118</v>
      </c>
      <c r="B2839" s="384">
        <v>114540</v>
      </c>
      <c r="C2839" s="384">
        <v>6870</v>
      </c>
      <c r="D2839" s="374">
        <f t="shared" si="53"/>
        <v>107670</v>
      </c>
    </row>
    <row r="2840" spans="1:4" x14ac:dyDescent="0.25">
      <c r="A2840" s="387" t="s">
        <v>4118</v>
      </c>
      <c r="B2840" s="384">
        <v>117300</v>
      </c>
      <c r="C2840" s="384">
        <v>7035</v>
      </c>
      <c r="D2840" s="374">
        <f t="shared" si="53"/>
        <v>110265</v>
      </c>
    </row>
    <row r="2841" spans="1:4" x14ac:dyDescent="0.25">
      <c r="A2841" s="387" t="s">
        <v>4118</v>
      </c>
      <c r="B2841" s="384">
        <v>93840</v>
      </c>
      <c r="C2841" s="384">
        <v>5631</v>
      </c>
      <c r="D2841" s="374">
        <f t="shared" si="53"/>
        <v>88209</v>
      </c>
    </row>
    <row r="2842" spans="1:4" x14ac:dyDescent="0.25">
      <c r="A2842" s="387" t="s">
        <v>4118</v>
      </c>
      <c r="B2842" s="384">
        <v>91080</v>
      </c>
      <c r="C2842" s="384">
        <v>5463</v>
      </c>
      <c r="D2842" s="374">
        <f t="shared" si="53"/>
        <v>85617</v>
      </c>
    </row>
    <row r="2843" spans="1:4" x14ac:dyDescent="0.25">
      <c r="A2843" s="387" t="s">
        <v>4118</v>
      </c>
      <c r="B2843" s="384">
        <v>91080</v>
      </c>
      <c r="C2843" s="384">
        <v>5463</v>
      </c>
      <c r="D2843" s="374">
        <f t="shared" si="53"/>
        <v>85617</v>
      </c>
    </row>
    <row r="2844" spans="1:4" x14ac:dyDescent="0.25">
      <c r="A2844" s="387" t="s">
        <v>4118</v>
      </c>
      <c r="B2844" s="384">
        <v>95220</v>
      </c>
      <c r="C2844" s="384">
        <v>5715</v>
      </c>
      <c r="D2844" s="374">
        <f t="shared" si="53"/>
        <v>89505</v>
      </c>
    </row>
    <row r="2845" spans="1:4" x14ac:dyDescent="0.25">
      <c r="A2845" s="387" t="s">
        <v>4120</v>
      </c>
      <c r="B2845" s="384">
        <v>120060</v>
      </c>
      <c r="C2845" s="384">
        <v>7203</v>
      </c>
      <c r="D2845" s="374">
        <f t="shared" si="53"/>
        <v>112857</v>
      </c>
    </row>
    <row r="2846" spans="1:4" x14ac:dyDescent="0.25">
      <c r="A2846" s="387" t="s">
        <v>4121</v>
      </c>
      <c r="B2846" s="384">
        <v>4350000</v>
      </c>
      <c r="C2846" s="384">
        <v>261000</v>
      </c>
      <c r="D2846" s="374">
        <f t="shared" si="53"/>
        <v>4089000</v>
      </c>
    </row>
    <row r="2847" spans="1:4" x14ac:dyDescent="0.25">
      <c r="A2847" s="387" t="s">
        <v>4122</v>
      </c>
      <c r="B2847" s="384">
        <v>2100000</v>
      </c>
      <c r="C2847" s="384">
        <v>125997</v>
      </c>
      <c r="D2847" s="374">
        <f t="shared" si="53"/>
        <v>1974003</v>
      </c>
    </row>
    <row r="2848" spans="1:4" x14ac:dyDescent="0.25">
      <c r="A2848" s="387" t="s">
        <v>4122</v>
      </c>
      <c r="B2848" s="384">
        <v>1500000</v>
      </c>
      <c r="C2848" s="384">
        <v>90000</v>
      </c>
      <c r="D2848" s="374">
        <f t="shared" si="53"/>
        <v>1410000</v>
      </c>
    </row>
    <row r="2849" spans="1:4" x14ac:dyDescent="0.25">
      <c r="A2849" s="387" t="s">
        <v>4123</v>
      </c>
      <c r="B2849" s="384">
        <v>1650000</v>
      </c>
      <c r="C2849" s="384">
        <v>99000</v>
      </c>
      <c r="D2849" s="374">
        <f t="shared" si="53"/>
        <v>1551000</v>
      </c>
    </row>
    <row r="2850" spans="1:4" x14ac:dyDescent="0.25">
      <c r="A2850" s="387" t="s">
        <v>4124</v>
      </c>
      <c r="B2850" s="384">
        <v>7314398</v>
      </c>
      <c r="C2850" s="384">
        <v>438867</v>
      </c>
      <c r="D2850" s="374">
        <f t="shared" si="53"/>
        <v>6875531</v>
      </c>
    </row>
    <row r="2851" spans="1:4" x14ac:dyDescent="0.25">
      <c r="A2851" s="387" t="s">
        <v>4125</v>
      </c>
      <c r="B2851" s="384">
        <v>8381000</v>
      </c>
      <c r="C2851" s="384">
        <v>502857</v>
      </c>
      <c r="D2851" s="374">
        <f t="shared" si="53"/>
        <v>7878143</v>
      </c>
    </row>
    <row r="2852" spans="1:4" ht="30" x14ac:dyDescent="0.25">
      <c r="A2852" s="387" t="s">
        <v>4126</v>
      </c>
      <c r="B2852" s="384">
        <v>2000000</v>
      </c>
      <c r="C2852" s="384">
        <v>120000</v>
      </c>
      <c r="D2852" s="374">
        <f t="shared" si="53"/>
        <v>1880000</v>
      </c>
    </row>
    <row r="2853" spans="1:4" ht="30" x14ac:dyDescent="0.25">
      <c r="A2853" s="387" t="s">
        <v>4127</v>
      </c>
      <c r="B2853" s="384">
        <v>219944794</v>
      </c>
      <c r="C2853" s="384">
        <v>13196688</v>
      </c>
      <c r="D2853" s="374">
        <f t="shared" si="53"/>
        <v>206748106</v>
      </c>
    </row>
    <row r="2854" spans="1:4" x14ac:dyDescent="0.25">
      <c r="A2854" s="387" t="s">
        <v>4128</v>
      </c>
      <c r="B2854" s="384">
        <v>65000000</v>
      </c>
      <c r="C2854" s="384">
        <v>3900000</v>
      </c>
      <c r="D2854" s="374">
        <f t="shared" si="53"/>
        <v>61100000</v>
      </c>
    </row>
    <row r="2855" spans="1:4" x14ac:dyDescent="0.25">
      <c r="A2855" s="387" t="s">
        <v>4129</v>
      </c>
      <c r="B2855" s="384">
        <v>7000000</v>
      </c>
      <c r="C2855" s="384">
        <v>420003</v>
      </c>
      <c r="D2855" s="374">
        <f t="shared" si="53"/>
        <v>6579997</v>
      </c>
    </row>
    <row r="2856" spans="1:4" x14ac:dyDescent="0.25">
      <c r="A2856" s="387" t="s">
        <v>4130</v>
      </c>
      <c r="B2856" s="384">
        <v>3575527</v>
      </c>
      <c r="C2856" s="384">
        <v>214536</v>
      </c>
      <c r="D2856" s="374">
        <f t="shared" si="53"/>
        <v>3360991</v>
      </c>
    </row>
    <row r="2857" spans="1:4" x14ac:dyDescent="0.25">
      <c r="A2857" s="387" t="s">
        <v>4131</v>
      </c>
      <c r="B2857" s="384">
        <v>3415118</v>
      </c>
      <c r="C2857" s="384">
        <v>204909</v>
      </c>
      <c r="D2857" s="374">
        <f t="shared" si="53"/>
        <v>3210209</v>
      </c>
    </row>
    <row r="2858" spans="1:4" x14ac:dyDescent="0.25">
      <c r="A2858" s="387" t="s">
        <v>4132</v>
      </c>
      <c r="B2858" s="384">
        <v>90726</v>
      </c>
      <c r="C2858" s="384">
        <v>5439</v>
      </c>
      <c r="D2858" s="374">
        <f t="shared" si="53"/>
        <v>85287</v>
      </c>
    </row>
    <row r="2859" spans="1:4" x14ac:dyDescent="0.25">
      <c r="A2859" s="387" t="s">
        <v>4132</v>
      </c>
      <c r="B2859" s="384">
        <v>90726</v>
      </c>
      <c r="C2859" s="384">
        <v>5439</v>
      </c>
      <c r="D2859" s="374">
        <f t="shared" si="53"/>
        <v>85287</v>
      </c>
    </row>
    <row r="2860" spans="1:4" x14ac:dyDescent="0.25">
      <c r="A2860" s="387" t="s">
        <v>4131</v>
      </c>
      <c r="B2860" s="384">
        <v>3408638</v>
      </c>
      <c r="C2860" s="384">
        <v>204516</v>
      </c>
      <c r="D2860" s="374">
        <f t="shared" si="53"/>
        <v>3204122</v>
      </c>
    </row>
    <row r="2861" spans="1:4" x14ac:dyDescent="0.25">
      <c r="A2861" s="387" t="s">
        <v>4133</v>
      </c>
      <c r="B2861" s="384">
        <v>10921300</v>
      </c>
      <c r="C2861" s="384">
        <v>655275</v>
      </c>
      <c r="D2861" s="374">
        <f t="shared" si="53"/>
        <v>10266025</v>
      </c>
    </row>
    <row r="2862" spans="1:4" x14ac:dyDescent="0.25">
      <c r="A2862" s="386" t="s">
        <v>1266</v>
      </c>
      <c r="B2862" s="388">
        <f>SUM(B1722:B2861)</f>
        <v>2931121613</v>
      </c>
      <c r="C2862" s="388">
        <f t="shared" ref="C2862:D2862" si="54">SUM(C1722:C2861)</f>
        <v>316971715</v>
      </c>
      <c r="D2862" s="388">
        <f t="shared" si="54"/>
        <v>2614149898</v>
      </c>
    </row>
    <row r="2863" spans="1:4" x14ac:dyDescent="0.25">
      <c r="A2863" s="386" t="s">
        <v>3363</v>
      </c>
      <c r="B2863" s="388"/>
      <c r="C2863" s="388"/>
      <c r="D2863" s="388"/>
    </row>
    <row r="2864" spans="1:4" x14ac:dyDescent="0.25">
      <c r="A2864" s="376" t="s">
        <v>2365</v>
      </c>
      <c r="B2864" s="373">
        <v>142000</v>
      </c>
      <c r="C2864" s="375">
        <v>142000</v>
      </c>
      <c r="D2864" s="373">
        <f>B2864-C2864</f>
        <v>0</v>
      </c>
    </row>
    <row r="2865" spans="1:4" ht="30.75" x14ac:dyDescent="0.25">
      <c r="A2865" s="398" t="s">
        <v>3364</v>
      </c>
      <c r="B2865" s="388">
        <f>SUM(B2864)</f>
        <v>142000</v>
      </c>
      <c r="C2865" s="388">
        <f t="shared" ref="C2865:D2865" si="55">SUM(C2864)</f>
        <v>142000</v>
      </c>
      <c r="D2865" s="388">
        <f t="shared" si="55"/>
        <v>0</v>
      </c>
    </row>
    <row r="2866" spans="1:4" x14ac:dyDescent="0.25">
      <c r="A2866" s="386" t="s">
        <v>3365</v>
      </c>
      <c r="B2866" s="388"/>
      <c r="C2866" s="388"/>
      <c r="D2866" s="388"/>
    </row>
    <row r="2867" spans="1:4" x14ac:dyDescent="0.25">
      <c r="A2867" s="390" t="s">
        <v>2493</v>
      </c>
      <c r="B2867" s="373">
        <v>7000</v>
      </c>
      <c r="C2867" s="375">
        <v>7000</v>
      </c>
      <c r="D2867" s="373">
        <f>B2867-C2867</f>
        <v>0</v>
      </c>
    </row>
    <row r="2868" spans="1:4" ht="30.75" x14ac:dyDescent="0.25">
      <c r="A2868" s="398" t="s">
        <v>3366</v>
      </c>
      <c r="B2868" s="388">
        <f>SUM(B2867)</f>
        <v>7000</v>
      </c>
      <c r="C2868" s="388">
        <f t="shared" ref="C2868:D2868" si="56">SUM(C2867)</f>
        <v>7000</v>
      </c>
      <c r="D2868" s="388">
        <f t="shared" si="56"/>
        <v>0</v>
      </c>
    </row>
    <row r="2869" spans="1:4" x14ac:dyDescent="0.25">
      <c r="A2869" s="386" t="s">
        <v>3367</v>
      </c>
      <c r="B2869" s="373"/>
      <c r="C2869" s="374"/>
      <c r="D2869" s="373"/>
    </row>
    <row r="2870" spans="1:4" x14ac:dyDescent="0.25">
      <c r="A2870" s="367" t="s">
        <v>1217</v>
      </c>
      <c r="B2870" s="374">
        <v>20000</v>
      </c>
      <c r="C2870" s="374">
        <v>20000</v>
      </c>
      <c r="D2870" s="374">
        <f>B2870-C2870</f>
        <v>0</v>
      </c>
    </row>
    <row r="2871" spans="1:4" x14ac:dyDescent="0.25">
      <c r="A2871" s="367" t="s">
        <v>1224</v>
      </c>
      <c r="B2871" s="374">
        <v>60535</v>
      </c>
      <c r="C2871" s="374">
        <v>60535</v>
      </c>
      <c r="D2871" s="374">
        <f>B2871-C2871</f>
        <v>0</v>
      </c>
    </row>
    <row r="2872" spans="1:4" x14ac:dyDescent="0.25">
      <c r="A2872" s="367" t="s">
        <v>1214</v>
      </c>
      <c r="B2872" s="373">
        <v>80000</v>
      </c>
      <c r="C2872" s="384">
        <v>80000</v>
      </c>
      <c r="D2872" s="372">
        <f>B2872-C2872</f>
        <v>0</v>
      </c>
    </row>
    <row r="2873" spans="1:4" x14ac:dyDescent="0.25">
      <c r="A2873" s="367" t="s">
        <v>1223</v>
      </c>
      <c r="B2873" s="373">
        <v>80000</v>
      </c>
      <c r="C2873" s="384">
        <v>80000</v>
      </c>
      <c r="D2873" s="372">
        <f>B2873-C2873</f>
        <v>0</v>
      </c>
    </row>
    <row r="2874" spans="1:4" x14ac:dyDescent="0.25">
      <c r="A2874" s="399" t="s">
        <v>3368</v>
      </c>
      <c r="B2874" s="388">
        <f>SUM(B2870:B2873)</f>
        <v>240535</v>
      </c>
      <c r="C2874" s="388">
        <f t="shared" ref="C2874:D2874" si="57">SUM(C2870:C2873)</f>
        <v>240535</v>
      </c>
      <c r="D2874" s="388">
        <f t="shared" si="57"/>
        <v>0</v>
      </c>
    </row>
    <row r="2875" spans="1:4" x14ac:dyDescent="0.25">
      <c r="A2875" s="399" t="s">
        <v>2182</v>
      </c>
      <c r="B2875" s="388"/>
      <c r="C2875" s="388"/>
      <c r="D2875" s="388"/>
    </row>
    <row r="2876" spans="1:4" x14ac:dyDescent="0.25">
      <c r="A2876" s="367" t="s">
        <v>2948</v>
      </c>
      <c r="B2876" s="374">
        <v>1530474</v>
      </c>
      <c r="C2876" s="374">
        <v>198624</v>
      </c>
      <c r="D2876" s="374">
        <f>B2876-C2876</f>
        <v>1331850</v>
      </c>
    </row>
    <row r="2877" spans="1:4" ht="31.5" x14ac:dyDescent="0.25">
      <c r="A2877" s="394" t="s">
        <v>2183</v>
      </c>
      <c r="B2877" s="388">
        <f>B2876</f>
        <v>1530474</v>
      </c>
      <c r="C2877" s="388">
        <f t="shared" ref="C2877:D2877" si="58">C2876</f>
        <v>198624</v>
      </c>
      <c r="D2877" s="388">
        <f t="shared" si="58"/>
        <v>1331850</v>
      </c>
    </row>
    <row r="2878" spans="1:4" x14ac:dyDescent="0.25">
      <c r="A2878" s="399" t="s">
        <v>2184</v>
      </c>
      <c r="B2878" s="400">
        <f>B2862+B1720+B1660+B1570+B990+B959+B865+B737+B698+B194+B881+B2874+B2877+B1057+B204+B841+B1006+B1091+B2865+B2868</f>
        <v>19660790582</v>
      </c>
      <c r="C2878" s="400">
        <f>C2862+C1720+C1660+C1570+C990+C959+C865+C737+C698+C194+C881+C2874+C2877+C1057+C204+C841+C1006+C1091+C2865+C2868</f>
        <v>4749295526</v>
      </c>
      <c r="D2878" s="400">
        <f>D2862+D1720+D1660+D1570+D990+D959+D865+D737+D698+D194+D881+D2874+D2877+D1057+D204+D841+D1006+D1091+D2865+D2868</f>
        <v>14911495056</v>
      </c>
    </row>
    <row r="2879" spans="1:4" ht="31.5" x14ac:dyDescent="0.25">
      <c r="A2879" s="84" t="s">
        <v>4386</v>
      </c>
      <c r="B2879" s="85">
        <f>SUM(B2878)</f>
        <v>19660790582</v>
      </c>
      <c r="C2879" s="85">
        <f t="shared" ref="C2879:D2879" si="59">SUM(C2878)</f>
        <v>4749295526</v>
      </c>
      <c r="D2879" s="85">
        <f t="shared" si="59"/>
        <v>14911495056</v>
      </c>
    </row>
    <row r="2880" spans="1:4" ht="13.5" customHeight="1" x14ac:dyDescent="0.25"/>
    <row r="2881" spans="1:4" ht="31.5" x14ac:dyDescent="0.25">
      <c r="A2881" s="84" t="s">
        <v>4387</v>
      </c>
      <c r="B2881" s="85">
        <v>0</v>
      </c>
      <c r="C2881" s="85">
        <v>0</v>
      </c>
      <c r="D2881" s="85">
        <v>0</v>
      </c>
    </row>
    <row r="2882" spans="1:4" x14ac:dyDescent="0.25">
      <c r="A2882" s="91"/>
      <c r="B2882" s="92"/>
      <c r="C2882" s="92"/>
      <c r="D2882" s="92"/>
    </row>
    <row r="2883" spans="1:4" x14ac:dyDescent="0.25">
      <c r="A2883" s="93" t="s">
        <v>1</v>
      </c>
      <c r="B2883" s="94"/>
      <c r="C2883" s="94"/>
      <c r="D2883" s="94"/>
    </row>
    <row r="2884" spans="1:4" x14ac:dyDescent="0.25">
      <c r="A2884" s="401" t="s">
        <v>5715</v>
      </c>
      <c r="B2884" s="402"/>
      <c r="C2884" s="402"/>
      <c r="D2884" s="402"/>
    </row>
    <row r="2885" spans="1:4" hidden="1" x14ac:dyDescent="0.25">
      <c r="A2885" s="403" t="s">
        <v>1736</v>
      </c>
      <c r="B2885" s="402">
        <v>9156700</v>
      </c>
      <c r="C2885" s="402">
        <v>2817005</v>
      </c>
      <c r="D2885" s="402">
        <f>B2885-C2885</f>
        <v>6339695</v>
      </c>
    </row>
    <row r="2886" spans="1:4" x14ac:dyDescent="0.25">
      <c r="A2886" s="403" t="s">
        <v>1737</v>
      </c>
      <c r="B2886" s="402">
        <v>0</v>
      </c>
      <c r="C2886" s="402">
        <v>0</v>
      </c>
      <c r="D2886" s="402">
        <f>B2886-C2886</f>
        <v>0</v>
      </c>
    </row>
    <row r="2887" spans="1:4" x14ac:dyDescent="0.25">
      <c r="A2887" s="403" t="s">
        <v>1738</v>
      </c>
      <c r="B2887" s="402">
        <v>450254</v>
      </c>
      <c r="C2887" s="402">
        <v>75052</v>
      </c>
      <c r="D2887" s="402">
        <f>B2887-C2887</f>
        <v>375202</v>
      </c>
    </row>
    <row r="2888" spans="1:4" x14ac:dyDescent="0.25">
      <c r="A2888" s="404" t="s">
        <v>4489</v>
      </c>
      <c r="B2888" s="405">
        <f>SUM(B2885:B2887)</f>
        <v>9606954</v>
      </c>
      <c r="C2888" s="405">
        <f>SUM(C2885:C2887)</f>
        <v>2892057</v>
      </c>
      <c r="D2888" s="405">
        <f>SUM(D2885:D2887)</f>
        <v>6714897</v>
      </c>
    </row>
    <row r="2889" spans="1:4" ht="31.5" x14ac:dyDescent="0.25">
      <c r="A2889" s="84" t="s">
        <v>4388</v>
      </c>
      <c r="B2889" s="85">
        <f>SUM(B2888)</f>
        <v>9606954</v>
      </c>
      <c r="C2889" s="85">
        <f t="shared" ref="C2889:D2889" si="60">SUM(C2888)</f>
        <v>2892057</v>
      </c>
      <c r="D2889" s="85">
        <f t="shared" si="60"/>
        <v>6714897</v>
      </c>
    </row>
    <row r="2890" spans="1:4" ht="10.5" customHeight="1" x14ac:dyDescent="0.25"/>
    <row r="2891" spans="1:4" ht="31.5" x14ac:dyDescent="0.25">
      <c r="A2891" s="84" t="s">
        <v>4389</v>
      </c>
      <c r="B2891" s="85">
        <v>0</v>
      </c>
      <c r="C2891" s="85">
        <v>0</v>
      </c>
      <c r="D2891" s="85">
        <v>0</v>
      </c>
    </row>
    <row r="2892" spans="1:4" ht="11.25" customHeight="1" x14ac:dyDescent="0.25"/>
    <row r="2893" spans="1:4" ht="31.5" x14ac:dyDescent="0.25">
      <c r="A2893" s="84" t="s">
        <v>4390</v>
      </c>
      <c r="B2893" s="85">
        <v>0</v>
      </c>
      <c r="C2893" s="85">
        <v>0</v>
      </c>
      <c r="D2893" s="85">
        <v>0</v>
      </c>
    </row>
    <row r="2894" spans="1:4" ht="11.25" customHeight="1" x14ac:dyDescent="0.25"/>
    <row r="2895" spans="1:4" ht="31.5" x14ac:dyDescent="0.25">
      <c r="A2895" s="84" t="s">
        <v>4391</v>
      </c>
      <c r="B2895" s="85">
        <v>0</v>
      </c>
      <c r="C2895" s="85">
        <v>0</v>
      </c>
      <c r="D2895" s="85">
        <v>0</v>
      </c>
    </row>
    <row r="2896" spans="1:4" ht="12" customHeight="1" x14ac:dyDescent="0.25"/>
    <row r="2897" spans="1:4" ht="31.5" x14ac:dyDescent="0.25">
      <c r="A2897" s="84" t="s">
        <v>4392</v>
      </c>
      <c r="B2897" s="85">
        <v>0</v>
      </c>
      <c r="C2897" s="85">
        <v>0</v>
      </c>
      <c r="D2897" s="85">
        <v>0</v>
      </c>
    </row>
    <row r="2898" spans="1:4" ht="11.25" customHeight="1" x14ac:dyDescent="0.25"/>
    <row r="2899" spans="1:4" ht="31.5" x14ac:dyDescent="0.25">
      <c r="A2899" s="84" t="s">
        <v>4393</v>
      </c>
      <c r="B2899" s="85">
        <v>0</v>
      </c>
      <c r="C2899" s="85">
        <v>0</v>
      </c>
      <c r="D2899" s="85">
        <v>0</v>
      </c>
    </row>
    <row r="2900" spans="1:4" x14ac:dyDescent="0.25">
      <c r="A2900" s="217"/>
      <c r="B2900" s="218"/>
      <c r="C2900" s="218"/>
      <c r="D2900" s="218"/>
    </row>
    <row r="2901" spans="1:4" x14ac:dyDescent="0.25">
      <c r="A2901" s="371" t="s">
        <v>4135</v>
      </c>
      <c r="B2901" s="372">
        <v>1437795</v>
      </c>
      <c r="C2901" s="372">
        <v>422099</v>
      </c>
      <c r="D2901" s="372">
        <f>B2901-C2901</f>
        <v>1015696</v>
      </c>
    </row>
    <row r="2902" spans="1:4" x14ac:dyDescent="0.25">
      <c r="A2902" s="95" t="s">
        <v>4136</v>
      </c>
      <c r="B2902" s="218">
        <f>SUM(B2901)</f>
        <v>1437795</v>
      </c>
      <c r="C2902" s="218">
        <f t="shared" ref="C2902:D2902" si="61">SUM(C2901)</f>
        <v>422099</v>
      </c>
      <c r="D2902" s="218">
        <f t="shared" si="61"/>
        <v>1015696</v>
      </c>
    </row>
    <row r="2903" spans="1:4" ht="31.5" x14ac:dyDescent="0.25">
      <c r="A2903" s="84" t="s">
        <v>4394</v>
      </c>
      <c r="B2903" s="85">
        <f>B2902</f>
        <v>1437795</v>
      </c>
      <c r="C2903" s="85">
        <f t="shared" ref="C2903:D2903" si="62">C2902</f>
        <v>422099</v>
      </c>
      <c r="D2903" s="85">
        <f t="shared" si="62"/>
        <v>1015696</v>
      </c>
    </row>
    <row r="2905" spans="1:4" ht="31.5" x14ac:dyDescent="0.25">
      <c r="A2905" s="84" t="s">
        <v>4395</v>
      </c>
      <c r="B2905" s="85">
        <f>B2879+B2881+B2889+B2891+B2893+B2895+B2897+B2899+B2903</f>
        <v>19671835331</v>
      </c>
      <c r="C2905" s="85">
        <f>C2879+C2881+C2889+C2891+C2893+C2895+C2897+C2899+C2903</f>
        <v>4752609682</v>
      </c>
      <c r="D2905" s="85">
        <f>D2879+D2881+D2889+D2891+D2893+D2895+D2897+D2899+D2903</f>
        <v>14919225649</v>
      </c>
    </row>
  </sheetData>
  <printOptions horizontalCentered="1" verticalCentered="1"/>
  <pageMargins left="0.11811023622047245" right="0.11811023622047245" top="0.62992125984251968" bottom="0.15748031496062992" header="0" footer="0.31496062992125984"/>
  <pageSetup paperSize="9" scale="84" orientation="portrait" r:id="rId1"/>
  <headerFooter>
    <oddHeader>&amp;C&amp;"Times New Roman,Félkövér"&amp;16Vagyonleltár 2023.&amp;R&amp;"Times New Roman,Normál"16. melléklet a 8/2024. (V.23.)  önkormányzati rendelethez  
adatok Ft-ban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8650"/>
  <sheetViews>
    <sheetView topLeftCell="A8640" zoomScaleNormal="100" workbookViewId="0">
      <selection activeCell="F8655" sqref="F8655"/>
    </sheetView>
  </sheetViews>
  <sheetFormatPr defaultColWidth="9.140625" defaultRowHeight="15.75" x14ac:dyDescent="0.25"/>
  <cols>
    <col min="1" max="1" width="57.28515625" style="29" bestFit="1" customWidth="1"/>
    <col min="2" max="2" width="16" style="29" bestFit="1" customWidth="1"/>
    <col min="3" max="3" width="19.28515625" style="29" bestFit="1" customWidth="1"/>
    <col min="4" max="4" width="14.5703125" style="29" bestFit="1" customWidth="1"/>
    <col min="5" max="16384" width="9.140625" style="29"/>
  </cols>
  <sheetData>
    <row r="1" spans="1:4" x14ac:dyDescent="0.25">
      <c r="A1" s="280"/>
      <c r="B1" s="303" t="s">
        <v>147</v>
      </c>
      <c r="C1" s="303" t="s">
        <v>110</v>
      </c>
      <c r="D1" s="303" t="s">
        <v>111</v>
      </c>
    </row>
    <row r="2" spans="1:4" x14ac:dyDescent="0.25">
      <c r="A2" s="289" t="s">
        <v>1739</v>
      </c>
      <c r="B2" s="283"/>
      <c r="C2" s="283"/>
      <c r="D2" s="283"/>
    </row>
    <row r="3" spans="1:4" x14ac:dyDescent="0.25">
      <c r="A3" s="289" t="s">
        <v>7</v>
      </c>
      <c r="B3" s="283"/>
      <c r="C3" s="283"/>
      <c r="D3" s="283"/>
    </row>
    <row r="4" spans="1:4" x14ac:dyDescent="0.25">
      <c r="A4" s="267" t="s">
        <v>3369</v>
      </c>
      <c r="B4" s="264"/>
      <c r="C4" s="283"/>
      <c r="D4" s="283"/>
    </row>
    <row r="5" spans="1:4" x14ac:dyDescent="0.25">
      <c r="A5" s="288" t="s">
        <v>5717</v>
      </c>
      <c r="B5" s="283">
        <v>398110</v>
      </c>
      <c r="C5" s="283">
        <v>3599</v>
      </c>
      <c r="D5" s="283">
        <f t="shared" ref="D5:D7" si="0">B5-C5</f>
        <v>394511</v>
      </c>
    </row>
    <row r="6" spans="1:4" ht="31.5" x14ac:dyDescent="0.25">
      <c r="A6" s="288" t="s">
        <v>5718</v>
      </c>
      <c r="B6" s="283">
        <v>303071</v>
      </c>
      <c r="C6" s="283">
        <v>72339</v>
      </c>
      <c r="D6" s="283">
        <f t="shared" si="0"/>
        <v>230732</v>
      </c>
    </row>
    <row r="7" spans="1:4" x14ac:dyDescent="0.25">
      <c r="A7" s="288" t="s">
        <v>5719</v>
      </c>
      <c r="B7" s="29">
        <v>530000</v>
      </c>
      <c r="C7" s="29">
        <v>163399</v>
      </c>
      <c r="D7" s="283">
        <f t="shared" si="0"/>
        <v>366601</v>
      </c>
    </row>
    <row r="8" spans="1:4" x14ac:dyDescent="0.25">
      <c r="A8" s="288" t="s">
        <v>4490</v>
      </c>
      <c r="B8" s="283">
        <v>355118</v>
      </c>
      <c r="C8" s="283">
        <v>136453</v>
      </c>
      <c r="D8" s="283">
        <f>B8-C8</f>
        <v>218665</v>
      </c>
    </row>
    <row r="9" spans="1:4" x14ac:dyDescent="0.25">
      <c r="A9" s="438" t="s">
        <v>4137</v>
      </c>
      <c r="B9" s="283">
        <v>263780</v>
      </c>
      <c r="C9" s="283">
        <v>234911</v>
      </c>
      <c r="D9" s="283">
        <f>B9-C9</f>
        <v>28869</v>
      </c>
    </row>
    <row r="10" spans="1:4" x14ac:dyDescent="0.25">
      <c r="A10" s="289" t="s">
        <v>3372</v>
      </c>
      <c r="B10" s="303">
        <f>SUM(B4:B9)</f>
        <v>1850079</v>
      </c>
      <c r="C10" s="286">
        <f>SUM(C4:C9)</f>
        <v>610701</v>
      </c>
      <c r="D10" s="303">
        <f>SUM(D4:D9)</f>
        <v>1239378</v>
      </c>
    </row>
    <row r="11" spans="1:4" x14ac:dyDescent="0.25">
      <c r="A11" s="425" t="s">
        <v>2961</v>
      </c>
      <c r="B11" s="286"/>
      <c r="C11" s="286"/>
      <c r="D11" s="286"/>
    </row>
    <row r="12" spans="1:4" x14ac:dyDescent="0.25">
      <c r="A12" s="285" t="s">
        <v>5720</v>
      </c>
      <c r="B12" s="282">
        <v>252000</v>
      </c>
      <c r="C12" s="282">
        <v>6607</v>
      </c>
      <c r="D12" s="273">
        <f t="shared" ref="D12:D75" si="1">B12-C12</f>
        <v>245393</v>
      </c>
    </row>
    <row r="13" spans="1:4" x14ac:dyDescent="0.25">
      <c r="A13" s="285" t="s">
        <v>5721</v>
      </c>
      <c r="B13" s="282">
        <v>9472370</v>
      </c>
      <c r="C13" s="282">
        <v>406404</v>
      </c>
      <c r="D13" s="273">
        <f t="shared" si="1"/>
        <v>9065966</v>
      </c>
    </row>
    <row r="14" spans="1:4" x14ac:dyDescent="0.25">
      <c r="A14" s="285" t="s">
        <v>5722</v>
      </c>
      <c r="B14" s="282">
        <v>252000</v>
      </c>
      <c r="C14" s="282">
        <v>21523</v>
      </c>
      <c r="D14" s="273">
        <f t="shared" si="1"/>
        <v>230477</v>
      </c>
    </row>
    <row r="15" spans="1:4" x14ac:dyDescent="0.25">
      <c r="A15" s="285" t="s">
        <v>5723</v>
      </c>
      <c r="B15" s="282">
        <v>450000</v>
      </c>
      <c r="C15" s="282">
        <v>40581</v>
      </c>
      <c r="D15" s="273">
        <f t="shared" si="1"/>
        <v>409419</v>
      </c>
    </row>
    <row r="16" spans="1:4" x14ac:dyDescent="0.25">
      <c r="A16" s="285" t="s">
        <v>5724</v>
      </c>
      <c r="B16" s="282">
        <v>320500</v>
      </c>
      <c r="C16" s="282">
        <v>28903</v>
      </c>
      <c r="D16" s="273">
        <f t="shared" si="1"/>
        <v>291597</v>
      </c>
    </row>
    <row r="17" spans="1:4" x14ac:dyDescent="0.25">
      <c r="A17" s="285" t="s">
        <v>5724</v>
      </c>
      <c r="B17" s="282">
        <v>320500</v>
      </c>
      <c r="C17" s="282">
        <v>28903</v>
      </c>
      <c r="D17" s="273">
        <f t="shared" si="1"/>
        <v>291597</v>
      </c>
    </row>
    <row r="18" spans="1:4" x14ac:dyDescent="0.25">
      <c r="A18" s="285" t="s">
        <v>5724</v>
      </c>
      <c r="B18" s="282">
        <v>320500</v>
      </c>
      <c r="C18" s="282">
        <v>28903</v>
      </c>
      <c r="D18" s="273">
        <f t="shared" si="1"/>
        <v>291597</v>
      </c>
    </row>
    <row r="19" spans="1:4" x14ac:dyDescent="0.25">
      <c r="A19" s="285" t="s">
        <v>5724</v>
      </c>
      <c r="B19" s="282">
        <v>320500</v>
      </c>
      <c r="C19" s="282">
        <v>28903</v>
      </c>
      <c r="D19" s="273">
        <f t="shared" si="1"/>
        <v>291597</v>
      </c>
    </row>
    <row r="20" spans="1:4" x14ac:dyDescent="0.25">
      <c r="A20" s="285" t="s">
        <v>5724</v>
      </c>
      <c r="B20" s="282">
        <v>320500</v>
      </c>
      <c r="C20" s="282">
        <v>28903</v>
      </c>
      <c r="D20" s="273">
        <f t="shared" si="1"/>
        <v>291597</v>
      </c>
    </row>
    <row r="21" spans="1:4" x14ac:dyDescent="0.25">
      <c r="A21" s="285" t="s">
        <v>5724</v>
      </c>
      <c r="B21" s="282">
        <v>320500</v>
      </c>
      <c r="C21" s="282">
        <v>28903</v>
      </c>
      <c r="D21" s="273">
        <f t="shared" si="1"/>
        <v>291597</v>
      </c>
    </row>
    <row r="22" spans="1:4" x14ac:dyDescent="0.25">
      <c r="A22" s="285" t="s">
        <v>5725</v>
      </c>
      <c r="B22" s="282">
        <v>349000</v>
      </c>
      <c r="C22" s="282">
        <v>52823</v>
      </c>
      <c r="D22" s="273">
        <f t="shared" si="1"/>
        <v>296177</v>
      </c>
    </row>
    <row r="23" spans="1:4" x14ac:dyDescent="0.25">
      <c r="A23" s="285" t="s">
        <v>5725</v>
      </c>
      <c r="B23" s="282">
        <v>349000</v>
      </c>
      <c r="C23" s="282">
        <v>52823</v>
      </c>
      <c r="D23" s="273">
        <f t="shared" si="1"/>
        <v>296177</v>
      </c>
    </row>
    <row r="24" spans="1:4" x14ac:dyDescent="0.25">
      <c r="A24" s="285" t="s">
        <v>5725</v>
      </c>
      <c r="B24" s="282">
        <v>349000</v>
      </c>
      <c r="C24" s="282">
        <v>52823</v>
      </c>
      <c r="D24" s="273">
        <f t="shared" si="1"/>
        <v>296177</v>
      </c>
    </row>
    <row r="25" spans="1:4" x14ac:dyDescent="0.25">
      <c r="A25" s="285" t="s">
        <v>4491</v>
      </c>
      <c r="B25" s="282">
        <v>2668000</v>
      </c>
      <c r="C25" s="282">
        <v>581880</v>
      </c>
      <c r="D25" s="273">
        <f t="shared" si="1"/>
        <v>2086120</v>
      </c>
    </row>
    <row r="26" spans="1:4" x14ac:dyDescent="0.25">
      <c r="A26" s="285" t="s">
        <v>4492</v>
      </c>
      <c r="B26" s="282">
        <v>6234000</v>
      </c>
      <c r="C26" s="282">
        <v>1359610</v>
      </c>
      <c r="D26" s="273">
        <f t="shared" si="1"/>
        <v>4874390</v>
      </c>
    </row>
    <row r="27" spans="1:4" x14ac:dyDescent="0.25">
      <c r="A27" s="285" t="s">
        <v>4493</v>
      </c>
      <c r="B27" s="282">
        <v>203748</v>
      </c>
      <c r="C27" s="282">
        <v>51805</v>
      </c>
      <c r="D27" s="273">
        <f t="shared" si="1"/>
        <v>151943</v>
      </c>
    </row>
    <row r="28" spans="1:4" ht="31.5" x14ac:dyDescent="0.25">
      <c r="A28" s="285" t="s">
        <v>4494</v>
      </c>
      <c r="B28" s="282">
        <v>505328</v>
      </c>
      <c r="C28" s="282">
        <v>128479</v>
      </c>
      <c r="D28" s="273">
        <f t="shared" si="1"/>
        <v>376849</v>
      </c>
    </row>
    <row r="29" spans="1:4" ht="31.5" x14ac:dyDescent="0.25">
      <c r="A29" s="285" t="s">
        <v>4495</v>
      </c>
      <c r="B29" s="282">
        <v>2096718</v>
      </c>
      <c r="C29" s="282">
        <v>533085</v>
      </c>
      <c r="D29" s="273">
        <f t="shared" si="1"/>
        <v>1563633</v>
      </c>
    </row>
    <row r="30" spans="1:4" ht="31.5" x14ac:dyDescent="0.25">
      <c r="A30" s="285" t="s">
        <v>4496</v>
      </c>
      <c r="B30" s="282">
        <v>359512</v>
      </c>
      <c r="C30" s="282">
        <v>91404</v>
      </c>
      <c r="D30" s="273">
        <f t="shared" si="1"/>
        <v>268108</v>
      </c>
    </row>
    <row r="31" spans="1:4" x14ac:dyDescent="0.25">
      <c r="A31" s="285" t="s">
        <v>4497</v>
      </c>
      <c r="B31" s="282">
        <v>1139041</v>
      </c>
      <c r="C31" s="282">
        <v>289599</v>
      </c>
      <c r="D31" s="273">
        <f t="shared" si="1"/>
        <v>849442</v>
      </c>
    </row>
    <row r="32" spans="1:4" x14ac:dyDescent="0.25">
      <c r="A32" s="285" t="s">
        <v>4498</v>
      </c>
      <c r="B32" s="282">
        <v>209594</v>
      </c>
      <c r="C32" s="282">
        <v>53288</v>
      </c>
      <c r="D32" s="273">
        <f t="shared" si="1"/>
        <v>156306</v>
      </c>
    </row>
    <row r="33" spans="1:4" ht="31.5" x14ac:dyDescent="0.25">
      <c r="A33" s="285" t="s">
        <v>4499</v>
      </c>
      <c r="B33" s="282">
        <v>699031</v>
      </c>
      <c r="C33" s="282">
        <v>177725</v>
      </c>
      <c r="D33" s="273">
        <f t="shared" si="1"/>
        <v>521306</v>
      </c>
    </row>
    <row r="34" spans="1:4" x14ac:dyDescent="0.25">
      <c r="A34" s="285" t="s">
        <v>4500</v>
      </c>
      <c r="B34" s="282">
        <v>3732498</v>
      </c>
      <c r="C34" s="282">
        <v>948974</v>
      </c>
      <c r="D34" s="273">
        <f t="shared" si="1"/>
        <v>2783524</v>
      </c>
    </row>
    <row r="35" spans="1:4" x14ac:dyDescent="0.25">
      <c r="A35" s="285" t="s">
        <v>4501</v>
      </c>
      <c r="B35" s="282">
        <v>478338</v>
      </c>
      <c r="C35" s="282">
        <v>121614</v>
      </c>
      <c r="D35" s="273">
        <f t="shared" si="1"/>
        <v>356724</v>
      </c>
    </row>
    <row r="36" spans="1:4" x14ac:dyDescent="0.25">
      <c r="A36" s="285" t="s">
        <v>4502</v>
      </c>
      <c r="B36" s="282">
        <v>673896</v>
      </c>
      <c r="C36" s="282">
        <v>171338</v>
      </c>
      <c r="D36" s="273">
        <f t="shared" si="1"/>
        <v>502558</v>
      </c>
    </row>
    <row r="37" spans="1:4" x14ac:dyDescent="0.25">
      <c r="A37" s="285" t="s">
        <v>4503</v>
      </c>
      <c r="B37" s="282">
        <v>289787</v>
      </c>
      <c r="C37" s="282">
        <v>73677</v>
      </c>
      <c r="D37" s="273">
        <f t="shared" si="1"/>
        <v>216110</v>
      </c>
    </row>
    <row r="38" spans="1:4" x14ac:dyDescent="0.25">
      <c r="A38" s="285" t="s">
        <v>4504</v>
      </c>
      <c r="B38" s="282">
        <v>294111</v>
      </c>
      <c r="C38" s="282">
        <v>74775</v>
      </c>
      <c r="D38" s="273">
        <f t="shared" si="1"/>
        <v>219336</v>
      </c>
    </row>
    <row r="39" spans="1:4" x14ac:dyDescent="0.25">
      <c r="A39" s="285" t="s">
        <v>4505</v>
      </c>
      <c r="B39" s="282">
        <v>514397</v>
      </c>
      <c r="C39" s="282">
        <v>130783</v>
      </c>
      <c r="D39" s="273">
        <f t="shared" si="1"/>
        <v>383614</v>
      </c>
    </row>
    <row r="40" spans="1:4" x14ac:dyDescent="0.25">
      <c r="A40" s="285" t="s">
        <v>4506</v>
      </c>
      <c r="B40" s="282">
        <v>236141</v>
      </c>
      <c r="C40" s="282">
        <v>60037</v>
      </c>
      <c r="D40" s="273">
        <f t="shared" si="1"/>
        <v>176104</v>
      </c>
    </row>
    <row r="41" spans="1:4" ht="31.5" x14ac:dyDescent="0.25">
      <c r="A41" s="285" t="s">
        <v>4507</v>
      </c>
      <c r="B41" s="282">
        <v>545285</v>
      </c>
      <c r="C41" s="282">
        <v>138636</v>
      </c>
      <c r="D41" s="273">
        <f t="shared" si="1"/>
        <v>406649</v>
      </c>
    </row>
    <row r="42" spans="1:4" ht="31.5" x14ac:dyDescent="0.25">
      <c r="A42" s="285" t="s">
        <v>4507</v>
      </c>
      <c r="B42" s="282">
        <v>545284</v>
      </c>
      <c r="C42" s="282">
        <v>138636</v>
      </c>
      <c r="D42" s="273">
        <f t="shared" si="1"/>
        <v>406648</v>
      </c>
    </row>
    <row r="43" spans="1:4" x14ac:dyDescent="0.25">
      <c r="A43" s="285" t="s">
        <v>4508</v>
      </c>
      <c r="B43" s="282">
        <v>519863</v>
      </c>
      <c r="C43" s="282">
        <v>132173</v>
      </c>
      <c r="D43" s="273">
        <f t="shared" si="1"/>
        <v>387690</v>
      </c>
    </row>
    <row r="44" spans="1:4" x14ac:dyDescent="0.25">
      <c r="A44" s="285" t="s">
        <v>4509</v>
      </c>
      <c r="B44" s="282">
        <v>4691777</v>
      </c>
      <c r="C44" s="282">
        <v>1192869</v>
      </c>
      <c r="D44" s="273">
        <f t="shared" si="1"/>
        <v>3498908</v>
      </c>
    </row>
    <row r="45" spans="1:4" x14ac:dyDescent="0.25">
      <c r="A45" s="285" t="s">
        <v>4510</v>
      </c>
      <c r="B45" s="282">
        <v>495887</v>
      </c>
      <c r="C45" s="282">
        <v>126080</v>
      </c>
      <c r="D45" s="273">
        <f t="shared" si="1"/>
        <v>369807</v>
      </c>
    </row>
    <row r="46" spans="1:4" x14ac:dyDescent="0.25">
      <c r="A46" s="285" t="s">
        <v>4510</v>
      </c>
      <c r="B46" s="282">
        <v>495887</v>
      </c>
      <c r="C46" s="282">
        <v>126080</v>
      </c>
      <c r="D46" s="273">
        <f t="shared" si="1"/>
        <v>369807</v>
      </c>
    </row>
    <row r="47" spans="1:4" x14ac:dyDescent="0.25">
      <c r="A47" s="285" t="s">
        <v>4510</v>
      </c>
      <c r="B47" s="282">
        <v>495887</v>
      </c>
      <c r="C47" s="282">
        <v>126080</v>
      </c>
      <c r="D47" s="273">
        <f t="shared" si="1"/>
        <v>369807</v>
      </c>
    </row>
    <row r="48" spans="1:4" x14ac:dyDescent="0.25">
      <c r="A48" s="285" t="s">
        <v>4510</v>
      </c>
      <c r="B48" s="282">
        <v>495887</v>
      </c>
      <c r="C48" s="282">
        <v>126080</v>
      </c>
      <c r="D48" s="273">
        <f t="shared" si="1"/>
        <v>369807</v>
      </c>
    </row>
    <row r="49" spans="1:4" x14ac:dyDescent="0.25">
      <c r="A49" s="285" t="s">
        <v>4511</v>
      </c>
      <c r="B49" s="282">
        <v>756771</v>
      </c>
      <c r="C49" s="282">
        <v>192405</v>
      </c>
      <c r="D49" s="273">
        <f t="shared" si="1"/>
        <v>564366</v>
      </c>
    </row>
    <row r="50" spans="1:4" x14ac:dyDescent="0.25">
      <c r="A50" s="285" t="s">
        <v>4511</v>
      </c>
      <c r="B50" s="282">
        <v>756770</v>
      </c>
      <c r="C50" s="282">
        <v>192405</v>
      </c>
      <c r="D50" s="273">
        <f t="shared" si="1"/>
        <v>564365</v>
      </c>
    </row>
    <row r="51" spans="1:4" x14ac:dyDescent="0.25">
      <c r="A51" s="285" t="s">
        <v>4512</v>
      </c>
      <c r="B51" s="282">
        <v>295234</v>
      </c>
      <c r="C51" s="282">
        <v>75062</v>
      </c>
      <c r="D51" s="273">
        <f t="shared" si="1"/>
        <v>220172</v>
      </c>
    </row>
    <row r="52" spans="1:4" x14ac:dyDescent="0.25">
      <c r="A52" s="285" t="s">
        <v>4512</v>
      </c>
      <c r="B52" s="282">
        <v>295234</v>
      </c>
      <c r="C52" s="282">
        <v>75062</v>
      </c>
      <c r="D52" s="273">
        <f t="shared" si="1"/>
        <v>220172</v>
      </c>
    </row>
    <row r="53" spans="1:4" x14ac:dyDescent="0.25">
      <c r="A53" s="285" t="s">
        <v>4513</v>
      </c>
      <c r="B53" s="282">
        <v>1139828</v>
      </c>
      <c r="C53" s="282">
        <v>289797</v>
      </c>
      <c r="D53" s="273">
        <f t="shared" si="1"/>
        <v>850031</v>
      </c>
    </row>
    <row r="54" spans="1:4" x14ac:dyDescent="0.25">
      <c r="A54" s="285" t="s">
        <v>4513</v>
      </c>
      <c r="B54" s="282">
        <v>1139827</v>
      </c>
      <c r="C54" s="282">
        <v>289797</v>
      </c>
      <c r="D54" s="273">
        <f t="shared" si="1"/>
        <v>850030</v>
      </c>
    </row>
    <row r="55" spans="1:4" x14ac:dyDescent="0.25">
      <c r="A55" s="285" t="s">
        <v>4514</v>
      </c>
      <c r="B55" s="282">
        <v>7611933</v>
      </c>
      <c r="C55" s="282">
        <v>1935311</v>
      </c>
      <c r="D55" s="273">
        <f t="shared" si="1"/>
        <v>5676622</v>
      </c>
    </row>
    <row r="56" spans="1:4" x14ac:dyDescent="0.25">
      <c r="A56" s="285" t="s">
        <v>4515</v>
      </c>
      <c r="B56" s="282">
        <v>958948</v>
      </c>
      <c r="C56" s="282">
        <v>243812</v>
      </c>
      <c r="D56" s="273">
        <f t="shared" si="1"/>
        <v>715136</v>
      </c>
    </row>
    <row r="57" spans="1:4" x14ac:dyDescent="0.25">
      <c r="A57" s="285" t="s">
        <v>4516</v>
      </c>
      <c r="B57" s="282">
        <v>393508</v>
      </c>
      <c r="C57" s="282">
        <v>100049</v>
      </c>
      <c r="D57" s="273">
        <f t="shared" si="1"/>
        <v>293459</v>
      </c>
    </row>
    <row r="58" spans="1:4" x14ac:dyDescent="0.25">
      <c r="A58" s="285" t="s">
        <v>4516</v>
      </c>
      <c r="B58" s="282">
        <v>393507</v>
      </c>
      <c r="C58" s="282">
        <v>100049</v>
      </c>
      <c r="D58" s="273">
        <f t="shared" si="1"/>
        <v>293458</v>
      </c>
    </row>
    <row r="59" spans="1:4" x14ac:dyDescent="0.25">
      <c r="A59" s="285" t="s">
        <v>4517</v>
      </c>
      <c r="B59" s="282">
        <v>373531</v>
      </c>
      <c r="C59" s="282">
        <v>94969</v>
      </c>
      <c r="D59" s="273">
        <f t="shared" si="1"/>
        <v>278562</v>
      </c>
    </row>
    <row r="60" spans="1:4" x14ac:dyDescent="0.25">
      <c r="A60" s="285" t="s">
        <v>4518</v>
      </c>
      <c r="B60" s="282">
        <v>393507</v>
      </c>
      <c r="C60" s="282">
        <v>100049</v>
      </c>
      <c r="D60" s="273">
        <f t="shared" si="1"/>
        <v>293458</v>
      </c>
    </row>
    <row r="61" spans="1:4" x14ac:dyDescent="0.25">
      <c r="A61" s="285" t="s">
        <v>4519</v>
      </c>
      <c r="B61" s="282">
        <v>3009604</v>
      </c>
      <c r="C61" s="282">
        <v>765182</v>
      </c>
      <c r="D61" s="273">
        <f t="shared" si="1"/>
        <v>2244422</v>
      </c>
    </row>
    <row r="62" spans="1:4" x14ac:dyDescent="0.25">
      <c r="A62" s="285" t="s">
        <v>4520</v>
      </c>
      <c r="B62" s="282">
        <v>2300116</v>
      </c>
      <c r="C62" s="282">
        <v>584799</v>
      </c>
      <c r="D62" s="273">
        <f t="shared" si="1"/>
        <v>1715317</v>
      </c>
    </row>
    <row r="63" spans="1:4" x14ac:dyDescent="0.25">
      <c r="A63" s="285" t="s">
        <v>4521</v>
      </c>
      <c r="B63" s="282">
        <v>926311</v>
      </c>
      <c r="C63" s="282">
        <v>235513</v>
      </c>
      <c r="D63" s="273">
        <f t="shared" si="1"/>
        <v>690798</v>
      </c>
    </row>
    <row r="64" spans="1:4" x14ac:dyDescent="0.25">
      <c r="A64" s="285" t="s">
        <v>4522</v>
      </c>
      <c r="B64" s="282">
        <v>4000000</v>
      </c>
      <c r="C64" s="282">
        <v>1016988</v>
      </c>
      <c r="D64" s="273">
        <f t="shared" si="1"/>
        <v>2983012</v>
      </c>
    </row>
    <row r="65" spans="1:4" x14ac:dyDescent="0.25">
      <c r="A65" s="285" t="s">
        <v>4523</v>
      </c>
      <c r="B65" s="282">
        <v>213400</v>
      </c>
      <c r="C65" s="282">
        <v>55612</v>
      </c>
      <c r="D65" s="273">
        <f t="shared" si="1"/>
        <v>157788</v>
      </c>
    </row>
    <row r="66" spans="1:4" x14ac:dyDescent="0.25">
      <c r="A66" s="285" t="s">
        <v>4524</v>
      </c>
      <c r="B66" s="282">
        <v>215450</v>
      </c>
      <c r="C66" s="282">
        <v>56146</v>
      </c>
      <c r="D66" s="273">
        <f t="shared" si="1"/>
        <v>159304</v>
      </c>
    </row>
    <row r="67" spans="1:4" x14ac:dyDescent="0.25">
      <c r="A67" s="285" t="s">
        <v>4525</v>
      </c>
      <c r="B67" s="282">
        <v>217250</v>
      </c>
      <c r="C67" s="282">
        <v>56616</v>
      </c>
      <c r="D67" s="273">
        <f t="shared" si="1"/>
        <v>160634</v>
      </c>
    </row>
    <row r="68" spans="1:4" x14ac:dyDescent="0.25">
      <c r="A68" s="285" t="s">
        <v>4525</v>
      </c>
      <c r="B68" s="282">
        <v>217250</v>
      </c>
      <c r="C68" s="282">
        <v>56616</v>
      </c>
      <c r="D68" s="273">
        <f t="shared" si="1"/>
        <v>160634</v>
      </c>
    </row>
    <row r="69" spans="1:4" x14ac:dyDescent="0.25">
      <c r="A69" s="285" t="s">
        <v>4526</v>
      </c>
      <c r="B69" s="282">
        <v>560000</v>
      </c>
      <c r="C69" s="282">
        <v>145937</v>
      </c>
      <c r="D69" s="273">
        <f t="shared" si="1"/>
        <v>414063</v>
      </c>
    </row>
    <row r="70" spans="1:4" x14ac:dyDescent="0.25">
      <c r="A70" s="285" t="s">
        <v>4527</v>
      </c>
      <c r="B70" s="282">
        <v>762400</v>
      </c>
      <c r="C70" s="282">
        <v>198682</v>
      </c>
      <c r="D70" s="273">
        <f t="shared" si="1"/>
        <v>563718</v>
      </c>
    </row>
    <row r="71" spans="1:4" x14ac:dyDescent="0.25">
      <c r="A71" s="285" t="s">
        <v>4528</v>
      </c>
      <c r="B71" s="282">
        <v>619840</v>
      </c>
      <c r="C71" s="282">
        <v>161533</v>
      </c>
      <c r="D71" s="273">
        <f t="shared" si="1"/>
        <v>458307</v>
      </c>
    </row>
    <row r="72" spans="1:4" x14ac:dyDescent="0.25">
      <c r="A72" s="285" t="s">
        <v>4529</v>
      </c>
      <c r="B72" s="282">
        <v>523000</v>
      </c>
      <c r="C72" s="282">
        <v>136297</v>
      </c>
      <c r="D72" s="273">
        <f t="shared" si="1"/>
        <v>386703</v>
      </c>
    </row>
    <row r="73" spans="1:4" x14ac:dyDescent="0.25">
      <c r="A73" s="285" t="s">
        <v>4530</v>
      </c>
      <c r="B73" s="282">
        <v>630000</v>
      </c>
      <c r="C73" s="282">
        <v>164179</v>
      </c>
      <c r="D73" s="273">
        <f t="shared" si="1"/>
        <v>465821</v>
      </c>
    </row>
    <row r="74" spans="1:4" x14ac:dyDescent="0.25">
      <c r="A74" s="285" t="s">
        <v>4531</v>
      </c>
      <c r="B74" s="282">
        <v>226712</v>
      </c>
      <c r="C74" s="282">
        <v>59083</v>
      </c>
      <c r="D74" s="273">
        <f t="shared" si="1"/>
        <v>167629</v>
      </c>
    </row>
    <row r="75" spans="1:4" ht="31.5" x14ac:dyDescent="0.25">
      <c r="A75" s="285" t="s">
        <v>4138</v>
      </c>
      <c r="B75" s="282">
        <v>273955</v>
      </c>
      <c r="C75" s="282">
        <v>79664</v>
      </c>
      <c r="D75" s="273">
        <f t="shared" si="1"/>
        <v>194291</v>
      </c>
    </row>
    <row r="76" spans="1:4" ht="31.5" x14ac:dyDescent="0.25">
      <c r="A76" s="285" t="s">
        <v>4139</v>
      </c>
      <c r="B76" s="282">
        <v>219000</v>
      </c>
      <c r="C76" s="282">
        <v>69165</v>
      </c>
      <c r="D76" s="273">
        <f t="shared" ref="D76:D139" si="2">B76-C76</f>
        <v>149835</v>
      </c>
    </row>
    <row r="77" spans="1:4" ht="31.5" x14ac:dyDescent="0.25">
      <c r="A77" s="285" t="s">
        <v>4139</v>
      </c>
      <c r="B77" s="282">
        <v>219000</v>
      </c>
      <c r="C77" s="282">
        <v>69165</v>
      </c>
      <c r="D77" s="273">
        <f t="shared" si="2"/>
        <v>149835</v>
      </c>
    </row>
    <row r="78" spans="1:4" ht="31.5" x14ac:dyDescent="0.25">
      <c r="A78" s="285" t="s">
        <v>4139</v>
      </c>
      <c r="B78" s="282">
        <v>219000</v>
      </c>
      <c r="C78" s="282">
        <v>69165</v>
      </c>
      <c r="D78" s="273">
        <f t="shared" si="2"/>
        <v>149835</v>
      </c>
    </row>
    <row r="79" spans="1:4" ht="31.5" x14ac:dyDescent="0.25">
      <c r="A79" s="285" t="s">
        <v>4139</v>
      </c>
      <c r="B79" s="282">
        <v>219000</v>
      </c>
      <c r="C79" s="282">
        <v>69165</v>
      </c>
      <c r="D79" s="273">
        <f t="shared" si="2"/>
        <v>149835</v>
      </c>
    </row>
    <row r="80" spans="1:4" x14ac:dyDescent="0.25">
      <c r="A80" s="285" t="s">
        <v>4140</v>
      </c>
      <c r="B80" s="282">
        <v>265821</v>
      </c>
      <c r="C80" s="282">
        <v>111936</v>
      </c>
      <c r="D80" s="273">
        <f t="shared" si="2"/>
        <v>153885</v>
      </c>
    </row>
    <row r="81" spans="1:4" x14ac:dyDescent="0.25">
      <c r="A81" s="264" t="s">
        <v>3866</v>
      </c>
      <c r="B81" s="282">
        <v>1465000</v>
      </c>
      <c r="C81" s="282">
        <v>720855</v>
      </c>
      <c r="D81" s="273">
        <f t="shared" si="2"/>
        <v>744145</v>
      </c>
    </row>
    <row r="82" spans="1:4" x14ac:dyDescent="0.25">
      <c r="A82" s="264" t="s">
        <v>3743</v>
      </c>
      <c r="B82" s="282">
        <v>759500</v>
      </c>
      <c r="C82" s="282">
        <v>376718</v>
      </c>
      <c r="D82" s="273">
        <f t="shared" si="2"/>
        <v>382782</v>
      </c>
    </row>
    <row r="83" spans="1:4" x14ac:dyDescent="0.25">
      <c r="A83" s="264" t="s">
        <v>3867</v>
      </c>
      <c r="B83" s="282">
        <v>488000</v>
      </c>
      <c r="C83" s="282">
        <v>242054</v>
      </c>
      <c r="D83" s="273">
        <f t="shared" si="2"/>
        <v>245946</v>
      </c>
    </row>
    <row r="84" spans="1:4" x14ac:dyDescent="0.25">
      <c r="A84" s="264" t="s">
        <v>3868</v>
      </c>
      <c r="B84" s="282">
        <v>395000</v>
      </c>
      <c r="C84" s="282">
        <v>195924</v>
      </c>
      <c r="D84" s="273">
        <f t="shared" si="2"/>
        <v>199076</v>
      </c>
    </row>
    <row r="85" spans="1:4" x14ac:dyDescent="0.25">
      <c r="A85" s="264" t="s">
        <v>3869</v>
      </c>
      <c r="B85" s="282">
        <v>298000</v>
      </c>
      <c r="C85" s="282">
        <v>147812</v>
      </c>
      <c r="D85" s="273">
        <f t="shared" si="2"/>
        <v>150188</v>
      </c>
    </row>
    <row r="86" spans="1:4" x14ac:dyDescent="0.25">
      <c r="A86" s="264" t="s">
        <v>3870</v>
      </c>
      <c r="B86" s="282">
        <v>820000</v>
      </c>
      <c r="C86" s="282">
        <v>411926</v>
      </c>
      <c r="D86" s="273">
        <f t="shared" si="2"/>
        <v>408074</v>
      </c>
    </row>
    <row r="87" spans="1:4" x14ac:dyDescent="0.25">
      <c r="A87" s="264" t="s">
        <v>3871</v>
      </c>
      <c r="B87" s="282">
        <v>410000</v>
      </c>
      <c r="C87" s="282">
        <v>205967</v>
      </c>
      <c r="D87" s="273">
        <f t="shared" si="2"/>
        <v>204033</v>
      </c>
    </row>
    <row r="88" spans="1:4" x14ac:dyDescent="0.25">
      <c r="A88" s="264" t="s">
        <v>3872</v>
      </c>
      <c r="B88" s="282">
        <v>3989885</v>
      </c>
      <c r="C88" s="282">
        <v>2026447</v>
      </c>
      <c r="D88" s="273">
        <f t="shared" si="2"/>
        <v>1963438</v>
      </c>
    </row>
    <row r="89" spans="1:4" x14ac:dyDescent="0.25">
      <c r="A89" s="264" t="s">
        <v>3873</v>
      </c>
      <c r="B89" s="282">
        <v>2900000</v>
      </c>
      <c r="C89" s="282">
        <v>1502770</v>
      </c>
      <c r="D89" s="273">
        <f t="shared" si="2"/>
        <v>1397230</v>
      </c>
    </row>
    <row r="90" spans="1:4" x14ac:dyDescent="0.25">
      <c r="A90" s="264" t="s">
        <v>3375</v>
      </c>
      <c r="B90" s="282">
        <v>325000</v>
      </c>
      <c r="C90" s="282">
        <v>209675</v>
      </c>
      <c r="D90" s="273">
        <f t="shared" si="2"/>
        <v>115325</v>
      </c>
    </row>
    <row r="91" spans="1:4" x14ac:dyDescent="0.25">
      <c r="A91" s="264" t="s">
        <v>3376</v>
      </c>
      <c r="B91" s="282">
        <v>2725000</v>
      </c>
      <c r="C91" s="282">
        <v>1654111</v>
      </c>
      <c r="D91" s="273">
        <f t="shared" si="2"/>
        <v>1070889</v>
      </c>
    </row>
    <row r="92" spans="1:4" x14ac:dyDescent="0.25">
      <c r="A92" s="264" t="s">
        <v>3376</v>
      </c>
      <c r="B92" s="282">
        <v>2725000</v>
      </c>
      <c r="C92" s="282">
        <v>1654111</v>
      </c>
      <c r="D92" s="273">
        <f t="shared" si="2"/>
        <v>1070889</v>
      </c>
    </row>
    <row r="93" spans="1:4" x14ac:dyDescent="0.25">
      <c r="A93" s="264" t="s">
        <v>3377</v>
      </c>
      <c r="B93" s="282">
        <v>6050000</v>
      </c>
      <c r="C93" s="282">
        <v>3672433</v>
      </c>
      <c r="D93" s="273">
        <f t="shared" si="2"/>
        <v>2377567</v>
      </c>
    </row>
    <row r="94" spans="1:4" x14ac:dyDescent="0.25">
      <c r="A94" s="264" t="s">
        <v>3378</v>
      </c>
      <c r="B94" s="282">
        <v>15570000</v>
      </c>
      <c r="C94" s="282">
        <v>9816142</v>
      </c>
      <c r="D94" s="273">
        <f t="shared" si="2"/>
        <v>5753858</v>
      </c>
    </row>
    <row r="95" spans="1:4" x14ac:dyDescent="0.25">
      <c r="A95" s="264" t="s">
        <v>3379</v>
      </c>
      <c r="B95" s="282">
        <v>727800</v>
      </c>
      <c r="C95" s="282">
        <v>466368</v>
      </c>
      <c r="D95" s="273">
        <f t="shared" si="2"/>
        <v>261432</v>
      </c>
    </row>
    <row r="96" spans="1:4" x14ac:dyDescent="0.25">
      <c r="A96" s="264" t="s">
        <v>3380</v>
      </c>
      <c r="B96" s="282">
        <v>432900</v>
      </c>
      <c r="C96" s="282">
        <v>277398</v>
      </c>
      <c r="D96" s="273">
        <f t="shared" si="2"/>
        <v>155502</v>
      </c>
    </row>
    <row r="97" spans="1:4" ht="31.5" x14ac:dyDescent="0.25">
      <c r="A97" s="285" t="s">
        <v>3381</v>
      </c>
      <c r="B97" s="282">
        <v>606000</v>
      </c>
      <c r="C97" s="282">
        <v>388313</v>
      </c>
      <c r="D97" s="273">
        <f t="shared" si="2"/>
        <v>217687</v>
      </c>
    </row>
    <row r="98" spans="1:4" x14ac:dyDescent="0.25">
      <c r="A98" s="264" t="s">
        <v>3382</v>
      </c>
      <c r="B98" s="282">
        <v>1638000</v>
      </c>
      <c r="C98" s="282">
        <v>1049609</v>
      </c>
      <c r="D98" s="273">
        <f t="shared" si="2"/>
        <v>588391</v>
      </c>
    </row>
    <row r="99" spans="1:4" x14ac:dyDescent="0.25">
      <c r="A99" s="264" t="s">
        <v>3383</v>
      </c>
      <c r="B99" s="282">
        <v>1417000</v>
      </c>
      <c r="C99" s="282">
        <v>907994</v>
      </c>
      <c r="D99" s="273">
        <f t="shared" si="2"/>
        <v>509006</v>
      </c>
    </row>
    <row r="100" spans="1:4" x14ac:dyDescent="0.25">
      <c r="A100" s="264" t="s">
        <v>3380</v>
      </c>
      <c r="B100" s="282">
        <v>432900</v>
      </c>
      <c r="C100" s="282">
        <v>277398</v>
      </c>
      <c r="D100" s="273">
        <f t="shared" si="2"/>
        <v>155502</v>
      </c>
    </row>
    <row r="101" spans="1:4" ht="31.5" x14ac:dyDescent="0.25">
      <c r="A101" s="285" t="s">
        <v>3384</v>
      </c>
      <c r="B101" s="282">
        <v>606000</v>
      </c>
      <c r="C101" s="282">
        <v>388313</v>
      </c>
      <c r="D101" s="273">
        <f t="shared" si="2"/>
        <v>217687</v>
      </c>
    </row>
    <row r="102" spans="1:4" x14ac:dyDescent="0.25">
      <c r="A102" s="264" t="s">
        <v>3385</v>
      </c>
      <c r="B102" s="282">
        <v>7199200</v>
      </c>
      <c r="C102" s="282">
        <v>4716068</v>
      </c>
      <c r="D102" s="273">
        <f t="shared" si="2"/>
        <v>2483132</v>
      </c>
    </row>
    <row r="103" spans="1:4" x14ac:dyDescent="0.25">
      <c r="A103" s="264" t="s">
        <v>3386</v>
      </c>
      <c r="B103" s="282">
        <v>980638</v>
      </c>
      <c r="C103" s="282">
        <v>641617</v>
      </c>
      <c r="D103" s="273">
        <f t="shared" si="2"/>
        <v>339021</v>
      </c>
    </row>
    <row r="104" spans="1:4" x14ac:dyDescent="0.25">
      <c r="A104" s="264" t="s">
        <v>3387</v>
      </c>
      <c r="B104" s="282">
        <v>3092060</v>
      </c>
      <c r="C104" s="282">
        <v>2095568</v>
      </c>
      <c r="D104" s="273">
        <f t="shared" si="2"/>
        <v>996492</v>
      </c>
    </row>
    <row r="105" spans="1:4" x14ac:dyDescent="0.25">
      <c r="A105" s="264" t="s">
        <v>1365</v>
      </c>
      <c r="B105" s="282">
        <v>697000</v>
      </c>
      <c r="C105" s="282">
        <v>477912</v>
      </c>
      <c r="D105" s="273">
        <f t="shared" si="2"/>
        <v>219088</v>
      </c>
    </row>
    <row r="106" spans="1:4" x14ac:dyDescent="0.25">
      <c r="A106" s="287" t="s">
        <v>1268</v>
      </c>
      <c r="B106" s="273">
        <v>2926149</v>
      </c>
      <c r="C106" s="273">
        <v>0</v>
      </c>
      <c r="D106" s="273">
        <f t="shared" si="2"/>
        <v>2926149</v>
      </c>
    </row>
    <row r="107" spans="1:4" x14ac:dyDescent="0.25">
      <c r="A107" s="287" t="s">
        <v>1269</v>
      </c>
      <c r="B107" s="273">
        <v>1110000</v>
      </c>
      <c r="C107" s="273">
        <v>0</v>
      </c>
      <c r="D107" s="273">
        <f t="shared" si="2"/>
        <v>1110000</v>
      </c>
    </row>
    <row r="108" spans="1:4" x14ac:dyDescent="0.25">
      <c r="A108" s="287" t="s">
        <v>1270</v>
      </c>
      <c r="B108" s="273">
        <v>236916</v>
      </c>
      <c r="C108" s="273">
        <v>0</v>
      </c>
      <c r="D108" s="273">
        <f t="shared" si="2"/>
        <v>236916</v>
      </c>
    </row>
    <row r="109" spans="1:4" x14ac:dyDescent="0.25">
      <c r="A109" s="287" t="s">
        <v>1271</v>
      </c>
      <c r="B109" s="273">
        <v>3636827</v>
      </c>
      <c r="C109" s="287">
        <v>0</v>
      </c>
      <c r="D109" s="273">
        <f t="shared" si="2"/>
        <v>3636827</v>
      </c>
    </row>
    <row r="110" spans="1:4" x14ac:dyDescent="0.25">
      <c r="A110" s="287" t="s">
        <v>1272</v>
      </c>
      <c r="B110" s="273">
        <v>2000000</v>
      </c>
      <c r="C110" s="287">
        <v>0</v>
      </c>
      <c r="D110" s="273">
        <f t="shared" si="2"/>
        <v>2000000</v>
      </c>
    </row>
    <row r="111" spans="1:4" x14ac:dyDescent="0.25">
      <c r="A111" s="304" t="s">
        <v>2186</v>
      </c>
      <c r="B111" s="273">
        <v>2899843</v>
      </c>
      <c r="C111" s="305">
        <v>2890343</v>
      </c>
      <c r="D111" s="273">
        <f t="shared" si="2"/>
        <v>9500</v>
      </c>
    </row>
    <row r="112" spans="1:4" x14ac:dyDescent="0.25">
      <c r="A112" s="287" t="s">
        <v>2187</v>
      </c>
      <c r="B112" s="273">
        <v>390394</v>
      </c>
      <c r="C112" s="305">
        <v>356390</v>
      </c>
      <c r="D112" s="273">
        <f t="shared" si="2"/>
        <v>34004</v>
      </c>
    </row>
    <row r="113" spans="1:4" x14ac:dyDescent="0.25">
      <c r="A113" s="287" t="s">
        <v>2188</v>
      </c>
      <c r="B113" s="273">
        <v>393622</v>
      </c>
      <c r="C113" s="305">
        <v>359339</v>
      </c>
      <c r="D113" s="273">
        <f t="shared" si="2"/>
        <v>34283</v>
      </c>
    </row>
    <row r="114" spans="1:4" x14ac:dyDescent="0.25">
      <c r="A114" s="287" t="s">
        <v>2189</v>
      </c>
      <c r="B114" s="273">
        <v>862500</v>
      </c>
      <c r="C114" s="305">
        <v>771352</v>
      </c>
      <c r="D114" s="273">
        <f t="shared" si="2"/>
        <v>91148</v>
      </c>
    </row>
    <row r="115" spans="1:4" x14ac:dyDescent="0.25">
      <c r="A115" s="287" t="s">
        <v>2190</v>
      </c>
      <c r="B115" s="273">
        <v>462500</v>
      </c>
      <c r="C115" s="305">
        <v>412701</v>
      </c>
      <c r="D115" s="273">
        <f t="shared" si="2"/>
        <v>49799</v>
      </c>
    </row>
    <row r="116" spans="1:4" x14ac:dyDescent="0.25">
      <c r="A116" s="287" t="s">
        <v>2191</v>
      </c>
      <c r="B116" s="273">
        <v>462500</v>
      </c>
      <c r="C116" s="305">
        <v>412701</v>
      </c>
      <c r="D116" s="273">
        <f t="shared" si="2"/>
        <v>49799</v>
      </c>
    </row>
    <row r="117" spans="1:4" x14ac:dyDescent="0.25">
      <c r="A117" s="287" t="s">
        <v>2192</v>
      </c>
      <c r="B117" s="273">
        <v>562500</v>
      </c>
      <c r="C117" s="305">
        <v>502362</v>
      </c>
      <c r="D117" s="273">
        <f t="shared" si="2"/>
        <v>60138</v>
      </c>
    </row>
    <row r="118" spans="1:4" x14ac:dyDescent="0.25">
      <c r="A118" s="287" t="s">
        <v>2962</v>
      </c>
      <c r="B118" s="273">
        <v>352500</v>
      </c>
      <c r="C118" s="305">
        <v>314073</v>
      </c>
      <c r="D118" s="273">
        <f t="shared" si="2"/>
        <v>38427</v>
      </c>
    </row>
    <row r="119" spans="1:4" x14ac:dyDescent="0.25">
      <c r="A119" s="287" t="s">
        <v>2196</v>
      </c>
      <c r="B119" s="273">
        <v>322500</v>
      </c>
      <c r="C119" s="305">
        <v>286470</v>
      </c>
      <c r="D119" s="273">
        <f t="shared" si="2"/>
        <v>36030</v>
      </c>
    </row>
    <row r="120" spans="1:4" x14ac:dyDescent="0.25">
      <c r="A120" s="287" t="s">
        <v>2193</v>
      </c>
      <c r="B120" s="273">
        <v>762500</v>
      </c>
      <c r="C120" s="305">
        <v>681693</v>
      </c>
      <c r="D120" s="273">
        <f t="shared" si="2"/>
        <v>80807</v>
      </c>
    </row>
    <row r="121" spans="1:4" x14ac:dyDescent="0.25">
      <c r="A121" s="287" t="s">
        <v>2194</v>
      </c>
      <c r="B121" s="273">
        <v>762500</v>
      </c>
      <c r="C121" s="305">
        <v>677313</v>
      </c>
      <c r="D121" s="273">
        <f t="shared" si="2"/>
        <v>85187</v>
      </c>
    </row>
    <row r="122" spans="1:4" x14ac:dyDescent="0.25">
      <c r="A122" s="287" t="s">
        <v>2189</v>
      </c>
      <c r="B122" s="273">
        <v>862500</v>
      </c>
      <c r="C122" s="305">
        <v>761684</v>
      </c>
      <c r="D122" s="273">
        <f t="shared" si="2"/>
        <v>100816</v>
      </c>
    </row>
    <row r="123" spans="1:4" x14ac:dyDescent="0.25">
      <c r="A123" s="287" t="s">
        <v>2190</v>
      </c>
      <c r="B123" s="273">
        <v>462500</v>
      </c>
      <c r="C123" s="305">
        <v>408435</v>
      </c>
      <c r="D123" s="273">
        <f t="shared" si="2"/>
        <v>54065</v>
      </c>
    </row>
    <row r="124" spans="1:4" x14ac:dyDescent="0.25">
      <c r="A124" s="287" t="s">
        <v>2191</v>
      </c>
      <c r="B124" s="273">
        <v>462500</v>
      </c>
      <c r="C124" s="305">
        <v>408435</v>
      </c>
      <c r="D124" s="273">
        <f t="shared" si="2"/>
        <v>54065</v>
      </c>
    </row>
    <row r="125" spans="1:4" x14ac:dyDescent="0.25">
      <c r="A125" s="287" t="s">
        <v>2195</v>
      </c>
      <c r="B125" s="273">
        <v>352500</v>
      </c>
      <c r="C125" s="305">
        <v>311293</v>
      </c>
      <c r="D125" s="273">
        <f t="shared" si="2"/>
        <v>41207</v>
      </c>
    </row>
    <row r="126" spans="1:4" x14ac:dyDescent="0.25">
      <c r="A126" s="287" t="s">
        <v>2196</v>
      </c>
      <c r="B126" s="273">
        <v>322500</v>
      </c>
      <c r="C126" s="305">
        <v>284805</v>
      </c>
      <c r="D126" s="273">
        <f t="shared" si="2"/>
        <v>37695</v>
      </c>
    </row>
    <row r="127" spans="1:4" x14ac:dyDescent="0.25">
      <c r="A127" s="287" t="s">
        <v>2192</v>
      </c>
      <c r="B127" s="273">
        <v>562500</v>
      </c>
      <c r="C127" s="305">
        <v>496746</v>
      </c>
      <c r="D127" s="273">
        <f t="shared" si="2"/>
        <v>65754</v>
      </c>
    </row>
    <row r="128" spans="1:4" x14ac:dyDescent="0.25">
      <c r="A128" s="287" t="s">
        <v>2193</v>
      </c>
      <c r="B128" s="273">
        <v>762500</v>
      </c>
      <c r="C128" s="305">
        <v>673375</v>
      </c>
      <c r="D128" s="273">
        <f t="shared" si="2"/>
        <v>89125</v>
      </c>
    </row>
    <row r="129" spans="1:4" x14ac:dyDescent="0.25">
      <c r="A129" s="287" t="s">
        <v>2194</v>
      </c>
      <c r="B129" s="273">
        <v>762500</v>
      </c>
      <c r="C129" s="305">
        <v>673375</v>
      </c>
      <c r="D129" s="273">
        <f t="shared" si="2"/>
        <v>89125</v>
      </c>
    </row>
    <row r="130" spans="1:4" x14ac:dyDescent="0.25">
      <c r="A130" s="287" t="s">
        <v>2197</v>
      </c>
      <c r="B130" s="273">
        <v>310714</v>
      </c>
      <c r="C130" s="305">
        <v>274397</v>
      </c>
      <c r="D130" s="273">
        <f t="shared" si="2"/>
        <v>36317</v>
      </c>
    </row>
    <row r="131" spans="1:4" x14ac:dyDescent="0.25">
      <c r="A131" s="287" t="s">
        <v>2198</v>
      </c>
      <c r="B131" s="273">
        <v>215714</v>
      </c>
      <c r="C131" s="305">
        <v>190501</v>
      </c>
      <c r="D131" s="273">
        <f t="shared" si="2"/>
        <v>25213</v>
      </c>
    </row>
    <row r="132" spans="1:4" x14ac:dyDescent="0.25">
      <c r="A132" s="287" t="s">
        <v>2199</v>
      </c>
      <c r="B132" s="273">
        <v>320714</v>
      </c>
      <c r="C132" s="305">
        <v>283221</v>
      </c>
      <c r="D132" s="273">
        <f t="shared" si="2"/>
        <v>37493</v>
      </c>
    </row>
    <row r="133" spans="1:4" x14ac:dyDescent="0.25">
      <c r="A133" s="287" t="s">
        <v>2200</v>
      </c>
      <c r="B133" s="273">
        <v>250714</v>
      </c>
      <c r="C133" s="305">
        <v>221406</v>
      </c>
      <c r="D133" s="273">
        <f t="shared" si="2"/>
        <v>29308</v>
      </c>
    </row>
    <row r="134" spans="1:4" x14ac:dyDescent="0.25">
      <c r="A134" s="287" t="s">
        <v>2201</v>
      </c>
      <c r="B134" s="273">
        <v>1110718</v>
      </c>
      <c r="C134" s="305">
        <v>980882</v>
      </c>
      <c r="D134" s="273">
        <f t="shared" si="2"/>
        <v>129836</v>
      </c>
    </row>
    <row r="135" spans="1:4" x14ac:dyDescent="0.25">
      <c r="A135" s="287" t="s">
        <v>2202</v>
      </c>
      <c r="B135" s="273">
        <v>300714</v>
      </c>
      <c r="C135" s="305">
        <v>265559</v>
      </c>
      <c r="D135" s="273">
        <f t="shared" si="2"/>
        <v>35155</v>
      </c>
    </row>
    <row r="136" spans="1:4" x14ac:dyDescent="0.25">
      <c r="A136" s="287" t="s">
        <v>2203</v>
      </c>
      <c r="B136" s="273">
        <v>280714</v>
      </c>
      <c r="C136" s="305">
        <v>247902</v>
      </c>
      <c r="D136" s="273">
        <f t="shared" si="2"/>
        <v>32812</v>
      </c>
    </row>
    <row r="137" spans="1:4" x14ac:dyDescent="0.25">
      <c r="A137" s="287" t="s">
        <v>2204</v>
      </c>
      <c r="B137" s="273">
        <v>310714</v>
      </c>
      <c r="C137" s="305">
        <v>274397</v>
      </c>
      <c r="D137" s="273">
        <f t="shared" si="2"/>
        <v>36317</v>
      </c>
    </row>
    <row r="138" spans="1:4" x14ac:dyDescent="0.25">
      <c r="A138" s="287" t="s">
        <v>2205</v>
      </c>
      <c r="B138" s="273">
        <v>295714</v>
      </c>
      <c r="C138" s="305">
        <v>261150</v>
      </c>
      <c r="D138" s="273">
        <f t="shared" si="2"/>
        <v>34564</v>
      </c>
    </row>
    <row r="139" spans="1:4" x14ac:dyDescent="0.25">
      <c r="A139" s="287" t="s">
        <v>2207</v>
      </c>
      <c r="B139" s="273">
        <v>310714</v>
      </c>
      <c r="C139" s="305">
        <v>274397</v>
      </c>
      <c r="D139" s="273">
        <f t="shared" si="2"/>
        <v>36317</v>
      </c>
    </row>
    <row r="140" spans="1:4" x14ac:dyDescent="0.25">
      <c r="A140" s="287" t="s">
        <v>2963</v>
      </c>
      <c r="B140" s="273">
        <v>156000</v>
      </c>
      <c r="C140" s="305">
        <v>113844</v>
      </c>
      <c r="D140" s="273">
        <f t="shared" ref="D140:D159" si="3">B140-C140</f>
        <v>42156</v>
      </c>
    </row>
    <row r="141" spans="1:4" x14ac:dyDescent="0.25">
      <c r="A141" s="287" t="s">
        <v>2964</v>
      </c>
      <c r="B141" s="273">
        <v>156693</v>
      </c>
      <c r="C141" s="305">
        <v>114351</v>
      </c>
      <c r="D141" s="273">
        <f t="shared" si="3"/>
        <v>42342</v>
      </c>
    </row>
    <row r="142" spans="1:4" x14ac:dyDescent="0.25">
      <c r="A142" s="287" t="s">
        <v>2964</v>
      </c>
      <c r="B142" s="273">
        <v>156693</v>
      </c>
      <c r="C142" s="305">
        <v>114351</v>
      </c>
      <c r="D142" s="273">
        <f t="shared" si="3"/>
        <v>42342</v>
      </c>
    </row>
    <row r="143" spans="1:4" x14ac:dyDescent="0.25">
      <c r="A143" s="287" t="s">
        <v>2965</v>
      </c>
      <c r="B143" s="273">
        <v>47244</v>
      </c>
      <c r="C143" s="305">
        <v>34479</v>
      </c>
      <c r="D143" s="273">
        <f t="shared" si="3"/>
        <v>12765</v>
      </c>
    </row>
    <row r="144" spans="1:4" x14ac:dyDescent="0.25">
      <c r="A144" s="287" t="s">
        <v>2965</v>
      </c>
      <c r="B144" s="273">
        <v>115748</v>
      </c>
      <c r="C144" s="305">
        <v>84464</v>
      </c>
      <c r="D144" s="273">
        <f t="shared" si="3"/>
        <v>31284</v>
      </c>
    </row>
    <row r="145" spans="1:4" x14ac:dyDescent="0.25">
      <c r="A145" s="287" t="s">
        <v>2966</v>
      </c>
      <c r="B145" s="273">
        <v>64567</v>
      </c>
      <c r="C145" s="305">
        <v>47118</v>
      </c>
      <c r="D145" s="273">
        <f t="shared" si="3"/>
        <v>17449</v>
      </c>
    </row>
    <row r="146" spans="1:4" x14ac:dyDescent="0.25">
      <c r="A146" s="287" t="s">
        <v>2967</v>
      </c>
      <c r="B146" s="273">
        <v>61417</v>
      </c>
      <c r="C146" s="305">
        <v>44823</v>
      </c>
      <c r="D146" s="273">
        <f t="shared" si="3"/>
        <v>16594</v>
      </c>
    </row>
    <row r="147" spans="1:4" x14ac:dyDescent="0.25">
      <c r="A147" s="287" t="s">
        <v>2968</v>
      </c>
      <c r="B147" s="273">
        <v>153543</v>
      </c>
      <c r="C147" s="305">
        <v>112056</v>
      </c>
      <c r="D147" s="273">
        <f t="shared" si="3"/>
        <v>41487</v>
      </c>
    </row>
    <row r="148" spans="1:4" x14ac:dyDescent="0.25">
      <c r="A148" s="287" t="s">
        <v>2969</v>
      </c>
      <c r="B148" s="273">
        <v>66929</v>
      </c>
      <c r="C148" s="305">
        <v>48843</v>
      </c>
      <c r="D148" s="273">
        <f t="shared" si="3"/>
        <v>18086</v>
      </c>
    </row>
    <row r="149" spans="1:4" x14ac:dyDescent="0.25">
      <c r="A149" s="287" t="s">
        <v>2970</v>
      </c>
      <c r="B149" s="273">
        <v>79921</v>
      </c>
      <c r="C149" s="305">
        <v>58321</v>
      </c>
      <c r="D149" s="273">
        <f t="shared" si="3"/>
        <v>21600</v>
      </c>
    </row>
    <row r="150" spans="1:4" x14ac:dyDescent="0.25">
      <c r="A150" s="287" t="s">
        <v>2976</v>
      </c>
      <c r="B150" s="273">
        <v>500000</v>
      </c>
      <c r="C150" s="305">
        <v>365877</v>
      </c>
      <c r="D150" s="273">
        <f t="shared" si="3"/>
        <v>134123</v>
      </c>
    </row>
    <row r="151" spans="1:4" x14ac:dyDescent="0.25">
      <c r="A151" s="287" t="s">
        <v>2977</v>
      </c>
      <c r="B151" s="273">
        <v>600000</v>
      </c>
      <c r="C151" s="305">
        <v>442627</v>
      </c>
      <c r="D151" s="273">
        <f t="shared" si="3"/>
        <v>157373</v>
      </c>
    </row>
    <row r="152" spans="1:4" x14ac:dyDescent="0.25">
      <c r="A152" s="287" t="s">
        <v>2977</v>
      </c>
      <c r="B152" s="273">
        <v>600000</v>
      </c>
      <c r="C152" s="305">
        <v>442627</v>
      </c>
      <c r="D152" s="273">
        <f t="shared" si="3"/>
        <v>157373</v>
      </c>
    </row>
    <row r="153" spans="1:4" x14ac:dyDescent="0.25">
      <c r="A153" s="287" t="s">
        <v>2978</v>
      </c>
      <c r="B153" s="273">
        <v>470000</v>
      </c>
      <c r="C153" s="305">
        <v>346729</v>
      </c>
      <c r="D153" s="273">
        <f t="shared" si="3"/>
        <v>123271</v>
      </c>
    </row>
    <row r="154" spans="1:4" x14ac:dyDescent="0.25">
      <c r="A154" s="287" t="s">
        <v>2978</v>
      </c>
      <c r="B154" s="273">
        <v>470000</v>
      </c>
      <c r="C154" s="305">
        <v>346729</v>
      </c>
      <c r="D154" s="273">
        <f t="shared" si="3"/>
        <v>123271</v>
      </c>
    </row>
    <row r="155" spans="1:4" x14ac:dyDescent="0.25">
      <c r="A155" s="287" t="s">
        <v>2979</v>
      </c>
      <c r="B155" s="273">
        <v>268400</v>
      </c>
      <c r="C155" s="305">
        <v>197998</v>
      </c>
      <c r="D155" s="273">
        <f t="shared" si="3"/>
        <v>70402</v>
      </c>
    </row>
    <row r="156" spans="1:4" x14ac:dyDescent="0.25">
      <c r="A156" s="287" t="s">
        <v>2979</v>
      </c>
      <c r="B156" s="273">
        <v>268400</v>
      </c>
      <c r="C156" s="305">
        <v>197998</v>
      </c>
      <c r="D156" s="273">
        <f t="shared" si="3"/>
        <v>70402</v>
      </c>
    </row>
    <row r="157" spans="1:4" x14ac:dyDescent="0.25">
      <c r="A157" s="287" t="s">
        <v>2980</v>
      </c>
      <c r="B157" s="273">
        <v>420000</v>
      </c>
      <c r="C157" s="305">
        <v>309835</v>
      </c>
      <c r="D157" s="273">
        <f t="shared" si="3"/>
        <v>110165</v>
      </c>
    </row>
    <row r="158" spans="1:4" x14ac:dyDescent="0.25">
      <c r="A158" s="287" t="s">
        <v>2981</v>
      </c>
      <c r="B158" s="273">
        <v>313600</v>
      </c>
      <c r="C158" s="305">
        <v>231343</v>
      </c>
      <c r="D158" s="273">
        <f t="shared" si="3"/>
        <v>82257</v>
      </c>
    </row>
    <row r="159" spans="1:4" x14ac:dyDescent="0.25">
      <c r="A159" s="287" t="s">
        <v>2982</v>
      </c>
      <c r="B159" s="273">
        <v>248000</v>
      </c>
      <c r="C159" s="305">
        <v>182953</v>
      </c>
      <c r="D159" s="273">
        <f t="shared" si="3"/>
        <v>65047</v>
      </c>
    </row>
    <row r="160" spans="1:4" x14ac:dyDescent="0.25">
      <c r="A160" s="426" t="s">
        <v>2208</v>
      </c>
      <c r="B160" s="286">
        <f>SUM(B12:B159)</f>
        <v>160729907</v>
      </c>
      <c r="C160" s="286">
        <f t="shared" ref="C160:D160" si="4">SUM(C12:C159)</f>
        <v>68929485</v>
      </c>
      <c r="D160" s="286">
        <f t="shared" si="4"/>
        <v>91800422</v>
      </c>
    </row>
    <row r="161" spans="1:4" ht="31.5" x14ac:dyDescent="0.25">
      <c r="A161" s="426" t="s">
        <v>3388</v>
      </c>
      <c r="B161" s="286"/>
      <c r="C161" s="286"/>
      <c r="D161" s="286"/>
    </row>
    <row r="162" spans="1:4" x14ac:dyDescent="0.25">
      <c r="A162" s="264" t="s">
        <v>3874</v>
      </c>
      <c r="B162" s="282">
        <v>295000</v>
      </c>
      <c r="C162" s="282">
        <v>163620</v>
      </c>
      <c r="D162" s="273">
        <f t="shared" ref="D162:D215" si="5">B162-C162</f>
        <v>131380</v>
      </c>
    </row>
    <row r="163" spans="1:4" x14ac:dyDescent="0.25">
      <c r="A163" s="264" t="s">
        <v>3374</v>
      </c>
      <c r="B163" s="282">
        <v>5541338</v>
      </c>
      <c r="C163" s="282">
        <v>3229984</v>
      </c>
      <c r="D163" s="273">
        <f t="shared" si="5"/>
        <v>2311354</v>
      </c>
    </row>
    <row r="164" spans="1:4" x14ac:dyDescent="0.25">
      <c r="A164" s="306" t="s">
        <v>1967</v>
      </c>
      <c r="B164" s="273">
        <v>194375</v>
      </c>
      <c r="C164" s="273">
        <v>160197</v>
      </c>
      <c r="D164" s="273">
        <f t="shared" si="5"/>
        <v>34178</v>
      </c>
    </row>
    <row r="165" spans="1:4" x14ac:dyDescent="0.25">
      <c r="A165" s="306" t="s">
        <v>1967</v>
      </c>
      <c r="B165" s="273">
        <v>194375</v>
      </c>
      <c r="C165" s="273">
        <v>160196</v>
      </c>
      <c r="D165" s="273">
        <f t="shared" si="5"/>
        <v>34179</v>
      </c>
    </row>
    <row r="166" spans="1:4" x14ac:dyDescent="0.25">
      <c r="A166" s="306" t="s">
        <v>1967</v>
      </c>
      <c r="B166" s="273">
        <v>194375</v>
      </c>
      <c r="C166" s="273">
        <v>160197</v>
      </c>
      <c r="D166" s="273">
        <f t="shared" si="5"/>
        <v>34178</v>
      </c>
    </row>
    <row r="167" spans="1:4" x14ac:dyDescent="0.25">
      <c r="A167" s="306" t="s">
        <v>1967</v>
      </c>
      <c r="B167" s="273">
        <v>194375</v>
      </c>
      <c r="C167" s="273">
        <v>160196</v>
      </c>
      <c r="D167" s="273">
        <f t="shared" si="5"/>
        <v>34179</v>
      </c>
    </row>
    <row r="168" spans="1:4" x14ac:dyDescent="0.25">
      <c r="A168" s="306" t="s">
        <v>1969</v>
      </c>
      <c r="B168" s="273">
        <v>62400</v>
      </c>
      <c r="C168" s="273">
        <v>51430</v>
      </c>
      <c r="D168" s="273">
        <f t="shared" si="5"/>
        <v>10970</v>
      </c>
    </row>
    <row r="169" spans="1:4" x14ac:dyDescent="0.25">
      <c r="A169" s="306" t="s">
        <v>1969</v>
      </c>
      <c r="B169" s="273">
        <v>62400</v>
      </c>
      <c r="C169" s="273">
        <v>51430</v>
      </c>
      <c r="D169" s="273">
        <f t="shared" si="5"/>
        <v>10970</v>
      </c>
    </row>
    <row r="170" spans="1:4" x14ac:dyDescent="0.25">
      <c r="A170" s="306" t="s">
        <v>1969</v>
      </c>
      <c r="B170" s="273">
        <v>62400</v>
      </c>
      <c r="C170" s="273">
        <v>51430</v>
      </c>
      <c r="D170" s="273">
        <f t="shared" si="5"/>
        <v>10970</v>
      </c>
    </row>
    <row r="171" spans="1:4" x14ac:dyDescent="0.25">
      <c r="A171" s="306" t="s">
        <v>1969</v>
      </c>
      <c r="B171" s="273">
        <v>62400</v>
      </c>
      <c r="C171" s="273">
        <v>51431</v>
      </c>
      <c r="D171" s="273">
        <f t="shared" si="5"/>
        <v>10969</v>
      </c>
    </row>
    <row r="172" spans="1:4" x14ac:dyDescent="0.25">
      <c r="A172" s="306" t="s">
        <v>1969</v>
      </c>
      <c r="B172" s="273">
        <v>62400</v>
      </c>
      <c r="C172" s="273">
        <v>51430</v>
      </c>
      <c r="D172" s="273">
        <f t="shared" si="5"/>
        <v>10970</v>
      </c>
    </row>
    <row r="173" spans="1:4" x14ac:dyDescent="0.25">
      <c r="A173" s="306" t="s">
        <v>1969</v>
      </c>
      <c r="B173" s="273">
        <v>62400</v>
      </c>
      <c r="C173" s="273">
        <v>51430</v>
      </c>
      <c r="D173" s="273">
        <f t="shared" si="5"/>
        <v>10970</v>
      </c>
    </row>
    <row r="174" spans="1:4" x14ac:dyDescent="0.25">
      <c r="A174" s="306" t="s">
        <v>1969</v>
      </c>
      <c r="B174" s="273">
        <v>62400</v>
      </c>
      <c r="C174" s="273">
        <v>51430</v>
      </c>
      <c r="D174" s="273">
        <f t="shared" si="5"/>
        <v>10970</v>
      </c>
    </row>
    <row r="175" spans="1:4" x14ac:dyDescent="0.25">
      <c r="A175" s="306" t="s">
        <v>1969</v>
      </c>
      <c r="B175" s="273">
        <v>62400</v>
      </c>
      <c r="C175" s="273">
        <v>51431</v>
      </c>
      <c r="D175" s="273">
        <f t="shared" si="5"/>
        <v>10969</v>
      </c>
    </row>
    <row r="176" spans="1:4" x14ac:dyDescent="0.25">
      <c r="A176" s="306" t="s">
        <v>1975</v>
      </c>
      <c r="B176" s="273">
        <v>119900</v>
      </c>
      <c r="C176" s="273">
        <v>98813</v>
      </c>
      <c r="D176" s="273">
        <f t="shared" si="5"/>
        <v>21087</v>
      </c>
    </row>
    <row r="177" spans="1:4" x14ac:dyDescent="0.25">
      <c r="A177" s="306" t="s">
        <v>1975</v>
      </c>
      <c r="B177" s="273">
        <v>119900</v>
      </c>
      <c r="C177" s="273">
        <v>98813</v>
      </c>
      <c r="D177" s="273">
        <f t="shared" si="5"/>
        <v>21087</v>
      </c>
    </row>
    <row r="178" spans="1:4" x14ac:dyDescent="0.25">
      <c r="A178" s="306" t="s">
        <v>1976</v>
      </c>
      <c r="B178" s="273">
        <v>32780</v>
      </c>
      <c r="C178" s="273">
        <v>27016</v>
      </c>
      <c r="D178" s="273">
        <f t="shared" si="5"/>
        <v>5764</v>
      </c>
    </row>
    <row r="179" spans="1:4" x14ac:dyDescent="0.25">
      <c r="A179" s="306" t="s">
        <v>1976</v>
      </c>
      <c r="B179" s="273">
        <v>32780</v>
      </c>
      <c r="C179" s="273">
        <v>27015</v>
      </c>
      <c r="D179" s="273">
        <f t="shared" si="5"/>
        <v>5765</v>
      </c>
    </row>
    <row r="180" spans="1:4" x14ac:dyDescent="0.25">
      <c r="A180" s="306" t="s">
        <v>1976</v>
      </c>
      <c r="B180" s="273">
        <v>32780</v>
      </c>
      <c r="C180" s="273">
        <v>27016</v>
      </c>
      <c r="D180" s="273">
        <f t="shared" si="5"/>
        <v>5764</v>
      </c>
    </row>
    <row r="181" spans="1:4" x14ac:dyDescent="0.25">
      <c r="A181" s="306" t="s">
        <v>1976</v>
      </c>
      <c r="B181" s="273">
        <v>32780</v>
      </c>
      <c r="C181" s="273">
        <v>27016</v>
      </c>
      <c r="D181" s="273">
        <f t="shared" si="5"/>
        <v>5764</v>
      </c>
    </row>
    <row r="182" spans="1:4" x14ac:dyDescent="0.25">
      <c r="A182" s="306" t="s">
        <v>1976</v>
      </c>
      <c r="B182" s="273">
        <v>32780</v>
      </c>
      <c r="C182" s="273">
        <v>27016</v>
      </c>
      <c r="D182" s="273">
        <f t="shared" si="5"/>
        <v>5764</v>
      </c>
    </row>
    <row r="183" spans="1:4" x14ac:dyDescent="0.25">
      <c r="A183" s="306" t="s">
        <v>1976</v>
      </c>
      <c r="B183" s="273">
        <v>32780</v>
      </c>
      <c r="C183" s="273">
        <v>27015</v>
      </c>
      <c r="D183" s="273">
        <f t="shared" si="5"/>
        <v>5765</v>
      </c>
    </row>
    <row r="184" spans="1:4" x14ac:dyDescent="0.25">
      <c r="A184" s="306" t="s">
        <v>1976</v>
      </c>
      <c r="B184" s="273">
        <v>32780</v>
      </c>
      <c r="C184" s="273">
        <v>27016</v>
      </c>
      <c r="D184" s="273">
        <f t="shared" si="5"/>
        <v>5764</v>
      </c>
    </row>
    <row r="185" spans="1:4" x14ac:dyDescent="0.25">
      <c r="A185" s="306" t="s">
        <v>1976</v>
      </c>
      <c r="B185" s="273">
        <v>32780</v>
      </c>
      <c r="C185" s="273">
        <v>27016</v>
      </c>
      <c r="D185" s="273">
        <f t="shared" si="5"/>
        <v>5764</v>
      </c>
    </row>
    <row r="186" spans="1:4" x14ac:dyDescent="0.25">
      <c r="A186" s="306" t="s">
        <v>1976</v>
      </c>
      <c r="B186" s="273">
        <v>32780</v>
      </c>
      <c r="C186" s="273">
        <v>27016</v>
      </c>
      <c r="D186" s="273">
        <f t="shared" si="5"/>
        <v>5764</v>
      </c>
    </row>
    <row r="187" spans="1:4" x14ac:dyDescent="0.25">
      <c r="A187" s="306" t="s">
        <v>1976</v>
      </c>
      <c r="B187" s="273">
        <v>32780</v>
      </c>
      <c r="C187" s="273">
        <v>27016</v>
      </c>
      <c r="D187" s="273">
        <f t="shared" si="5"/>
        <v>5764</v>
      </c>
    </row>
    <row r="188" spans="1:4" x14ac:dyDescent="0.25">
      <c r="A188" s="306" t="s">
        <v>1979</v>
      </c>
      <c r="B188" s="273">
        <v>86448</v>
      </c>
      <c r="C188" s="273">
        <v>71243</v>
      </c>
      <c r="D188" s="273">
        <f t="shared" si="5"/>
        <v>15205</v>
      </c>
    </row>
    <row r="189" spans="1:4" x14ac:dyDescent="0.25">
      <c r="A189" s="306" t="s">
        <v>1979</v>
      </c>
      <c r="B189" s="273">
        <v>86448</v>
      </c>
      <c r="C189" s="273">
        <v>71243</v>
      </c>
      <c r="D189" s="273">
        <f t="shared" si="5"/>
        <v>15205</v>
      </c>
    </row>
    <row r="190" spans="1:4" x14ac:dyDescent="0.25">
      <c r="A190" s="306" t="s">
        <v>1979</v>
      </c>
      <c r="B190" s="273">
        <v>86448</v>
      </c>
      <c r="C190" s="273">
        <v>71242</v>
      </c>
      <c r="D190" s="273">
        <f t="shared" si="5"/>
        <v>15206</v>
      </c>
    </row>
    <row r="191" spans="1:4" x14ac:dyDescent="0.25">
      <c r="A191" s="306" t="s">
        <v>1979</v>
      </c>
      <c r="B191" s="273">
        <v>86448</v>
      </c>
      <c r="C191" s="273">
        <v>71243</v>
      </c>
      <c r="D191" s="273">
        <f t="shared" si="5"/>
        <v>15205</v>
      </c>
    </row>
    <row r="192" spans="1:4" x14ac:dyDescent="0.25">
      <c r="A192" s="306" t="s">
        <v>1979</v>
      </c>
      <c r="B192" s="273">
        <v>86448</v>
      </c>
      <c r="C192" s="273">
        <v>71243</v>
      </c>
      <c r="D192" s="273">
        <f t="shared" si="5"/>
        <v>15205</v>
      </c>
    </row>
    <row r="193" spans="1:4" x14ac:dyDescent="0.25">
      <c r="A193" s="306" t="s">
        <v>1979</v>
      </c>
      <c r="B193" s="273">
        <v>86448</v>
      </c>
      <c r="C193" s="273">
        <v>71242</v>
      </c>
      <c r="D193" s="273">
        <f t="shared" si="5"/>
        <v>15206</v>
      </c>
    </row>
    <row r="194" spans="1:4" x14ac:dyDescent="0.25">
      <c r="A194" s="306" t="s">
        <v>1979</v>
      </c>
      <c r="B194" s="273">
        <v>86448</v>
      </c>
      <c r="C194" s="273">
        <v>71243</v>
      </c>
      <c r="D194" s="273">
        <f t="shared" si="5"/>
        <v>15205</v>
      </c>
    </row>
    <row r="195" spans="1:4" x14ac:dyDescent="0.25">
      <c r="A195" s="306" t="s">
        <v>1979</v>
      </c>
      <c r="B195" s="273">
        <v>86448</v>
      </c>
      <c r="C195" s="273">
        <v>71243</v>
      </c>
      <c r="D195" s="273">
        <f t="shared" si="5"/>
        <v>15205</v>
      </c>
    </row>
    <row r="196" spans="1:4" x14ac:dyDescent="0.25">
      <c r="A196" s="306" t="s">
        <v>1989</v>
      </c>
      <c r="B196" s="273">
        <v>109313</v>
      </c>
      <c r="C196" s="273">
        <v>90088</v>
      </c>
      <c r="D196" s="273">
        <f t="shared" si="5"/>
        <v>19225</v>
      </c>
    </row>
    <row r="197" spans="1:4" x14ac:dyDescent="0.25">
      <c r="A197" s="306" t="s">
        <v>1989</v>
      </c>
      <c r="B197" s="273">
        <v>109313</v>
      </c>
      <c r="C197" s="273">
        <v>90087</v>
      </c>
      <c r="D197" s="273">
        <f t="shared" si="5"/>
        <v>19226</v>
      </c>
    </row>
    <row r="198" spans="1:4" x14ac:dyDescent="0.25">
      <c r="A198" s="306" t="s">
        <v>1990</v>
      </c>
      <c r="B198" s="273">
        <v>109313</v>
      </c>
      <c r="C198" s="273">
        <v>90087</v>
      </c>
      <c r="D198" s="273">
        <f t="shared" si="5"/>
        <v>19226</v>
      </c>
    </row>
    <row r="199" spans="1:4" x14ac:dyDescent="0.25">
      <c r="A199" s="306" t="s">
        <v>1991</v>
      </c>
      <c r="B199" s="273">
        <v>87075</v>
      </c>
      <c r="C199" s="273">
        <v>71759</v>
      </c>
      <c r="D199" s="273">
        <f t="shared" si="5"/>
        <v>15316</v>
      </c>
    </row>
    <row r="200" spans="1:4" x14ac:dyDescent="0.25">
      <c r="A200" s="306" t="s">
        <v>1991</v>
      </c>
      <c r="B200" s="273">
        <v>87075</v>
      </c>
      <c r="C200" s="273">
        <v>71758</v>
      </c>
      <c r="D200" s="273">
        <f t="shared" si="5"/>
        <v>15317</v>
      </c>
    </row>
    <row r="201" spans="1:4" x14ac:dyDescent="0.25">
      <c r="A201" s="306" t="s">
        <v>1992</v>
      </c>
      <c r="B201" s="273">
        <v>68530</v>
      </c>
      <c r="C201" s="273">
        <v>56480</v>
      </c>
      <c r="D201" s="273">
        <f t="shared" si="5"/>
        <v>12050</v>
      </c>
    </row>
    <row r="202" spans="1:4" x14ac:dyDescent="0.25">
      <c r="A202" s="306" t="s">
        <v>1992</v>
      </c>
      <c r="B202" s="273">
        <v>68530</v>
      </c>
      <c r="C202" s="273">
        <v>56480</v>
      </c>
      <c r="D202" s="273">
        <f t="shared" si="5"/>
        <v>12050</v>
      </c>
    </row>
    <row r="203" spans="1:4" x14ac:dyDescent="0.25">
      <c r="A203" s="306" t="s">
        <v>1992</v>
      </c>
      <c r="B203" s="273">
        <v>129180</v>
      </c>
      <c r="C203" s="273">
        <v>106461</v>
      </c>
      <c r="D203" s="273">
        <f t="shared" si="5"/>
        <v>22719</v>
      </c>
    </row>
    <row r="204" spans="1:4" x14ac:dyDescent="0.25">
      <c r="A204" s="306" t="s">
        <v>2001</v>
      </c>
      <c r="B204" s="273">
        <v>122971</v>
      </c>
      <c r="C204" s="273">
        <v>101342</v>
      </c>
      <c r="D204" s="273">
        <f t="shared" si="5"/>
        <v>21629</v>
      </c>
    </row>
    <row r="205" spans="1:4" x14ac:dyDescent="0.25">
      <c r="A205" s="306" t="s">
        <v>2005</v>
      </c>
      <c r="B205" s="273">
        <v>188646</v>
      </c>
      <c r="C205" s="273">
        <v>155477</v>
      </c>
      <c r="D205" s="273">
        <f t="shared" si="5"/>
        <v>33169</v>
      </c>
    </row>
    <row r="206" spans="1:4" x14ac:dyDescent="0.25">
      <c r="A206" s="306" t="s">
        <v>2006</v>
      </c>
      <c r="B206" s="273">
        <v>188646</v>
      </c>
      <c r="C206" s="273">
        <v>155477</v>
      </c>
      <c r="D206" s="273">
        <f t="shared" si="5"/>
        <v>33169</v>
      </c>
    </row>
    <row r="207" spans="1:4" x14ac:dyDescent="0.25">
      <c r="A207" s="306" t="s">
        <v>2007</v>
      </c>
      <c r="B207" s="273">
        <v>146611</v>
      </c>
      <c r="C207" s="273">
        <v>120828</v>
      </c>
      <c r="D207" s="273">
        <f t="shared" si="5"/>
        <v>25783</v>
      </c>
    </row>
    <row r="208" spans="1:4" x14ac:dyDescent="0.25">
      <c r="A208" s="306" t="s">
        <v>2026</v>
      </c>
      <c r="B208" s="273">
        <v>81424</v>
      </c>
      <c r="C208" s="273">
        <v>67107</v>
      </c>
      <c r="D208" s="273">
        <f t="shared" si="5"/>
        <v>14317</v>
      </c>
    </row>
    <row r="209" spans="1:4" x14ac:dyDescent="0.25">
      <c r="A209" s="306" t="s">
        <v>2020</v>
      </c>
      <c r="B209" s="273">
        <v>76887</v>
      </c>
      <c r="C209" s="273">
        <v>63366</v>
      </c>
      <c r="D209" s="273">
        <f t="shared" si="5"/>
        <v>13521</v>
      </c>
    </row>
    <row r="210" spans="1:4" x14ac:dyDescent="0.25">
      <c r="A210" s="306" t="s">
        <v>2022</v>
      </c>
      <c r="B210" s="273">
        <v>58502</v>
      </c>
      <c r="C210" s="273">
        <v>48214</v>
      </c>
      <c r="D210" s="273">
        <f t="shared" si="5"/>
        <v>10288</v>
      </c>
    </row>
    <row r="211" spans="1:4" x14ac:dyDescent="0.25">
      <c r="A211" s="306" t="s">
        <v>2022</v>
      </c>
      <c r="B211" s="273">
        <v>58502</v>
      </c>
      <c r="C211" s="273">
        <v>48214</v>
      </c>
      <c r="D211" s="273">
        <f t="shared" si="5"/>
        <v>10288</v>
      </c>
    </row>
    <row r="212" spans="1:4" x14ac:dyDescent="0.25">
      <c r="A212" s="306" t="s">
        <v>2022</v>
      </c>
      <c r="B212" s="273">
        <v>58502</v>
      </c>
      <c r="C212" s="273">
        <v>48214</v>
      </c>
      <c r="D212" s="273">
        <f t="shared" si="5"/>
        <v>10288</v>
      </c>
    </row>
    <row r="213" spans="1:4" x14ac:dyDescent="0.25">
      <c r="A213" s="306" t="s">
        <v>1992</v>
      </c>
      <c r="B213" s="273">
        <v>56459</v>
      </c>
      <c r="C213" s="273">
        <v>46528</v>
      </c>
      <c r="D213" s="273">
        <f t="shared" si="5"/>
        <v>9931</v>
      </c>
    </row>
    <row r="214" spans="1:4" x14ac:dyDescent="0.25">
      <c r="A214" s="306" t="s">
        <v>1992</v>
      </c>
      <c r="B214" s="273">
        <v>56459</v>
      </c>
      <c r="C214" s="273">
        <v>46528</v>
      </c>
      <c r="D214" s="273">
        <f t="shared" si="5"/>
        <v>9931</v>
      </c>
    </row>
    <row r="215" spans="1:4" x14ac:dyDescent="0.25">
      <c r="A215" s="306" t="s">
        <v>2009</v>
      </c>
      <c r="B215" s="273">
        <v>56459</v>
      </c>
      <c r="C215" s="273">
        <v>46528</v>
      </c>
      <c r="D215" s="273">
        <f t="shared" si="5"/>
        <v>9931</v>
      </c>
    </row>
    <row r="216" spans="1:4" ht="31.5" x14ac:dyDescent="0.25">
      <c r="A216" s="426" t="s">
        <v>3389</v>
      </c>
      <c r="B216" s="286">
        <f>SUM(B162:B215)</f>
        <v>10290619</v>
      </c>
      <c r="C216" s="286">
        <f>SUM(C162:C215)</f>
        <v>7064581</v>
      </c>
      <c r="D216" s="286">
        <f>SUM(D162:D215)</f>
        <v>3226038</v>
      </c>
    </row>
    <row r="217" spans="1:4" ht="31.5" x14ac:dyDescent="0.25">
      <c r="A217" s="289" t="s">
        <v>3390</v>
      </c>
      <c r="B217" s="283"/>
      <c r="C217" s="273"/>
      <c r="D217" s="283"/>
    </row>
    <row r="218" spans="1:4" x14ac:dyDescent="0.25">
      <c r="A218" s="269" t="s">
        <v>5726</v>
      </c>
      <c r="B218" s="273">
        <v>155701</v>
      </c>
      <c r="C218" s="273">
        <v>1979</v>
      </c>
      <c r="D218" s="273">
        <f t="shared" ref="D218:D281" si="6">B218-C218</f>
        <v>153722</v>
      </c>
    </row>
    <row r="219" spans="1:4" x14ac:dyDescent="0.25">
      <c r="A219" s="269" t="s">
        <v>5727</v>
      </c>
      <c r="B219" s="273">
        <v>168841</v>
      </c>
      <c r="C219" s="273">
        <v>4159</v>
      </c>
      <c r="D219" s="273">
        <f t="shared" si="6"/>
        <v>164682</v>
      </c>
    </row>
    <row r="220" spans="1:4" x14ac:dyDescent="0.25">
      <c r="A220" s="269" t="s">
        <v>5728</v>
      </c>
      <c r="B220" s="273">
        <v>122311</v>
      </c>
      <c r="C220" s="273">
        <v>7483</v>
      </c>
      <c r="D220" s="273">
        <f t="shared" si="6"/>
        <v>114828</v>
      </c>
    </row>
    <row r="221" spans="1:4" x14ac:dyDescent="0.25">
      <c r="A221" s="269" t="s">
        <v>5729</v>
      </c>
      <c r="B221" s="273">
        <v>210915</v>
      </c>
      <c r="C221" s="273">
        <v>23043</v>
      </c>
      <c r="D221" s="273">
        <f t="shared" si="6"/>
        <v>187872</v>
      </c>
    </row>
    <row r="222" spans="1:4" x14ac:dyDescent="0.25">
      <c r="A222" s="269" t="s">
        <v>4532</v>
      </c>
      <c r="B222" s="273">
        <v>70670</v>
      </c>
      <c r="C222" s="273">
        <v>11989</v>
      </c>
      <c r="D222" s="273">
        <f t="shared" si="6"/>
        <v>58681</v>
      </c>
    </row>
    <row r="223" spans="1:4" x14ac:dyDescent="0.25">
      <c r="A223" s="269" t="s">
        <v>4533</v>
      </c>
      <c r="B223" s="273">
        <v>74193</v>
      </c>
      <c r="C223" s="273">
        <v>14385</v>
      </c>
      <c r="D223" s="273">
        <f t="shared" si="6"/>
        <v>59808</v>
      </c>
    </row>
    <row r="224" spans="1:4" x14ac:dyDescent="0.25">
      <c r="A224" s="269" t="s">
        <v>4534</v>
      </c>
      <c r="B224" s="273">
        <v>474005</v>
      </c>
      <c r="C224" s="273">
        <v>47178</v>
      </c>
      <c r="D224" s="273">
        <f t="shared" si="6"/>
        <v>426827</v>
      </c>
    </row>
    <row r="225" spans="1:4" x14ac:dyDescent="0.25">
      <c r="A225" s="269" t="s">
        <v>4535</v>
      </c>
      <c r="B225" s="273">
        <v>39468</v>
      </c>
      <c r="C225" s="273">
        <v>9578</v>
      </c>
      <c r="D225" s="273">
        <f t="shared" si="6"/>
        <v>29890</v>
      </c>
    </row>
    <row r="226" spans="1:4" ht="31.5" x14ac:dyDescent="0.25">
      <c r="A226" s="269" t="s">
        <v>4141</v>
      </c>
      <c r="B226" s="273">
        <v>1423557</v>
      </c>
      <c r="C226" s="273">
        <v>208034</v>
      </c>
      <c r="D226" s="273">
        <f t="shared" si="6"/>
        <v>1215523</v>
      </c>
    </row>
    <row r="227" spans="1:4" x14ac:dyDescent="0.25">
      <c r="A227" s="269" t="s">
        <v>4134</v>
      </c>
      <c r="B227" s="273">
        <v>93133</v>
      </c>
      <c r="C227" s="273">
        <v>19165</v>
      </c>
      <c r="D227" s="273">
        <f t="shared" si="6"/>
        <v>73968</v>
      </c>
    </row>
    <row r="228" spans="1:4" x14ac:dyDescent="0.25">
      <c r="A228" s="269" t="s">
        <v>4142</v>
      </c>
      <c r="B228" s="273">
        <v>8000000</v>
      </c>
      <c r="C228" s="273">
        <v>3480000</v>
      </c>
      <c r="D228" s="273">
        <f t="shared" si="6"/>
        <v>4520000</v>
      </c>
    </row>
    <row r="229" spans="1:4" x14ac:dyDescent="0.25">
      <c r="A229" s="269" t="s">
        <v>4143</v>
      </c>
      <c r="B229" s="273">
        <v>8000000</v>
      </c>
      <c r="C229" s="273">
        <v>3480000</v>
      </c>
      <c r="D229" s="273">
        <f t="shared" si="6"/>
        <v>4520000</v>
      </c>
    </row>
    <row r="230" spans="1:4" ht="31.5" x14ac:dyDescent="0.25">
      <c r="A230" s="269" t="s">
        <v>4144</v>
      </c>
      <c r="B230" s="273">
        <v>100000</v>
      </c>
      <c r="C230" s="273">
        <v>43500</v>
      </c>
      <c r="D230" s="273">
        <f t="shared" si="6"/>
        <v>56500</v>
      </c>
    </row>
    <row r="231" spans="1:4" x14ac:dyDescent="0.25">
      <c r="A231" s="269" t="s">
        <v>4145</v>
      </c>
      <c r="B231" s="273">
        <v>300000</v>
      </c>
      <c r="C231" s="273">
        <v>130497</v>
      </c>
      <c r="D231" s="273">
        <f t="shared" si="6"/>
        <v>169503</v>
      </c>
    </row>
    <row r="232" spans="1:4" x14ac:dyDescent="0.25">
      <c r="A232" s="269" t="s">
        <v>4146</v>
      </c>
      <c r="B232" s="273">
        <v>500000</v>
      </c>
      <c r="C232" s="273">
        <v>217500</v>
      </c>
      <c r="D232" s="273">
        <f t="shared" si="6"/>
        <v>282500</v>
      </c>
    </row>
    <row r="233" spans="1:4" x14ac:dyDescent="0.25">
      <c r="A233" s="269" t="s">
        <v>4147</v>
      </c>
      <c r="B233" s="273">
        <v>500000</v>
      </c>
      <c r="C233" s="273">
        <v>217500</v>
      </c>
      <c r="D233" s="273">
        <f t="shared" si="6"/>
        <v>282500</v>
      </c>
    </row>
    <row r="234" spans="1:4" ht="31.5" x14ac:dyDescent="0.25">
      <c r="A234" s="269" t="s">
        <v>4148</v>
      </c>
      <c r="B234" s="273">
        <v>4500000</v>
      </c>
      <c r="C234" s="273">
        <v>1957500</v>
      </c>
      <c r="D234" s="273">
        <f t="shared" si="6"/>
        <v>2542500</v>
      </c>
    </row>
    <row r="235" spans="1:4" x14ac:dyDescent="0.25">
      <c r="A235" s="269" t="s">
        <v>4149</v>
      </c>
      <c r="B235" s="273">
        <v>5000000</v>
      </c>
      <c r="C235" s="273">
        <v>2175000</v>
      </c>
      <c r="D235" s="273">
        <f t="shared" si="6"/>
        <v>2825000</v>
      </c>
    </row>
    <row r="236" spans="1:4" x14ac:dyDescent="0.25">
      <c r="A236" s="269" t="s">
        <v>4150</v>
      </c>
      <c r="B236" s="273">
        <v>3500000</v>
      </c>
      <c r="C236" s="273">
        <v>1522500</v>
      </c>
      <c r="D236" s="273">
        <f t="shared" si="6"/>
        <v>1977500</v>
      </c>
    </row>
    <row r="237" spans="1:4" ht="31.5" x14ac:dyDescent="0.25">
      <c r="A237" s="269" t="s">
        <v>4151</v>
      </c>
      <c r="B237" s="273">
        <v>1500000</v>
      </c>
      <c r="C237" s="273">
        <v>652500</v>
      </c>
      <c r="D237" s="273">
        <f t="shared" si="6"/>
        <v>847500</v>
      </c>
    </row>
    <row r="238" spans="1:4" ht="31.5" x14ac:dyDescent="0.25">
      <c r="A238" s="269" t="s">
        <v>4152</v>
      </c>
      <c r="B238" s="273">
        <v>2000000</v>
      </c>
      <c r="C238" s="273">
        <v>870000</v>
      </c>
      <c r="D238" s="273">
        <f t="shared" si="6"/>
        <v>1130000</v>
      </c>
    </row>
    <row r="239" spans="1:4" ht="31.5" x14ac:dyDescent="0.25">
      <c r="A239" s="269" t="s">
        <v>4153</v>
      </c>
      <c r="B239" s="273">
        <v>6500000</v>
      </c>
      <c r="C239" s="273">
        <v>2827500</v>
      </c>
      <c r="D239" s="273">
        <f t="shared" si="6"/>
        <v>3672500</v>
      </c>
    </row>
    <row r="240" spans="1:4" x14ac:dyDescent="0.25">
      <c r="A240" s="269" t="s">
        <v>4154</v>
      </c>
      <c r="B240" s="273">
        <v>2000000</v>
      </c>
      <c r="C240" s="273">
        <v>870000</v>
      </c>
      <c r="D240" s="273">
        <f t="shared" si="6"/>
        <v>1130000</v>
      </c>
    </row>
    <row r="241" spans="1:4" x14ac:dyDescent="0.25">
      <c r="A241" s="269" t="s">
        <v>4154</v>
      </c>
      <c r="B241" s="273">
        <v>2000000</v>
      </c>
      <c r="C241" s="273">
        <v>870000</v>
      </c>
      <c r="D241" s="273">
        <f t="shared" si="6"/>
        <v>1130000</v>
      </c>
    </row>
    <row r="242" spans="1:4" ht="31.5" x14ac:dyDescent="0.25">
      <c r="A242" s="269" t="s">
        <v>4155</v>
      </c>
      <c r="B242" s="273">
        <v>650000</v>
      </c>
      <c r="C242" s="273">
        <v>282750</v>
      </c>
      <c r="D242" s="273">
        <f t="shared" si="6"/>
        <v>367250</v>
      </c>
    </row>
    <row r="243" spans="1:4" ht="31.5" x14ac:dyDescent="0.25">
      <c r="A243" s="269" t="s">
        <v>4156</v>
      </c>
      <c r="B243" s="273">
        <v>366436</v>
      </c>
      <c r="C243" s="273">
        <v>159396</v>
      </c>
      <c r="D243" s="273">
        <f t="shared" si="6"/>
        <v>207040</v>
      </c>
    </row>
    <row r="244" spans="1:4" x14ac:dyDescent="0.25">
      <c r="A244" s="269" t="s">
        <v>4157</v>
      </c>
      <c r="B244" s="273">
        <v>2705948</v>
      </c>
      <c r="C244" s="273">
        <v>1177089</v>
      </c>
      <c r="D244" s="273">
        <f t="shared" si="6"/>
        <v>1528859</v>
      </c>
    </row>
    <row r="245" spans="1:4" ht="31.5" x14ac:dyDescent="0.25">
      <c r="A245" s="269" t="s">
        <v>4158</v>
      </c>
      <c r="B245" s="273">
        <v>1500000</v>
      </c>
      <c r="C245" s="273">
        <v>652500</v>
      </c>
      <c r="D245" s="273">
        <f t="shared" si="6"/>
        <v>847500</v>
      </c>
    </row>
    <row r="246" spans="1:4" x14ac:dyDescent="0.25">
      <c r="A246" s="269" t="s">
        <v>4159</v>
      </c>
      <c r="B246" s="273">
        <v>39585239</v>
      </c>
      <c r="C246" s="273">
        <v>16310892</v>
      </c>
      <c r="D246" s="273">
        <f t="shared" si="6"/>
        <v>23274347</v>
      </c>
    </row>
    <row r="247" spans="1:4" ht="31.5" x14ac:dyDescent="0.25">
      <c r="A247" s="269" t="s">
        <v>4160</v>
      </c>
      <c r="B247" s="273">
        <v>1000000</v>
      </c>
      <c r="C247" s="273">
        <v>435000</v>
      </c>
      <c r="D247" s="273">
        <f t="shared" si="6"/>
        <v>565000</v>
      </c>
    </row>
    <row r="248" spans="1:4" ht="31.5" x14ac:dyDescent="0.25">
      <c r="A248" s="269" t="s">
        <v>4161</v>
      </c>
      <c r="B248" s="273">
        <v>1000000</v>
      </c>
      <c r="C248" s="273">
        <v>435000</v>
      </c>
      <c r="D248" s="273">
        <f t="shared" si="6"/>
        <v>565000</v>
      </c>
    </row>
    <row r="249" spans="1:4" ht="31.5" x14ac:dyDescent="0.25">
      <c r="A249" s="269" t="s">
        <v>4162</v>
      </c>
      <c r="B249" s="273">
        <v>3000000</v>
      </c>
      <c r="C249" s="273">
        <v>1305000</v>
      </c>
      <c r="D249" s="273">
        <f t="shared" si="6"/>
        <v>1695000</v>
      </c>
    </row>
    <row r="250" spans="1:4" ht="31.5" x14ac:dyDescent="0.25">
      <c r="A250" s="269" t="s">
        <v>4163</v>
      </c>
      <c r="B250" s="273">
        <v>45000000</v>
      </c>
      <c r="C250" s="273">
        <v>19573003</v>
      </c>
      <c r="D250" s="273">
        <f t="shared" si="6"/>
        <v>25426997</v>
      </c>
    </row>
    <row r="251" spans="1:4" x14ac:dyDescent="0.25">
      <c r="A251" s="269" t="s">
        <v>4164</v>
      </c>
      <c r="B251" s="273">
        <v>800000</v>
      </c>
      <c r="C251" s="273">
        <v>348000</v>
      </c>
      <c r="D251" s="273">
        <f t="shared" si="6"/>
        <v>452000</v>
      </c>
    </row>
    <row r="252" spans="1:4" x14ac:dyDescent="0.25">
      <c r="A252" s="269" t="s">
        <v>4165</v>
      </c>
      <c r="B252" s="273">
        <v>50000</v>
      </c>
      <c r="C252" s="273">
        <v>21750</v>
      </c>
      <c r="D252" s="273">
        <f t="shared" si="6"/>
        <v>28250</v>
      </c>
    </row>
    <row r="253" spans="1:4" ht="31.5" x14ac:dyDescent="0.25">
      <c r="A253" s="269" t="s">
        <v>4166</v>
      </c>
      <c r="B253" s="273">
        <v>350000</v>
      </c>
      <c r="C253" s="273">
        <v>152253</v>
      </c>
      <c r="D253" s="273">
        <f t="shared" si="6"/>
        <v>197747</v>
      </c>
    </row>
    <row r="254" spans="1:4" ht="31.5" x14ac:dyDescent="0.25">
      <c r="A254" s="269" t="s">
        <v>4167</v>
      </c>
      <c r="B254" s="273">
        <v>350000</v>
      </c>
      <c r="C254" s="273">
        <v>152253</v>
      </c>
      <c r="D254" s="273">
        <f t="shared" si="6"/>
        <v>197747</v>
      </c>
    </row>
    <row r="255" spans="1:4" x14ac:dyDescent="0.25">
      <c r="A255" s="269" t="s">
        <v>4168</v>
      </c>
      <c r="B255" s="273">
        <v>500000</v>
      </c>
      <c r="C255" s="273">
        <v>217500</v>
      </c>
      <c r="D255" s="273">
        <f t="shared" si="6"/>
        <v>282500</v>
      </c>
    </row>
    <row r="256" spans="1:4" x14ac:dyDescent="0.25">
      <c r="A256" s="269" t="s">
        <v>4169</v>
      </c>
      <c r="B256" s="273">
        <v>1000000</v>
      </c>
      <c r="C256" s="273">
        <v>435000</v>
      </c>
      <c r="D256" s="273">
        <f t="shared" si="6"/>
        <v>565000</v>
      </c>
    </row>
    <row r="257" spans="1:4" ht="31.5" x14ac:dyDescent="0.25">
      <c r="A257" s="269" t="s">
        <v>4170</v>
      </c>
      <c r="B257" s="273">
        <v>850000</v>
      </c>
      <c r="C257" s="273">
        <v>369750</v>
      </c>
      <c r="D257" s="273">
        <f t="shared" si="6"/>
        <v>480250</v>
      </c>
    </row>
    <row r="258" spans="1:4" ht="31.5" x14ac:dyDescent="0.25">
      <c r="A258" s="269" t="s">
        <v>4171</v>
      </c>
      <c r="B258" s="273">
        <v>850000</v>
      </c>
      <c r="C258" s="273">
        <v>369750</v>
      </c>
      <c r="D258" s="273">
        <f t="shared" si="6"/>
        <v>480250</v>
      </c>
    </row>
    <row r="259" spans="1:4" x14ac:dyDescent="0.25">
      <c r="A259" s="269" t="s">
        <v>4172</v>
      </c>
      <c r="B259" s="273">
        <v>800000</v>
      </c>
      <c r="C259" s="273">
        <v>348000</v>
      </c>
      <c r="D259" s="273">
        <f t="shared" si="6"/>
        <v>452000</v>
      </c>
    </row>
    <row r="260" spans="1:4" ht="31.5" x14ac:dyDescent="0.25">
      <c r="A260" s="269" t="s">
        <v>4173</v>
      </c>
      <c r="B260" s="273">
        <v>950000</v>
      </c>
      <c r="C260" s="273">
        <v>413253</v>
      </c>
      <c r="D260" s="273">
        <f t="shared" si="6"/>
        <v>536747</v>
      </c>
    </row>
    <row r="261" spans="1:4" ht="31.5" x14ac:dyDescent="0.25">
      <c r="A261" s="269" t="s">
        <v>4174</v>
      </c>
      <c r="B261" s="273">
        <v>950000</v>
      </c>
      <c r="C261" s="273">
        <v>413253</v>
      </c>
      <c r="D261" s="273">
        <f t="shared" si="6"/>
        <v>536747</v>
      </c>
    </row>
    <row r="262" spans="1:4" x14ac:dyDescent="0.25">
      <c r="A262" s="269" t="s">
        <v>4175</v>
      </c>
      <c r="B262" s="273">
        <v>500000</v>
      </c>
      <c r="C262" s="273">
        <v>217500</v>
      </c>
      <c r="D262" s="273">
        <f t="shared" si="6"/>
        <v>282500</v>
      </c>
    </row>
    <row r="263" spans="1:4" ht="31.5" x14ac:dyDescent="0.25">
      <c r="A263" s="269" t="s">
        <v>4176</v>
      </c>
      <c r="B263" s="273">
        <v>2000000</v>
      </c>
      <c r="C263" s="273">
        <v>870000</v>
      </c>
      <c r="D263" s="273">
        <f t="shared" si="6"/>
        <v>1130000</v>
      </c>
    </row>
    <row r="264" spans="1:4" ht="31.5" x14ac:dyDescent="0.25">
      <c r="A264" s="269" t="s">
        <v>4177</v>
      </c>
      <c r="B264" s="273">
        <v>2000000</v>
      </c>
      <c r="C264" s="273">
        <v>870000</v>
      </c>
      <c r="D264" s="273">
        <f t="shared" si="6"/>
        <v>1130000</v>
      </c>
    </row>
    <row r="265" spans="1:4" ht="31.5" x14ac:dyDescent="0.25">
      <c r="A265" s="269" t="s">
        <v>4178</v>
      </c>
      <c r="B265" s="273">
        <v>2000000</v>
      </c>
      <c r="C265" s="273">
        <v>870000</v>
      </c>
      <c r="D265" s="273">
        <f t="shared" si="6"/>
        <v>1130000</v>
      </c>
    </row>
    <row r="266" spans="1:4" ht="31.5" x14ac:dyDescent="0.25">
      <c r="A266" s="269" t="s">
        <v>4179</v>
      </c>
      <c r="B266" s="273">
        <v>4516410</v>
      </c>
      <c r="C266" s="273">
        <v>1964634</v>
      </c>
      <c r="D266" s="273">
        <f t="shared" si="6"/>
        <v>2551776</v>
      </c>
    </row>
    <row r="267" spans="1:4" x14ac:dyDescent="0.25">
      <c r="A267" s="269" t="s">
        <v>4180</v>
      </c>
      <c r="B267" s="273">
        <v>4516410</v>
      </c>
      <c r="C267" s="273">
        <v>1964634</v>
      </c>
      <c r="D267" s="273">
        <f t="shared" si="6"/>
        <v>2551776</v>
      </c>
    </row>
    <row r="268" spans="1:4" x14ac:dyDescent="0.25">
      <c r="A268" s="269" t="s">
        <v>4181</v>
      </c>
      <c r="B268" s="273">
        <v>4516410</v>
      </c>
      <c r="C268" s="273">
        <v>1964634</v>
      </c>
      <c r="D268" s="273">
        <f t="shared" si="6"/>
        <v>2551776</v>
      </c>
    </row>
    <row r="269" spans="1:4" x14ac:dyDescent="0.25">
      <c r="A269" s="269" t="s">
        <v>4182</v>
      </c>
      <c r="B269" s="273">
        <v>12000000</v>
      </c>
      <c r="C269" s="273">
        <v>5219997</v>
      </c>
      <c r="D269" s="273">
        <f t="shared" si="6"/>
        <v>6780003</v>
      </c>
    </row>
    <row r="270" spans="1:4" x14ac:dyDescent="0.25">
      <c r="A270" s="269" t="s">
        <v>4183</v>
      </c>
      <c r="B270" s="273">
        <v>15000000</v>
      </c>
      <c r="C270" s="273">
        <v>6524997</v>
      </c>
      <c r="D270" s="273">
        <f t="shared" si="6"/>
        <v>8475003</v>
      </c>
    </row>
    <row r="271" spans="1:4" ht="31.5" x14ac:dyDescent="0.25">
      <c r="A271" s="269" t="s">
        <v>4184</v>
      </c>
      <c r="B271" s="273">
        <v>500000</v>
      </c>
      <c r="C271" s="273">
        <v>217500</v>
      </c>
      <c r="D271" s="273">
        <f t="shared" si="6"/>
        <v>282500</v>
      </c>
    </row>
    <row r="272" spans="1:4" ht="31.5" x14ac:dyDescent="0.25">
      <c r="A272" s="269" t="s">
        <v>4185</v>
      </c>
      <c r="B272" s="273">
        <v>600000</v>
      </c>
      <c r="C272" s="273">
        <v>261000</v>
      </c>
      <c r="D272" s="273">
        <f t="shared" si="6"/>
        <v>339000</v>
      </c>
    </row>
    <row r="273" spans="1:4" x14ac:dyDescent="0.25">
      <c r="A273" s="269" t="s">
        <v>4186</v>
      </c>
      <c r="B273" s="273">
        <v>130000</v>
      </c>
      <c r="C273" s="273">
        <v>56550</v>
      </c>
      <c r="D273" s="273">
        <f t="shared" si="6"/>
        <v>73450</v>
      </c>
    </row>
    <row r="274" spans="1:4" x14ac:dyDescent="0.25">
      <c r="A274" s="269" t="s">
        <v>4187</v>
      </c>
      <c r="B274" s="273">
        <v>130000</v>
      </c>
      <c r="C274" s="273">
        <v>56550</v>
      </c>
      <c r="D274" s="273">
        <f t="shared" si="6"/>
        <v>73450</v>
      </c>
    </row>
    <row r="275" spans="1:4" x14ac:dyDescent="0.25">
      <c r="A275" s="269" t="s">
        <v>4188</v>
      </c>
      <c r="B275" s="273">
        <v>6000000</v>
      </c>
      <c r="C275" s="273">
        <v>2610003</v>
      </c>
      <c r="D275" s="273">
        <f t="shared" si="6"/>
        <v>3389997</v>
      </c>
    </row>
    <row r="276" spans="1:4" x14ac:dyDescent="0.25">
      <c r="A276" s="269" t="s">
        <v>4189</v>
      </c>
      <c r="B276" s="273">
        <v>4000000</v>
      </c>
      <c r="C276" s="273">
        <v>1740003</v>
      </c>
      <c r="D276" s="273">
        <f t="shared" si="6"/>
        <v>2259997</v>
      </c>
    </row>
    <row r="277" spans="1:4" ht="31.5" x14ac:dyDescent="0.25">
      <c r="A277" s="269" t="s">
        <v>4190</v>
      </c>
      <c r="B277" s="273">
        <v>200000</v>
      </c>
      <c r="C277" s="273">
        <v>87003</v>
      </c>
      <c r="D277" s="273">
        <f t="shared" si="6"/>
        <v>112997</v>
      </c>
    </row>
    <row r="278" spans="1:4" ht="31.5" x14ac:dyDescent="0.25">
      <c r="A278" s="269" t="s">
        <v>4191</v>
      </c>
      <c r="B278" s="273">
        <v>200000</v>
      </c>
      <c r="C278" s="273">
        <v>87003</v>
      </c>
      <c r="D278" s="273">
        <f t="shared" si="6"/>
        <v>112997</v>
      </c>
    </row>
    <row r="279" spans="1:4" x14ac:dyDescent="0.25">
      <c r="A279" s="269" t="s">
        <v>4192</v>
      </c>
      <c r="B279" s="273">
        <v>200000</v>
      </c>
      <c r="C279" s="273">
        <v>87003</v>
      </c>
      <c r="D279" s="273">
        <f t="shared" si="6"/>
        <v>112997</v>
      </c>
    </row>
    <row r="280" spans="1:4" ht="31.5" x14ac:dyDescent="0.25">
      <c r="A280" s="269" t="s">
        <v>4193</v>
      </c>
      <c r="B280" s="273">
        <v>650000</v>
      </c>
      <c r="C280" s="273">
        <v>282750</v>
      </c>
      <c r="D280" s="273">
        <f t="shared" si="6"/>
        <v>367250</v>
      </c>
    </row>
    <row r="281" spans="1:4" ht="31.5" x14ac:dyDescent="0.25">
      <c r="A281" s="269" t="s">
        <v>4194</v>
      </c>
      <c r="B281" s="273">
        <v>8350000</v>
      </c>
      <c r="C281" s="273">
        <v>3632247</v>
      </c>
      <c r="D281" s="273">
        <f t="shared" si="6"/>
        <v>4717753</v>
      </c>
    </row>
    <row r="282" spans="1:4" ht="31.5" x14ac:dyDescent="0.25">
      <c r="A282" s="269" t="s">
        <v>4195</v>
      </c>
      <c r="B282" s="273">
        <v>500000</v>
      </c>
      <c r="C282" s="273">
        <v>217500</v>
      </c>
      <c r="D282" s="273">
        <f t="shared" ref="D282:D346" si="7">B282-C282</f>
        <v>282500</v>
      </c>
    </row>
    <row r="283" spans="1:4" ht="31.5" x14ac:dyDescent="0.25">
      <c r="A283" s="269" t="s">
        <v>4196</v>
      </c>
      <c r="B283" s="273">
        <v>600000</v>
      </c>
      <c r="C283" s="273">
        <v>261000</v>
      </c>
      <c r="D283" s="273">
        <f t="shared" si="7"/>
        <v>339000</v>
      </c>
    </row>
    <row r="284" spans="1:4" x14ac:dyDescent="0.25">
      <c r="A284" s="269" t="s">
        <v>4197</v>
      </c>
      <c r="B284" s="273">
        <v>6000000</v>
      </c>
      <c r="C284" s="273">
        <v>2610003</v>
      </c>
      <c r="D284" s="273">
        <f t="shared" si="7"/>
        <v>3389997</v>
      </c>
    </row>
    <row r="285" spans="1:4" x14ac:dyDescent="0.25">
      <c r="A285" s="269" t="s">
        <v>4198</v>
      </c>
      <c r="B285" s="273">
        <v>130000</v>
      </c>
      <c r="C285" s="273">
        <v>56550</v>
      </c>
      <c r="D285" s="273">
        <f t="shared" si="7"/>
        <v>73450</v>
      </c>
    </row>
    <row r="286" spans="1:4" x14ac:dyDescent="0.25">
      <c r="A286" s="269" t="s">
        <v>4199</v>
      </c>
      <c r="B286" s="273">
        <v>130000</v>
      </c>
      <c r="C286" s="273">
        <v>56550</v>
      </c>
      <c r="D286" s="273">
        <f t="shared" si="7"/>
        <v>73450</v>
      </c>
    </row>
    <row r="287" spans="1:4" x14ac:dyDescent="0.25">
      <c r="A287" s="269" t="s">
        <v>4200</v>
      </c>
      <c r="B287" s="273">
        <v>4000000</v>
      </c>
      <c r="C287" s="273">
        <v>1740003</v>
      </c>
      <c r="D287" s="273">
        <f t="shared" si="7"/>
        <v>2259997</v>
      </c>
    </row>
    <row r="288" spans="1:4" ht="31.5" x14ac:dyDescent="0.25">
      <c r="A288" s="269" t="s">
        <v>4201</v>
      </c>
      <c r="B288" s="273">
        <v>403857</v>
      </c>
      <c r="C288" s="273">
        <v>175677</v>
      </c>
      <c r="D288" s="273">
        <f t="shared" si="7"/>
        <v>228180</v>
      </c>
    </row>
    <row r="289" spans="1:4" ht="31.5" x14ac:dyDescent="0.25">
      <c r="A289" s="269" t="s">
        <v>4202</v>
      </c>
      <c r="B289" s="273">
        <v>150000</v>
      </c>
      <c r="C289" s="273">
        <v>66250</v>
      </c>
      <c r="D289" s="273">
        <f t="shared" si="7"/>
        <v>83750</v>
      </c>
    </row>
    <row r="290" spans="1:4" ht="31.5" x14ac:dyDescent="0.25">
      <c r="A290" s="269" t="s">
        <v>4203</v>
      </c>
      <c r="B290" s="273">
        <v>150000</v>
      </c>
      <c r="C290" s="273">
        <v>66250</v>
      </c>
      <c r="D290" s="273">
        <f t="shared" si="7"/>
        <v>83750</v>
      </c>
    </row>
    <row r="291" spans="1:4" ht="31.5" x14ac:dyDescent="0.25">
      <c r="A291" s="269" t="s">
        <v>4204</v>
      </c>
      <c r="B291" s="273">
        <v>650000</v>
      </c>
      <c r="C291" s="273">
        <v>282750</v>
      </c>
      <c r="D291" s="273">
        <f t="shared" si="7"/>
        <v>367250</v>
      </c>
    </row>
    <row r="292" spans="1:4" x14ac:dyDescent="0.25">
      <c r="A292" s="269" t="s">
        <v>4205</v>
      </c>
      <c r="B292" s="273">
        <v>200000</v>
      </c>
      <c r="C292" s="273">
        <v>87003</v>
      </c>
      <c r="D292" s="273">
        <f t="shared" si="7"/>
        <v>112997</v>
      </c>
    </row>
    <row r="293" spans="1:4" ht="31.5" x14ac:dyDescent="0.25">
      <c r="A293" s="269" t="s">
        <v>4206</v>
      </c>
      <c r="B293" s="273">
        <v>3749998</v>
      </c>
      <c r="C293" s="273">
        <v>1631250</v>
      </c>
      <c r="D293" s="273">
        <f t="shared" si="7"/>
        <v>2118748</v>
      </c>
    </row>
    <row r="294" spans="1:4" ht="31.5" x14ac:dyDescent="0.25">
      <c r="A294" s="269" t="s">
        <v>4207</v>
      </c>
      <c r="B294" s="273">
        <v>8350000</v>
      </c>
      <c r="C294" s="273">
        <v>3632247</v>
      </c>
      <c r="D294" s="273">
        <f t="shared" si="7"/>
        <v>4717753</v>
      </c>
    </row>
    <row r="295" spans="1:4" x14ac:dyDescent="0.25">
      <c r="A295" s="269" t="s">
        <v>4208</v>
      </c>
      <c r="B295" s="273">
        <v>1000000</v>
      </c>
      <c r="C295" s="273">
        <v>435000</v>
      </c>
      <c r="D295" s="273">
        <f t="shared" si="7"/>
        <v>565000</v>
      </c>
    </row>
    <row r="296" spans="1:4" x14ac:dyDescent="0.25">
      <c r="A296" s="269" t="s">
        <v>4209</v>
      </c>
      <c r="B296" s="273">
        <v>1000000</v>
      </c>
      <c r="C296" s="273">
        <v>435000</v>
      </c>
      <c r="D296" s="273">
        <f t="shared" si="7"/>
        <v>565000</v>
      </c>
    </row>
    <row r="297" spans="1:4" x14ac:dyDescent="0.25">
      <c r="A297" s="269" t="s">
        <v>4210</v>
      </c>
      <c r="B297" s="273">
        <v>1600000</v>
      </c>
      <c r="C297" s="273">
        <v>696000</v>
      </c>
      <c r="D297" s="273">
        <f t="shared" si="7"/>
        <v>904000</v>
      </c>
    </row>
    <row r="298" spans="1:4" x14ac:dyDescent="0.25">
      <c r="A298" s="269" t="s">
        <v>4211</v>
      </c>
      <c r="B298" s="273">
        <v>1600000</v>
      </c>
      <c r="C298" s="273">
        <v>696000</v>
      </c>
      <c r="D298" s="273">
        <f t="shared" si="7"/>
        <v>904000</v>
      </c>
    </row>
    <row r="299" spans="1:4" x14ac:dyDescent="0.25">
      <c r="A299" s="269" t="s">
        <v>4212</v>
      </c>
      <c r="B299" s="273">
        <v>2500000</v>
      </c>
      <c r="C299" s="273">
        <v>1087503</v>
      </c>
      <c r="D299" s="273">
        <f t="shared" si="7"/>
        <v>1412497</v>
      </c>
    </row>
    <row r="300" spans="1:4" x14ac:dyDescent="0.25">
      <c r="A300" s="269" t="s">
        <v>4213</v>
      </c>
      <c r="B300" s="273">
        <v>2500000</v>
      </c>
      <c r="C300" s="273">
        <v>1087503</v>
      </c>
      <c r="D300" s="273">
        <f t="shared" si="7"/>
        <v>1412497</v>
      </c>
    </row>
    <row r="301" spans="1:4" x14ac:dyDescent="0.25">
      <c r="A301" s="269" t="s">
        <v>4214</v>
      </c>
      <c r="B301" s="273">
        <v>2500000</v>
      </c>
      <c r="C301" s="273">
        <v>1087503</v>
      </c>
      <c r="D301" s="273">
        <f t="shared" si="7"/>
        <v>1412497</v>
      </c>
    </row>
    <row r="302" spans="1:4" x14ac:dyDescent="0.25">
      <c r="A302" s="269" t="s">
        <v>4215</v>
      </c>
      <c r="B302" s="273">
        <v>2500000</v>
      </c>
      <c r="C302" s="273">
        <v>1087503</v>
      </c>
      <c r="D302" s="273">
        <f t="shared" si="7"/>
        <v>1412497</v>
      </c>
    </row>
    <row r="303" spans="1:4" x14ac:dyDescent="0.25">
      <c r="A303" s="269" t="s">
        <v>4216</v>
      </c>
      <c r="B303" s="273">
        <v>600000</v>
      </c>
      <c r="C303" s="273">
        <v>261000</v>
      </c>
      <c r="D303" s="273">
        <f t="shared" si="7"/>
        <v>339000</v>
      </c>
    </row>
    <row r="304" spans="1:4" x14ac:dyDescent="0.25">
      <c r="A304" s="269" t="s">
        <v>4217</v>
      </c>
      <c r="B304" s="273">
        <v>1500000</v>
      </c>
      <c r="C304" s="273">
        <v>652500</v>
      </c>
      <c r="D304" s="273">
        <f t="shared" si="7"/>
        <v>847500</v>
      </c>
    </row>
    <row r="305" spans="1:4" ht="31.5" x14ac:dyDescent="0.25">
      <c r="A305" s="269" t="s">
        <v>4218</v>
      </c>
      <c r="B305" s="273">
        <v>18024691</v>
      </c>
      <c r="C305" s="273">
        <v>7840737</v>
      </c>
      <c r="D305" s="273">
        <f t="shared" si="7"/>
        <v>10183954</v>
      </c>
    </row>
    <row r="306" spans="1:4" ht="31.5" x14ac:dyDescent="0.25">
      <c r="A306" s="269" t="s">
        <v>4219</v>
      </c>
      <c r="B306" s="273">
        <v>4500000</v>
      </c>
      <c r="C306" s="273">
        <v>1957500</v>
      </c>
      <c r="D306" s="273">
        <f t="shared" si="7"/>
        <v>2542500</v>
      </c>
    </row>
    <row r="307" spans="1:4" ht="31.5" x14ac:dyDescent="0.25">
      <c r="A307" s="269" t="s">
        <v>4219</v>
      </c>
      <c r="B307" s="273">
        <v>100000</v>
      </c>
      <c r="C307" s="273">
        <v>43500</v>
      </c>
      <c r="D307" s="273">
        <f t="shared" si="7"/>
        <v>56500</v>
      </c>
    </row>
    <row r="308" spans="1:4" ht="31.5" x14ac:dyDescent="0.25">
      <c r="A308" s="269" t="s">
        <v>4220</v>
      </c>
      <c r="B308" s="273">
        <v>450000</v>
      </c>
      <c r="C308" s="273">
        <v>195753</v>
      </c>
      <c r="D308" s="273">
        <f t="shared" si="7"/>
        <v>254247</v>
      </c>
    </row>
    <row r="309" spans="1:4" ht="31.5" x14ac:dyDescent="0.25">
      <c r="A309" s="269" t="s">
        <v>4221</v>
      </c>
      <c r="B309" s="273">
        <v>1000000</v>
      </c>
      <c r="C309" s="273">
        <v>435000</v>
      </c>
      <c r="D309" s="273">
        <f t="shared" si="7"/>
        <v>565000</v>
      </c>
    </row>
    <row r="310" spans="1:4" ht="31.5" x14ac:dyDescent="0.25">
      <c r="A310" s="269" t="s">
        <v>4221</v>
      </c>
      <c r="B310" s="273">
        <v>1000000</v>
      </c>
      <c r="C310" s="273">
        <v>435000</v>
      </c>
      <c r="D310" s="273">
        <f t="shared" si="7"/>
        <v>565000</v>
      </c>
    </row>
    <row r="311" spans="1:4" x14ac:dyDescent="0.25">
      <c r="A311" s="269" t="s">
        <v>4222</v>
      </c>
      <c r="B311" s="273">
        <v>200000</v>
      </c>
      <c r="C311" s="273">
        <v>87003</v>
      </c>
      <c r="D311" s="273">
        <f t="shared" si="7"/>
        <v>112997</v>
      </c>
    </row>
    <row r="312" spans="1:4" ht="31.5" x14ac:dyDescent="0.25">
      <c r="A312" s="269" t="s">
        <v>4223</v>
      </c>
      <c r="B312" s="273">
        <v>900000</v>
      </c>
      <c r="C312" s="273">
        <v>391500</v>
      </c>
      <c r="D312" s="273">
        <f t="shared" si="7"/>
        <v>508500</v>
      </c>
    </row>
    <row r="313" spans="1:4" ht="31.5" x14ac:dyDescent="0.25">
      <c r="A313" s="269" t="s">
        <v>4224</v>
      </c>
      <c r="B313" s="273">
        <v>2500000</v>
      </c>
      <c r="C313" s="273">
        <v>1087503</v>
      </c>
      <c r="D313" s="273">
        <f t="shared" si="7"/>
        <v>1412497</v>
      </c>
    </row>
    <row r="314" spans="1:4" ht="31.5" x14ac:dyDescent="0.25">
      <c r="A314" s="269" t="s">
        <v>4225</v>
      </c>
      <c r="B314" s="273">
        <v>7525675</v>
      </c>
      <c r="C314" s="273">
        <v>3273669</v>
      </c>
      <c r="D314" s="273">
        <f t="shared" si="7"/>
        <v>4252006</v>
      </c>
    </row>
    <row r="315" spans="1:4" ht="31.5" x14ac:dyDescent="0.25">
      <c r="A315" s="269" t="s">
        <v>4226</v>
      </c>
      <c r="B315" s="273">
        <v>3000000</v>
      </c>
      <c r="C315" s="273">
        <v>1305000</v>
      </c>
      <c r="D315" s="273">
        <f t="shared" si="7"/>
        <v>1695000</v>
      </c>
    </row>
    <row r="316" spans="1:4" ht="31.5" x14ac:dyDescent="0.25">
      <c r="A316" s="269" t="s">
        <v>4227</v>
      </c>
      <c r="B316" s="273">
        <v>4500000</v>
      </c>
      <c r="C316" s="273">
        <v>1957500</v>
      </c>
      <c r="D316" s="273">
        <f t="shared" si="7"/>
        <v>2542500</v>
      </c>
    </row>
    <row r="317" spans="1:4" ht="31.5" x14ac:dyDescent="0.25">
      <c r="A317" s="269" t="s">
        <v>4228</v>
      </c>
      <c r="B317" s="273">
        <v>250000</v>
      </c>
      <c r="C317" s="273">
        <v>108750</v>
      </c>
      <c r="D317" s="273">
        <f t="shared" si="7"/>
        <v>141250</v>
      </c>
    </row>
    <row r="318" spans="1:4" ht="31.5" x14ac:dyDescent="0.25">
      <c r="A318" s="269" t="s">
        <v>4229</v>
      </c>
      <c r="B318" s="273">
        <v>500000</v>
      </c>
      <c r="C318" s="273">
        <v>217500</v>
      </c>
      <c r="D318" s="273">
        <f t="shared" si="7"/>
        <v>282500</v>
      </c>
    </row>
    <row r="319" spans="1:4" ht="31.5" x14ac:dyDescent="0.25">
      <c r="A319" s="269" t="s">
        <v>4230</v>
      </c>
      <c r="B319" s="273">
        <v>1000000</v>
      </c>
      <c r="C319" s="273">
        <v>435000</v>
      </c>
      <c r="D319" s="273">
        <f t="shared" si="7"/>
        <v>565000</v>
      </c>
    </row>
    <row r="320" spans="1:4" ht="31.5" x14ac:dyDescent="0.25">
      <c r="A320" s="269" t="s">
        <v>4231</v>
      </c>
      <c r="B320" s="273">
        <v>1000000</v>
      </c>
      <c r="C320" s="273">
        <v>435000</v>
      </c>
      <c r="D320" s="273">
        <f t="shared" si="7"/>
        <v>565000</v>
      </c>
    </row>
    <row r="321" spans="1:4" ht="31.5" x14ac:dyDescent="0.25">
      <c r="A321" s="269" t="s">
        <v>4232</v>
      </c>
      <c r="B321" s="273">
        <v>600000</v>
      </c>
      <c r="C321" s="273">
        <v>261000</v>
      </c>
      <c r="D321" s="273">
        <f t="shared" si="7"/>
        <v>339000</v>
      </c>
    </row>
    <row r="322" spans="1:4" x14ac:dyDescent="0.25">
      <c r="A322" s="269" t="s">
        <v>4233</v>
      </c>
      <c r="B322" s="273">
        <v>200000</v>
      </c>
      <c r="C322" s="273">
        <v>87003</v>
      </c>
      <c r="D322" s="273">
        <f t="shared" si="7"/>
        <v>112997</v>
      </c>
    </row>
    <row r="323" spans="1:4" x14ac:dyDescent="0.25">
      <c r="A323" s="269" t="s">
        <v>4234</v>
      </c>
      <c r="B323" s="273">
        <v>450000</v>
      </c>
      <c r="C323" s="273">
        <v>195753</v>
      </c>
      <c r="D323" s="273">
        <f t="shared" si="7"/>
        <v>254247</v>
      </c>
    </row>
    <row r="324" spans="1:4" x14ac:dyDescent="0.25">
      <c r="A324" s="269" t="s">
        <v>4235</v>
      </c>
      <c r="B324" s="273">
        <v>2100000</v>
      </c>
      <c r="C324" s="273">
        <v>913500</v>
      </c>
      <c r="D324" s="273">
        <f t="shared" si="7"/>
        <v>1186500</v>
      </c>
    </row>
    <row r="325" spans="1:4" x14ac:dyDescent="0.25">
      <c r="A325" s="269" t="s">
        <v>4236</v>
      </c>
      <c r="B325" s="273">
        <v>500000</v>
      </c>
      <c r="C325" s="273">
        <v>217500</v>
      </c>
      <c r="D325" s="273">
        <f t="shared" si="7"/>
        <v>282500</v>
      </c>
    </row>
    <row r="326" spans="1:4" x14ac:dyDescent="0.25">
      <c r="A326" s="269" t="s">
        <v>4237</v>
      </c>
      <c r="B326" s="273">
        <v>2200000</v>
      </c>
      <c r="C326" s="273">
        <v>957000</v>
      </c>
      <c r="D326" s="273">
        <f t="shared" si="7"/>
        <v>1243000</v>
      </c>
    </row>
    <row r="327" spans="1:4" x14ac:dyDescent="0.25">
      <c r="A327" s="269" t="s">
        <v>4238</v>
      </c>
      <c r="B327" s="273">
        <v>600000</v>
      </c>
      <c r="C327" s="273">
        <v>125997</v>
      </c>
      <c r="D327" s="273">
        <f t="shared" si="7"/>
        <v>474003</v>
      </c>
    </row>
    <row r="328" spans="1:4" ht="31.5" x14ac:dyDescent="0.25">
      <c r="A328" s="269" t="s">
        <v>4239</v>
      </c>
      <c r="B328" s="273">
        <v>1227476</v>
      </c>
      <c r="C328" s="273">
        <v>257769</v>
      </c>
      <c r="D328" s="273">
        <f t="shared" si="7"/>
        <v>969707</v>
      </c>
    </row>
    <row r="329" spans="1:4" ht="31.5" x14ac:dyDescent="0.25">
      <c r="A329" s="269" t="s">
        <v>4240</v>
      </c>
      <c r="B329" s="273">
        <v>1227476</v>
      </c>
      <c r="C329" s="273">
        <v>257769</v>
      </c>
      <c r="D329" s="273">
        <f t="shared" si="7"/>
        <v>969707</v>
      </c>
    </row>
    <row r="330" spans="1:4" ht="31.5" x14ac:dyDescent="0.25">
      <c r="A330" s="269" t="s">
        <v>4241</v>
      </c>
      <c r="B330" s="273">
        <v>300000</v>
      </c>
      <c r="C330" s="273">
        <v>63000</v>
      </c>
      <c r="D330" s="273">
        <f t="shared" si="7"/>
        <v>237000</v>
      </c>
    </row>
    <row r="331" spans="1:4" x14ac:dyDescent="0.25">
      <c r="A331" s="269" t="s">
        <v>4242</v>
      </c>
      <c r="B331" s="273">
        <v>300000</v>
      </c>
      <c r="C331" s="273">
        <v>63000</v>
      </c>
      <c r="D331" s="273">
        <f t="shared" si="7"/>
        <v>237000</v>
      </c>
    </row>
    <row r="332" spans="1:4" ht="31.5" x14ac:dyDescent="0.25">
      <c r="A332" s="269" t="s">
        <v>4243</v>
      </c>
      <c r="B332" s="273">
        <v>403857</v>
      </c>
      <c r="C332" s="273">
        <v>84813</v>
      </c>
      <c r="D332" s="273">
        <f t="shared" si="7"/>
        <v>319044</v>
      </c>
    </row>
    <row r="333" spans="1:4" ht="31.5" x14ac:dyDescent="0.25">
      <c r="A333" s="269" t="s">
        <v>4244</v>
      </c>
      <c r="B333" s="273">
        <v>403857</v>
      </c>
      <c r="C333" s="273">
        <v>84813</v>
      </c>
      <c r="D333" s="273">
        <f t="shared" si="7"/>
        <v>319044</v>
      </c>
    </row>
    <row r="334" spans="1:4" ht="31.5" x14ac:dyDescent="0.25">
      <c r="A334" s="269" t="s">
        <v>4245</v>
      </c>
      <c r="B334" s="273">
        <v>403857</v>
      </c>
      <c r="C334" s="273">
        <v>84813</v>
      </c>
      <c r="D334" s="273">
        <f t="shared" si="7"/>
        <v>319044</v>
      </c>
    </row>
    <row r="335" spans="1:4" ht="31.5" x14ac:dyDescent="0.25">
      <c r="A335" s="269" t="s">
        <v>4246</v>
      </c>
      <c r="B335" s="273">
        <v>3749998</v>
      </c>
      <c r="C335" s="273">
        <v>787497</v>
      </c>
      <c r="D335" s="273">
        <f t="shared" si="7"/>
        <v>2962501</v>
      </c>
    </row>
    <row r="336" spans="1:4" ht="31.5" x14ac:dyDescent="0.25">
      <c r="A336" s="269" t="s">
        <v>4247</v>
      </c>
      <c r="B336" s="273">
        <v>403857</v>
      </c>
      <c r="C336" s="273">
        <v>84813</v>
      </c>
      <c r="D336" s="273">
        <f t="shared" si="7"/>
        <v>319044</v>
      </c>
    </row>
    <row r="337" spans="1:4" ht="31.5" x14ac:dyDescent="0.25">
      <c r="A337" s="269" t="s">
        <v>4248</v>
      </c>
      <c r="B337" s="273">
        <v>403857</v>
      </c>
      <c r="C337" s="273">
        <v>84813</v>
      </c>
      <c r="D337" s="273">
        <f t="shared" si="7"/>
        <v>319044</v>
      </c>
    </row>
    <row r="338" spans="1:4" ht="31.5" x14ac:dyDescent="0.25">
      <c r="A338" s="269" t="s">
        <v>4249</v>
      </c>
      <c r="B338" s="273">
        <v>679345</v>
      </c>
      <c r="C338" s="273">
        <v>142662</v>
      </c>
      <c r="D338" s="273">
        <f t="shared" si="7"/>
        <v>536683</v>
      </c>
    </row>
    <row r="339" spans="1:4" ht="31.5" x14ac:dyDescent="0.25">
      <c r="A339" s="269" t="s">
        <v>4250</v>
      </c>
      <c r="B339" s="273">
        <v>679345</v>
      </c>
      <c r="C339" s="273">
        <v>142662</v>
      </c>
      <c r="D339" s="273">
        <f t="shared" si="7"/>
        <v>536683</v>
      </c>
    </row>
    <row r="340" spans="1:4" ht="31.5" x14ac:dyDescent="0.25">
      <c r="A340" s="269" t="s">
        <v>4251</v>
      </c>
      <c r="B340" s="273">
        <v>755774</v>
      </c>
      <c r="C340" s="273">
        <v>158715</v>
      </c>
      <c r="D340" s="273">
        <f t="shared" si="7"/>
        <v>597059</v>
      </c>
    </row>
    <row r="341" spans="1:4" ht="31.5" x14ac:dyDescent="0.25">
      <c r="A341" s="269" t="s">
        <v>4252</v>
      </c>
      <c r="B341" s="273">
        <v>755774</v>
      </c>
      <c r="C341" s="273">
        <v>158715</v>
      </c>
      <c r="D341" s="273">
        <f t="shared" si="7"/>
        <v>597059</v>
      </c>
    </row>
    <row r="342" spans="1:4" ht="31.5" x14ac:dyDescent="0.25">
      <c r="A342" s="269" t="s">
        <v>4253</v>
      </c>
      <c r="B342" s="273">
        <v>1349127</v>
      </c>
      <c r="C342" s="273">
        <v>283317</v>
      </c>
      <c r="D342" s="273">
        <f t="shared" si="7"/>
        <v>1065810</v>
      </c>
    </row>
    <row r="343" spans="1:4" ht="31.5" x14ac:dyDescent="0.25">
      <c r="A343" s="269" t="s">
        <v>4254</v>
      </c>
      <c r="B343" s="273">
        <v>1349127</v>
      </c>
      <c r="C343" s="273">
        <v>283317</v>
      </c>
      <c r="D343" s="273">
        <f t="shared" si="7"/>
        <v>1065810</v>
      </c>
    </row>
    <row r="344" spans="1:4" x14ac:dyDescent="0.25">
      <c r="A344" s="269" t="s">
        <v>4255</v>
      </c>
      <c r="B344" s="273">
        <v>1098000</v>
      </c>
      <c r="C344" s="273">
        <v>230580</v>
      </c>
      <c r="D344" s="273">
        <f t="shared" si="7"/>
        <v>867420</v>
      </c>
    </row>
    <row r="345" spans="1:4" x14ac:dyDescent="0.25">
      <c r="A345" s="269" t="s">
        <v>4255</v>
      </c>
      <c r="B345" s="273">
        <v>1098000</v>
      </c>
      <c r="C345" s="273">
        <v>230580</v>
      </c>
      <c r="D345" s="273">
        <f t="shared" si="7"/>
        <v>867420</v>
      </c>
    </row>
    <row r="346" spans="1:4" x14ac:dyDescent="0.25">
      <c r="A346" s="269" t="s">
        <v>5730</v>
      </c>
      <c r="B346" s="273">
        <v>2000000</v>
      </c>
      <c r="C346" s="273">
        <v>870002</v>
      </c>
      <c r="D346" s="273">
        <f t="shared" si="7"/>
        <v>1129998</v>
      </c>
    </row>
    <row r="347" spans="1:4" x14ac:dyDescent="0.25">
      <c r="A347" s="269" t="s">
        <v>4256</v>
      </c>
      <c r="B347" s="273">
        <v>1146923</v>
      </c>
      <c r="C347" s="273">
        <v>467019</v>
      </c>
      <c r="D347" s="273">
        <f t="shared" ref="D347:D411" si="8">B347-C347</f>
        <v>679904</v>
      </c>
    </row>
    <row r="348" spans="1:4" x14ac:dyDescent="0.25">
      <c r="A348" s="269" t="s">
        <v>4257</v>
      </c>
      <c r="B348" s="273">
        <v>1146923</v>
      </c>
      <c r="C348" s="273">
        <v>467019</v>
      </c>
      <c r="D348" s="273">
        <f t="shared" si="8"/>
        <v>679904</v>
      </c>
    </row>
    <row r="349" spans="1:4" x14ac:dyDescent="0.25">
      <c r="A349" s="269" t="s">
        <v>4258</v>
      </c>
      <c r="B349" s="273">
        <v>1146923</v>
      </c>
      <c r="C349" s="273">
        <v>467019</v>
      </c>
      <c r="D349" s="273">
        <f t="shared" si="8"/>
        <v>679904</v>
      </c>
    </row>
    <row r="350" spans="1:4" x14ac:dyDescent="0.25">
      <c r="A350" s="269" t="s">
        <v>4259</v>
      </c>
      <c r="B350" s="273">
        <v>1059430</v>
      </c>
      <c r="C350" s="273">
        <v>431390</v>
      </c>
      <c r="D350" s="273">
        <f t="shared" si="8"/>
        <v>628040</v>
      </c>
    </row>
    <row r="351" spans="1:4" ht="31.5" x14ac:dyDescent="0.25">
      <c r="A351" s="269" t="s">
        <v>4260</v>
      </c>
      <c r="B351" s="273">
        <v>231267</v>
      </c>
      <c r="C351" s="273">
        <v>45459</v>
      </c>
      <c r="D351" s="273">
        <f t="shared" si="8"/>
        <v>185808</v>
      </c>
    </row>
    <row r="352" spans="1:4" ht="31.5" x14ac:dyDescent="0.25">
      <c r="A352" s="269" t="s">
        <v>4261</v>
      </c>
      <c r="B352" s="273">
        <v>231267</v>
      </c>
      <c r="C352" s="273">
        <v>45459</v>
      </c>
      <c r="D352" s="273">
        <f t="shared" si="8"/>
        <v>185808</v>
      </c>
    </row>
    <row r="353" spans="1:4" ht="31.5" x14ac:dyDescent="0.25">
      <c r="A353" s="269" t="s">
        <v>4262</v>
      </c>
      <c r="B353" s="273">
        <v>501112</v>
      </c>
      <c r="C353" s="273">
        <v>59692</v>
      </c>
      <c r="D353" s="273">
        <f t="shared" si="8"/>
        <v>441420</v>
      </c>
    </row>
    <row r="354" spans="1:4" x14ac:dyDescent="0.25">
      <c r="A354" s="269" t="s">
        <v>3875</v>
      </c>
      <c r="B354" s="273">
        <v>3103436</v>
      </c>
      <c r="C354" s="273">
        <v>1189604</v>
      </c>
      <c r="D354" s="273">
        <f t="shared" si="8"/>
        <v>1913832</v>
      </c>
    </row>
    <row r="355" spans="1:4" x14ac:dyDescent="0.25">
      <c r="A355" s="269" t="s">
        <v>3876</v>
      </c>
      <c r="B355" s="273">
        <v>3197903</v>
      </c>
      <c r="C355" s="273">
        <v>1358028</v>
      </c>
      <c r="D355" s="273">
        <f t="shared" si="8"/>
        <v>1839875</v>
      </c>
    </row>
    <row r="356" spans="1:4" x14ac:dyDescent="0.25">
      <c r="A356" s="269" t="s">
        <v>3877</v>
      </c>
      <c r="B356" s="273">
        <v>278365</v>
      </c>
      <c r="C356" s="273">
        <v>121250</v>
      </c>
      <c r="D356" s="273">
        <f t="shared" si="8"/>
        <v>157115</v>
      </c>
    </row>
    <row r="357" spans="1:4" x14ac:dyDescent="0.25">
      <c r="A357" s="269" t="s">
        <v>3878</v>
      </c>
      <c r="B357" s="273">
        <v>118053</v>
      </c>
      <c r="C357" s="273">
        <v>52854</v>
      </c>
      <c r="D357" s="273">
        <f t="shared" si="8"/>
        <v>65199</v>
      </c>
    </row>
    <row r="358" spans="1:4" x14ac:dyDescent="0.25">
      <c r="A358" s="269" t="s">
        <v>3879</v>
      </c>
      <c r="B358" s="273">
        <v>74741</v>
      </c>
      <c r="C358" s="273">
        <v>16582</v>
      </c>
      <c r="D358" s="273">
        <f t="shared" si="8"/>
        <v>58159</v>
      </c>
    </row>
    <row r="359" spans="1:4" x14ac:dyDescent="0.25">
      <c r="A359" s="269" t="s">
        <v>3881</v>
      </c>
      <c r="B359" s="273">
        <v>154798</v>
      </c>
      <c r="C359" s="273">
        <v>56895</v>
      </c>
      <c r="D359" s="273">
        <f t="shared" si="8"/>
        <v>97903</v>
      </c>
    </row>
    <row r="360" spans="1:4" x14ac:dyDescent="0.25">
      <c r="A360" s="269" t="s">
        <v>3882</v>
      </c>
      <c r="B360" s="273">
        <v>287445</v>
      </c>
      <c r="C360" s="273">
        <v>72440</v>
      </c>
      <c r="D360" s="273">
        <f t="shared" si="8"/>
        <v>215005</v>
      </c>
    </row>
    <row r="361" spans="1:4" ht="31.5" x14ac:dyDescent="0.25">
      <c r="A361" s="269" t="s">
        <v>3883</v>
      </c>
      <c r="B361" s="273">
        <v>3897435</v>
      </c>
      <c r="C361" s="273">
        <v>1412142</v>
      </c>
      <c r="D361" s="273">
        <f t="shared" si="8"/>
        <v>2485293</v>
      </c>
    </row>
    <row r="362" spans="1:4" ht="31.5" x14ac:dyDescent="0.25">
      <c r="A362" s="269" t="s">
        <v>3884</v>
      </c>
      <c r="B362" s="273">
        <v>3883021</v>
      </c>
      <c r="C362" s="273">
        <v>1380522</v>
      </c>
      <c r="D362" s="273">
        <f t="shared" si="8"/>
        <v>2502499</v>
      </c>
    </row>
    <row r="363" spans="1:4" x14ac:dyDescent="0.25">
      <c r="A363" s="269" t="s">
        <v>3885</v>
      </c>
      <c r="B363" s="273">
        <v>1673986</v>
      </c>
      <c r="C363" s="273">
        <v>410629</v>
      </c>
      <c r="D363" s="273">
        <f t="shared" si="8"/>
        <v>1263357</v>
      </c>
    </row>
    <row r="364" spans="1:4" x14ac:dyDescent="0.25">
      <c r="A364" s="269" t="s">
        <v>3886</v>
      </c>
      <c r="B364" s="273">
        <v>949930</v>
      </c>
      <c r="C364" s="273">
        <v>826248</v>
      </c>
      <c r="D364" s="273">
        <f t="shared" si="8"/>
        <v>123682</v>
      </c>
    </row>
    <row r="365" spans="1:4" x14ac:dyDescent="0.25">
      <c r="A365" s="269" t="s">
        <v>3887</v>
      </c>
      <c r="B365" s="273">
        <v>68231</v>
      </c>
      <c r="C365" s="273">
        <v>38770</v>
      </c>
      <c r="D365" s="273">
        <f t="shared" si="8"/>
        <v>29461</v>
      </c>
    </row>
    <row r="366" spans="1:4" ht="31.5" x14ac:dyDescent="0.25">
      <c r="A366" s="269" t="s">
        <v>3043</v>
      </c>
      <c r="B366" s="273">
        <v>550135</v>
      </c>
      <c r="C366" s="273">
        <v>160417</v>
      </c>
      <c r="D366" s="273">
        <f t="shared" si="8"/>
        <v>389718</v>
      </c>
    </row>
    <row r="367" spans="1:4" ht="31.5" x14ac:dyDescent="0.25">
      <c r="A367" s="269" t="s">
        <v>3044</v>
      </c>
      <c r="B367" s="273">
        <v>550135</v>
      </c>
      <c r="C367" s="273">
        <v>160417</v>
      </c>
      <c r="D367" s="273">
        <f t="shared" si="8"/>
        <v>389718</v>
      </c>
    </row>
    <row r="368" spans="1:4" x14ac:dyDescent="0.25">
      <c r="A368" s="269" t="s">
        <v>3391</v>
      </c>
      <c r="B368" s="273">
        <v>1910116</v>
      </c>
      <c r="C368" s="273">
        <v>857015</v>
      </c>
      <c r="D368" s="273">
        <f t="shared" si="8"/>
        <v>1053101</v>
      </c>
    </row>
    <row r="369" spans="1:4" x14ac:dyDescent="0.25">
      <c r="A369" s="269" t="s">
        <v>2985</v>
      </c>
      <c r="B369" s="272">
        <v>762098</v>
      </c>
      <c r="C369" s="272">
        <v>306204</v>
      </c>
      <c r="D369" s="273">
        <f t="shared" si="8"/>
        <v>455894</v>
      </c>
    </row>
    <row r="370" spans="1:4" x14ac:dyDescent="0.25">
      <c r="A370" s="269" t="s">
        <v>2986</v>
      </c>
      <c r="B370" s="272">
        <v>827165</v>
      </c>
      <c r="C370" s="272">
        <v>197406</v>
      </c>
      <c r="D370" s="273">
        <f t="shared" si="8"/>
        <v>629759</v>
      </c>
    </row>
    <row r="371" spans="1:4" x14ac:dyDescent="0.25">
      <c r="A371" s="269" t="s">
        <v>2987</v>
      </c>
      <c r="B371" s="272">
        <v>218155</v>
      </c>
      <c r="C371" s="272">
        <v>26775</v>
      </c>
      <c r="D371" s="273">
        <f t="shared" si="8"/>
        <v>191380</v>
      </c>
    </row>
    <row r="372" spans="1:4" x14ac:dyDescent="0.25">
      <c r="A372" s="269" t="s">
        <v>2988</v>
      </c>
      <c r="B372" s="272">
        <v>723155</v>
      </c>
      <c r="C372" s="272">
        <v>315712</v>
      </c>
      <c r="D372" s="273">
        <f t="shared" si="8"/>
        <v>407443</v>
      </c>
    </row>
    <row r="373" spans="1:4" x14ac:dyDescent="0.25">
      <c r="A373" s="269" t="s">
        <v>2988</v>
      </c>
      <c r="B373" s="272">
        <v>1103690</v>
      </c>
      <c r="C373" s="272">
        <v>438323</v>
      </c>
      <c r="D373" s="273">
        <f t="shared" si="8"/>
        <v>665367</v>
      </c>
    </row>
    <row r="374" spans="1:4" ht="31.5" x14ac:dyDescent="0.25">
      <c r="A374" s="269" t="s">
        <v>2989</v>
      </c>
      <c r="B374" s="272">
        <v>28000</v>
      </c>
      <c r="C374" s="272">
        <v>24357</v>
      </c>
      <c r="D374" s="273">
        <f t="shared" si="8"/>
        <v>3643</v>
      </c>
    </row>
    <row r="375" spans="1:4" x14ac:dyDescent="0.25">
      <c r="A375" s="269" t="s">
        <v>2990</v>
      </c>
      <c r="B375" s="272">
        <v>12600</v>
      </c>
      <c r="C375" s="272">
        <v>10948</v>
      </c>
      <c r="D375" s="273">
        <f t="shared" si="8"/>
        <v>1652</v>
      </c>
    </row>
    <row r="376" spans="1:4" x14ac:dyDescent="0.25">
      <c r="A376" s="269" t="s">
        <v>2991</v>
      </c>
      <c r="B376" s="272">
        <v>50000</v>
      </c>
      <c r="C376" s="272">
        <v>43497</v>
      </c>
      <c r="D376" s="273">
        <f t="shared" si="8"/>
        <v>6503</v>
      </c>
    </row>
    <row r="377" spans="1:4" x14ac:dyDescent="0.25">
      <c r="A377" s="269" t="s">
        <v>2992</v>
      </c>
      <c r="B377" s="272">
        <v>118400</v>
      </c>
      <c r="C377" s="272">
        <v>102984</v>
      </c>
      <c r="D377" s="273">
        <f t="shared" si="8"/>
        <v>15416</v>
      </c>
    </row>
    <row r="378" spans="1:4" x14ac:dyDescent="0.25">
      <c r="A378" s="269" t="s">
        <v>2993</v>
      </c>
      <c r="B378" s="272">
        <v>40000</v>
      </c>
      <c r="C378" s="272">
        <v>34802</v>
      </c>
      <c r="D378" s="273">
        <f t="shared" si="8"/>
        <v>5198</v>
      </c>
    </row>
    <row r="379" spans="1:4" x14ac:dyDescent="0.25">
      <c r="A379" s="269" t="s">
        <v>2994</v>
      </c>
      <c r="B379" s="272">
        <v>250000</v>
      </c>
      <c r="C379" s="272">
        <v>217524</v>
      </c>
      <c r="D379" s="273">
        <f t="shared" si="8"/>
        <v>32476</v>
      </c>
    </row>
    <row r="380" spans="1:4" x14ac:dyDescent="0.25">
      <c r="A380" s="269" t="s">
        <v>2995</v>
      </c>
      <c r="B380" s="272">
        <v>14000</v>
      </c>
      <c r="C380" s="272">
        <v>12175</v>
      </c>
      <c r="D380" s="273">
        <f t="shared" si="8"/>
        <v>1825</v>
      </c>
    </row>
    <row r="381" spans="1:4" x14ac:dyDescent="0.25">
      <c r="A381" s="269" t="s">
        <v>2996</v>
      </c>
      <c r="B381" s="272">
        <v>250000</v>
      </c>
      <c r="C381" s="272">
        <v>217524</v>
      </c>
      <c r="D381" s="273">
        <f t="shared" si="8"/>
        <v>32476</v>
      </c>
    </row>
    <row r="382" spans="1:4" ht="31.5" x14ac:dyDescent="0.25">
      <c r="A382" s="269" t="s">
        <v>2997</v>
      </c>
      <c r="B382" s="272">
        <v>731000</v>
      </c>
      <c r="C382" s="272">
        <v>635823</v>
      </c>
      <c r="D382" s="273">
        <f t="shared" si="8"/>
        <v>95177</v>
      </c>
    </row>
    <row r="383" spans="1:4" ht="31.5" x14ac:dyDescent="0.25">
      <c r="A383" s="269" t="s">
        <v>2997</v>
      </c>
      <c r="B383" s="272">
        <v>731000</v>
      </c>
      <c r="C383" s="272">
        <v>635823</v>
      </c>
      <c r="D383" s="273">
        <f t="shared" si="8"/>
        <v>95177</v>
      </c>
    </row>
    <row r="384" spans="1:4" ht="31.5" x14ac:dyDescent="0.25">
      <c r="A384" s="269" t="s">
        <v>2998</v>
      </c>
      <c r="B384" s="272">
        <v>731000</v>
      </c>
      <c r="C384" s="272">
        <v>635823</v>
      </c>
      <c r="D384" s="273">
        <f t="shared" si="8"/>
        <v>95177</v>
      </c>
    </row>
    <row r="385" spans="1:4" x14ac:dyDescent="0.25">
      <c r="A385" s="269" t="s">
        <v>2999</v>
      </c>
      <c r="B385" s="272">
        <v>638000</v>
      </c>
      <c r="C385" s="272">
        <v>554941</v>
      </c>
      <c r="D385" s="273">
        <f t="shared" si="8"/>
        <v>83059</v>
      </c>
    </row>
    <row r="386" spans="1:4" x14ac:dyDescent="0.25">
      <c r="A386" s="269" t="s">
        <v>3000</v>
      </c>
      <c r="B386" s="272">
        <v>58000</v>
      </c>
      <c r="C386" s="272">
        <v>50444</v>
      </c>
      <c r="D386" s="273">
        <f t="shared" si="8"/>
        <v>7556</v>
      </c>
    </row>
    <row r="387" spans="1:4" ht="31.5" x14ac:dyDescent="0.25">
      <c r="A387" s="269" t="s">
        <v>3001</v>
      </c>
      <c r="B387" s="272">
        <v>516000</v>
      </c>
      <c r="C387" s="272">
        <v>448832</v>
      </c>
      <c r="D387" s="273">
        <f t="shared" si="8"/>
        <v>67168</v>
      </c>
    </row>
    <row r="388" spans="1:4" ht="31.5" x14ac:dyDescent="0.25">
      <c r="A388" s="269" t="s">
        <v>3002</v>
      </c>
      <c r="B388" s="272">
        <v>516000</v>
      </c>
      <c r="C388" s="272">
        <v>448832</v>
      </c>
      <c r="D388" s="273">
        <f t="shared" si="8"/>
        <v>67168</v>
      </c>
    </row>
    <row r="389" spans="1:4" x14ac:dyDescent="0.25">
      <c r="A389" s="269" t="s">
        <v>3003</v>
      </c>
      <c r="B389" s="272">
        <v>711155</v>
      </c>
      <c r="C389" s="272">
        <v>575215</v>
      </c>
      <c r="D389" s="273">
        <f t="shared" si="8"/>
        <v>135940</v>
      </c>
    </row>
    <row r="390" spans="1:4" x14ac:dyDescent="0.25">
      <c r="A390" s="269" t="s">
        <v>3004</v>
      </c>
      <c r="B390" s="272">
        <v>58000</v>
      </c>
      <c r="C390" s="272">
        <v>50444</v>
      </c>
      <c r="D390" s="273">
        <f t="shared" si="8"/>
        <v>7556</v>
      </c>
    </row>
    <row r="391" spans="1:4" x14ac:dyDescent="0.25">
      <c r="A391" s="269" t="s">
        <v>3005</v>
      </c>
      <c r="B391" s="272">
        <v>58000</v>
      </c>
      <c r="C391" s="272">
        <v>50444</v>
      </c>
      <c r="D391" s="273">
        <f t="shared" si="8"/>
        <v>7556</v>
      </c>
    </row>
    <row r="392" spans="1:4" ht="31.5" x14ac:dyDescent="0.25">
      <c r="A392" s="269" t="s">
        <v>3006</v>
      </c>
      <c r="B392" s="272">
        <v>525770</v>
      </c>
      <c r="C392" s="272">
        <v>434777</v>
      </c>
      <c r="D392" s="273">
        <f t="shared" si="8"/>
        <v>90993</v>
      </c>
    </row>
    <row r="393" spans="1:4" ht="31.5" x14ac:dyDescent="0.25">
      <c r="A393" s="269" t="s">
        <v>3006</v>
      </c>
      <c r="B393" s="272">
        <v>215000</v>
      </c>
      <c r="C393" s="272">
        <v>187009</v>
      </c>
      <c r="D393" s="273">
        <f t="shared" si="8"/>
        <v>27991</v>
      </c>
    </row>
    <row r="394" spans="1:4" x14ac:dyDescent="0.25">
      <c r="A394" s="269" t="s">
        <v>3007</v>
      </c>
      <c r="B394" s="272">
        <v>1075000</v>
      </c>
      <c r="C394" s="272">
        <v>935046</v>
      </c>
      <c r="D394" s="273">
        <f t="shared" si="8"/>
        <v>139954</v>
      </c>
    </row>
    <row r="395" spans="1:4" x14ac:dyDescent="0.25">
      <c r="A395" s="269" t="s">
        <v>3008</v>
      </c>
      <c r="B395" s="272">
        <v>143800</v>
      </c>
      <c r="C395" s="272">
        <v>104639</v>
      </c>
      <c r="D395" s="273">
        <f t="shared" si="8"/>
        <v>39161</v>
      </c>
    </row>
    <row r="396" spans="1:4" x14ac:dyDescent="0.25">
      <c r="A396" s="269" t="s">
        <v>3009</v>
      </c>
      <c r="B396" s="272">
        <v>516000</v>
      </c>
      <c r="C396" s="272">
        <v>448832</v>
      </c>
      <c r="D396" s="273">
        <f t="shared" si="8"/>
        <v>67168</v>
      </c>
    </row>
    <row r="397" spans="1:4" ht="31.5" x14ac:dyDescent="0.25">
      <c r="A397" s="269" t="s">
        <v>3010</v>
      </c>
      <c r="B397" s="272">
        <v>516000</v>
      </c>
      <c r="C397" s="272">
        <v>448832</v>
      </c>
      <c r="D397" s="273">
        <f t="shared" si="8"/>
        <v>67168</v>
      </c>
    </row>
    <row r="398" spans="1:4" ht="31.5" x14ac:dyDescent="0.25">
      <c r="A398" s="269" t="s">
        <v>3011</v>
      </c>
      <c r="B398" s="272">
        <v>58000</v>
      </c>
      <c r="C398" s="272">
        <v>50444</v>
      </c>
      <c r="D398" s="273">
        <f t="shared" si="8"/>
        <v>7556</v>
      </c>
    </row>
    <row r="399" spans="1:4" ht="31.5" x14ac:dyDescent="0.25">
      <c r="A399" s="269" t="s">
        <v>3012</v>
      </c>
      <c r="B399" s="272">
        <v>516000</v>
      </c>
      <c r="C399" s="272">
        <v>448832</v>
      </c>
      <c r="D399" s="273">
        <f t="shared" si="8"/>
        <v>67168</v>
      </c>
    </row>
    <row r="400" spans="1:4" ht="31.5" x14ac:dyDescent="0.25">
      <c r="A400" s="269" t="s">
        <v>3013</v>
      </c>
      <c r="B400" s="272">
        <v>516000</v>
      </c>
      <c r="C400" s="272">
        <v>448832</v>
      </c>
      <c r="D400" s="273">
        <f t="shared" si="8"/>
        <v>67168</v>
      </c>
    </row>
    <row r="401" spans="1:4" ht="31.5" x14ac:dyDescent="0.25">
      <c r="A401" s="269" t="s">
        <v>3014</v>
      </c>
      <c r="B401" s="272">
        <v>58000</v>
      </c>
      <c r="C401" s="272">
        <v>50444</v>
      </c>
      <c r="D401" s="273">
        <f t="shared" si="8"/>
        <v>7556</v>
      </c>
    </row>
    <row r="402" spans="1:4" ht="31.5" x14ac:dyDescent="0.25">
      <c r="A402" s="269" t="s">
        <v>3015</v>
      </c>
      <c r="B402" s="272">
        <v>497097</v>
      </c>
      <c r="C402" s="272">
        <v>357987</v>
      </c>
      <c r="D402" s="273">
        <f t="shared" si="8"/>
        <v>139110</v>
      </c>
    </row>
    <row r="403" spans="1:4" ht="31.5" x14ac:dyDescent="0.25">
      <c r="A403" s="269" t="s">
        <v>3016</v>
      </c>
      <c r="B403" s="272">
        <v>215000</v>
      </c>
      <c r="C403" s="272">
        <v>187009</v>
      </c>
      <c r="D403" s="273">
        <f t="shared" si="8"/>
        <v>27991</v>
      </c>
    </row>
    <row r="404" spans="1:4" ht="31.5" x14ac:dyDescent="0.25">
      <c r="A404" s="269" t="s">
        <v>3017</v>
      </c>
      <c r="B404" s="272">
        <v>542010</v>
      </c>
      <c r="C404" s="272">
        <v>389944</v>
      </c>
      <c r="D404" s="273">
        <f t="shared" si="8"/>
        <v>152066</v>
      </c>
    </row>
    <row r="405" spans="1:4" ht="31.5" x14ac:dyDescent="0.25">
      <c r="A405" s="269" t="s">
        <v>3018</v>
      </c>
      <c r="B405" s="272">
        <v>551000</v>
      </c>
      <c r="C405" s="272">
        <v>479270</v>
      </c>
      <c r="D405" s="273">
        <f t="shared" si="8"/>
        <v>71730</v>
      </c>
    </row>
    <row r="406" spans="1:4" ht="31.5" x14ac:dyDescent="0.25">
      <c r="A406" s="269" t="s">
        <v>3019</v>
      </c>
      <c r="B406" s="272">
        <v>58000</v>
      </c>
      <c r="C406" s="272">
        <v>50444</v>
      </c>
      <c r="D406" s="273">
        <f t="shared" si="8"/>
        <v>7556</v>
      </c>
    </row>
    <row r="407" spans="1:4" ht="31.5" x14ac:dyDescent="0.25">
      <c r="A407" s="269" t="s">
        <v>3020</v>
      </c>
      <c r="B407" s="272">
        <v>598080</v>
      </c>
      <c r="C407" s="272">
        <v>279994</v>
      </c>
      <c r="D407" s="273">
        <f t="shared" si="8"/>
        <v>318086</v>
      </c>
    </row>
    <row r="408" spans="1:4" ht="31.5" x14ac:dyDescent="0.25">
      <c r="A408" s="269" t="s">
        <v>3021</v>
      </c>
      <c r="B408" s="272">
        <v>215000</v>
      </c>
      <c r="C408" s="272">
        <v>187009</v>
      </c>
      <c r="D408" s="273">
        <f t="shared" si="8"/>
        <v>27991</v>
      </c>
    </row>
    <row r="409" spans="1:4" x14ac:dyDescent="0.25">
      <c r="A409" s="269" t="s">
        <v>3022</v>
      </c>
      <c r="B409" s="272">
        <v>619695</v>
      </c>
      <c r="C409" s="272">
        <v>508555</v>
      </c>
      <c r="D409" s="273">
        <f t="shared" si="8"/>
        <v>111140</v>
      </c>
    </row>
    <row r="410" spans="1:4" ht="31.5" x14ac:dyDescent="0.25">
      <c r="A410" s="269" t="s">
        <v>3023</v>
      </c>
      <c r="B410" s="272">
        <v>58000</v>
      </c>
      <c r="C410" s="272">
        <v>50444</v>
      </c>
      <c r="D410" s="273">
        <f t="shared" si="8"/>
        <v>7556</v>
      </c>
    </row>
    <row r="411" spans="1:4" ht="31.5" x14ac:dyDescent="0.25">
      <c r="A411" s="269" t="s">
        <v>3024</v>
      </c>
      <c r="B411" s="272">
        <v>973115</v>
      </c>
      <c r="C411" s="272">
        <v>617876</v>
      </c>
      <c r="D411" s="273">
        <f t="shared" si="8"/>
        <v>355239</v>
      </c>
    </row>
    <row r="412" spans="1:4" ht="31.5" x14ac:dyDescent="0.25">
      <c r="A412" s="269" t="s">
        <v>3025</v>
      </c>
      <c r="B412" s="272">
        <v>516000</v>
      </c>
      <c r="C412" s="272">
        <v>448832</v>
      </c>
      <c r="D412" s="273">
        <f t="shared" ref="D412:D475" si="9">B412-C412</f>
        <v>67168</v>
      </c>
    </row>
    <row r="413" spans="1:4" x14ac:dyDescent="0.25">
      <c r="A413" s="269" t="s">
        <v>3026</v>
      </c>
      <c r="B413" s="272">
        <v>668061</v>
      </c>
      <c r="C413" s="272">
        <v>550903</v>
      </c>
      <c r="D413" s="273">
        <f t="shared" si="9"/>
        <v>117158</v>
      </c>
    </row>
    <row r="414" spans="1:4" ht="31.5" x14ac:dyDescent="0.25">
      <c r="A414" s="269" t="s">
        <v>3027</v>
      </c>
      <c r="B414" s="272">
        <v>392892</v>
      </c>
      <c r="C414" s="272">
        <v>135588</v>
      </c>
      <c r="D414" s="273">
        <f t="shared" si="9"/>
        <v>257304</v>
      </c>
    </row>
    <row r="415" spans="1:4" ht="31.5" x14ac:dyDescent="0.25">
      <c r="A415" s="269" t="s">
        <v>3028</v>
      </c>
      <c r="B415" s="272">
        <v>436123</v>
      </c>
      <c r="C415" s="272">
        <v>379348</v>
      </c>
      <c r="D415" s="273">
        <f t="shared" si="9"/>
        <v>56775</v>
      </c>
    </row>
    <row r="416" spans="1:4" ht="31.5" x14ac:dyDescent="0.25">
      <c r="A416" s="269" t="s">
        <v>3029</v>
      </c>
      <c r="B416" s="272">
        <v>436123</v>
      </c>
      <c r="C416" s="272">
        <v>379348</v>
      </c>
      <c r="D416" s="273">
        <f t="shared" si="9"/>
        <v>56775</v>
      </c>
    </row>
    <row r="417" spans="1:4" x14ac:dyDescent="0.25">
      <c r="A417" s="269" t="s">
        <v>3030</v>
      </c>
      <c r="B417" s="272">
        <v>908590</v>
      </c>
      <c r="C417" s="272">
        <v>790297</v>
      </c>
      <c r="D417" s="273">
        <f t="shared" si="9"/>
        <v>118293</v>
      </c>
    </row>
    <row r="418" spans="1:4" x14ac:dyDescent="0.25">
      <c r="A418" s="269" t="s">
        <v>3031</v>
      </c>
      <c r="B418" s="272">
        <v>625485</v>
      </c>
      <c r="C418" s="272">
        <v>506514</v>
      </c>
      <c r="D418" s="273">
        <f t="shared" si="9"/>
        <v>118971</v>
      </c>
    </row>
    <row r="419" spans="1:4" ht="31.5" x14ac:dyDescent="0.25">
      <c r="A419" s="269" t="s">
        <v>3032</v>
      </c>
      <c r="B419" s="272">
        <v>166829</v>
      </c>
      <c r="C419" s="272">
        <v>55505</v>
      </c>
      <c r="D419" s="273">
        <f t="shared" si="9"/>
        <v>111324</v>
      </c>
    </row>
    <row r="420" spans="1:4" ht="31.5" x14ac:dyDescent="0.25">
      <c r="A420" s="269" t="s">
        <v>3033</v>
      </c>
      <c r="B420" s="272">
        <v>1561606</v>
      </c>
      <c r="C420" s="272">
        <v>891036</v>
      </c>
      <c r="D420" s="273">
        <f t="shared" si="9"/>
        <v>670570</v>
      </c>
    </row>
    <row r="421" spans="1:4" ht="31.5" x14ac:dyDescent="0.25">
      <c r="A421" s="269" t="s">
        <v>3034</v>
      </c>
      <c r="B421" s="272">
        <v>1586885</v>
      </c>
      <c r="C421" s="272">
        <v>906896</v>
      </c>
      <c r="D421" s="273">
        <f t="shared" si="9"/>
        <v>679989</v>
      </c>
    </row>
    <row r="422" spans="1:4" ht="31.5" x14ac:dyDescent="0.25">
      <c r="A422" s="269" t="s">
        <v>3035</v>
      </c>
      <c r="B422" s="272">
        <v>782147</v>
      </c>
      <c r="C422" s="272">
        <v>542294</v>
      </c>
      <c r="D422" s="273">
        <f t="shared" si="9"/>
        <v>239853</v>
      </c>
    </row>
    <row r="423" spans="1:4" x14ac:dyDescent="0.25">
      <c r="A423" s="269" t="s">
        <v>3036</v>
      </c>
      <c r="B423" s="272">
        <v>119920</v>
      </c>
      <c r="C423" s="272">
        <v>68401</v>
      </c>
      <c r="D423" s="273">
        <f t="shared" si="9"/>
        <v>51519</v>
      </c>
    </row>
    <row r="424" spans="1:4" ht="31.5" x14ac:dyDescent="0.25">
      <c r="A424" s="269" t="s">
        <v>3037</v>
      </c>
      <c r="B424" s="272">
        <v>1464842</v>
      </c>
      <c r="C424" s="272">
        <v>465030</v>
      </c>
      <c r="D424" s="273">
        <f t="shared" si="9"/>
        <v>999812</v>
      </c>
    </row>
    <row r="425" spans="1:4" ht="31.5" x14ac:dyDescent="0.25">
      <c r="A425" s="269" t="s">
        <v>3038</v>
      </c>
      <c r="B425" s="272">
        <v>885238</v>
      </c>
      <c r="C425" s="272">
        <v>457926</v>
      </c>
      <c r="D425" s="273">
        <f t="shared" si="9"/>
        <v>427312</v>
      </c>
    </row>
    <row r="426" spans="1:4" x14ac:dyDescent="0.25">
      <c r="A426" s="269" t="s">
        <v>3039</v>
      </c>
      <c r="B426" s="272">
        <v>551000</v>
      </c>
      <c r="C426" s="272">
        <v>479270</v>
      </c>
      <c r="D426" s="273">
        <f t="shared" si="9"/>
        <v>71730</v>
      </c>
    </row>
    <row r="427" spans="1:4" x14ac:dyDescent="0.25">
      <c r="A427" s="269" t="s">
        <v>3040</v>
      </c>
      <c r="B427" s="272">
        <v>58000</v>
      </c>
      <c r="C427" s="272">
        <v>50444</v>
      </c>
      <c r="D427" s="273">
        <f t="shared" si="9"/>
        <v>7556</v>
      </c>
    </row>
    <row r="428" spans="1:4" ht="31.5" x14ac:dyDescent="0.25">
      <c r="A428" s="269" t="s">
        <v>3041</v>
      </c>
      <c r="B428" s="272">
        <v>275200</v>
      </c>
      <c r="C428" s="272">
        <v>239370</v>
      </c>
      <c r="D428" s="273">
        <f t="shared" si="9"/>
        <v>35830</v>
      </c>
    </row>
    <row r="429" spans="1:4" x14ac:dyDescent="0.25">
      <c r="A429" s="269" t="s">
        <v>3042</v>
      </c>
      <c r="B429" s="272">
        <v>169542</v>
      </c>
      <c r="C429" s="272">
        <v>93024</v>
      </c>
      <c r="D429" s="273">
        <f t="shared" si="9"/>
        <v>76518</v>
      </c>
    </row>
    <row r="430" spans="1:4" ht="31.5" x14ac:dyDescent="0.25">
      <c r="A430" s="269" t="s">
        <v>3045</v>
      </c>
      <c r="B430" s="272">
        <v>496702</v>
      </c>
      <c r="C430" s="272">
        <v>432041</v>
      </c>
      <c r="D430" s="273">
        <f t="shared" si="9"/>
        <v>64661</v>
      </c>
    </row>
    <row r="431" spans="1:4" x14ac:dyDescent="0.25">
      <c r="A431" s="269" t="s">
        <v>3046</v>
      </c>
      <c r="B431" s="272">
        <v>734351</v>
      </c>
      <c r="C431" s="272">
        <v>554267</v>
      </c>
      <c r="D431" s="273">
        <f t="shared" si="9"/>
        <v>180084</v>
      </c>
    </row>
    <row r="432" spans="1:4" ht="31.5" x14ac:dyDescent="0.25">
      <c r="A432" s="269" t="s">
        <v>3047</v>
      </c>
      <c r="B432" s="272">
        <v>55831</v>
      </c>
      <c r="C432" s="272">
        <v>48556</v>
      </c>
      <c r="D432" s="273">
        <f t="shared" si="9"/>
        <v>7275</v>
      </c>
    </row>
    <row r="433" spans="1:4" ht="31.5" x14ac:dyDescent="0.25">
      <c r="A433" s="269" t="s">
        <v>3048</v>
      </c>
      <c r="B433" s="272">
        <v>496702</v>
      </c>
      <c r="C433" s="272">
        <v>432041</v>
      </c>
      <c r="D433" s="273">
        <f t="shared" si="9"/>
        <v>64661</v>
      </c>
    </row>
    <row r="434" spans="1:4" ht="31.5" x14ac:dyDescent="0.25">
      <c r="A434" s="269" t="s">
        <v>3049</v>
      </c>
      <c r="B434" s="272">
        <v>1081133</v>
      </c>
      <c r="C434" s="272">
        <v>721926</v>
      </c>
      <c r="D434" s="273">
        <f t="shared" si="9"/>
        <v>359207</v>
      </c>
    </row>
    <row r="435" spans="1:4" x14ac:dyDescent="0.25">
      <c r="A435" s="269" t="s">
        <v>3050</v>
      </c>
      <c r="B435" s="272">
        <v>935893</v>
      </c>
      <c r="C435" s="272">
        <v>633813</v>
      </c>
      <c r="D435" s="273">
        <f t="shared" si="9"/>
        <v>302080</v>
      </c>
    </row>
    <row r="436" spans="1:4" ht="31.5" x14ac:dyDescent="0.25">
      <c r="A436" s="269" t="s">
        <v>3051</v>
      </c>
      <c r="B436" s="272">
        <v>55831</v>
      </c>
      <c r="C436" s="272">
        <v>48556</v>
      </c>
      <c r="D436" s="273">
        <f t="shared" si="9"/>
        <v>7275</v>
      </c>
    </row>
    <row r="437" spans="1:4" ht="31.5" x14ac:dyDescent="0.25">
      <c r="A437" s="269" t="s">
        <v>3052</v>
      </c>
      <c r="B437" s="272">
        <v>496702</v>
      </c>
      <c r="C437" s="272">
        <v>432041</v>
      </c>
      <c r="D437" s="273">
        <f t="shared" si="9"/>
        <v>64661</v>
      </c>
    </row>
    <row r="438" spans="1:4" ht="31.5" x14ac:dyDescent="0.25">
      <c r="A438" s="269" t="s">
        <v>3053</v>
      </c>
      <c r="B438" s="272">
        <v>496702</v>
      </c>
      <c r="C438" s="272">
        <v>432041</v>
      </c>
      <c r="D438" s="273">
        <f t="shared" si="9"/>
        <v>64661</v>
      </c>
    </row>
    <row r="439" spans="1:4" x14ac:dyDescent="0.25">
      <c r="A439" s="269" t="s">
        <v>3054</v>
      </c>
      <c r="B439" s="272">
        <v>530393</v>
      </c>
      <c r="C439" s="272">
        <v>461346</v>
      </c>
      <c r="D439" s="273">
        <f t="shared" si="9"/>
        <v>69047</v>
      </c>
    </row>
    <row r="440" spans="1:4" ht="31.5" x14ac:dyDescent="0.25">
      <c r="A440" s="269" t="s">
        <v>3055</v>
      </c>
      <c r="B440" s="272">
        <v>237579</v>
      </c>
      <c r="C440" s="272">
        <v>68410</v>
      </c>
      <c r="D440" s="273">
        <f t="shared" si="9"/>
        <v>169169</v>
      </c>
    </row>
    <row r="441" spans="1:4" x14ac:dyDescent="0.25">
      <c r="A441" s="269" t="s">
        <v>3056</v>
      </c>
      <c r="B441" s="272">
        <v>38700</v>
      </c>
      <c r="C441" s="272">
        <v>33664</v>
      </c>
      <c r="D441" s="273">
        <f t="shared" si="9"/>
        <v>5036</v>
      </c>
    </row>
    <row r="442" spans="1:4" x14ac:dyDescent="0.25">
      <c r="A442" s="269" t="s">
        <v>3057</v>
      </c>
      <c r="B442" s="272">
        <v>58000</v>
      </c>
      <c r="C442" s="272">
        <v>50444</v>
      </c>
      <c r="D442" s="273">
        <f t="shared" si="9"/>
        <v>7556</v>
      </c>
    </row>
    <row r="443" spans="1:4" x14ac:dyDescent="0.25">
      <c r="A443" s="269" t="s">
        <v>3058</v>
      </c>
      <c r="B443" s="272">
        <v>38700</v>
      </c>
      <c r="C443" s="272">
        <v>33664</v>
      </c>
      <c r="D443" s="273">
        <f t="shared" si="9"/>
        <v>5036</v>
      </c>
    </row>
    <row r="444" spans="1:4" x14ac:dyDescent="0.25">
      <c r="A444" s="269" t="s">
        <v>3059</v>
      </c>
      <c r="B444" s="272">
        <v>58000</v>
      </c>
      <c r="C444" s="272">
        <v>50444</v>
      </c>
      <c r="D444" s="273">
        <f t="shared" si="9"/>
        <v>7556</v>
      </c>
    </row>
    <row r="445" spans="1:4" ht="31.5" x14ac:dyDescent="0.25">
      <c r="A445" s="269" t="s">
        <v>3060</v>
      </c>
      <c r="B445" s="272">
        <v>58000</v>
      </c>
      <c r="C445" s="272">
        <v>50444</v>
      </c>
      <c r="D445" s="273">
        <f t="shared" si="9"/>
        <v>7556</v>
      </c>
    </row>
    <row r="446" spans="1:4" ht="31.5" x14ac:dyDescent="0.25">
      <c r="A446" s="269" t="s">
        <v>3061</v>
      </c>
      <c r="B446" s="272">
        <v>38700</v>
      </c>
      <c r="C446" s="272">
        <v>33664</v>
      </c>
      <c r="D446" s="273">
        <f t="shared" si="9"/>
        <v>5036</v>
      </c>
    </row>
    <row r="447" spans="1:4" ht="31.5" x14ac:dyDescent="0.25">
      <c r="A447" s="269" t="s">
        <v>3062</v>
      </c>
      <c r="B447" s="272">
        <v>58000</v>
      </c>
      <c r="C447" s="272">
        <v>50444</v>
      </c>
      <c r="D447" s="273">
        <f t="shared" si="9"/>
        <v>7556</v>
      </c>
    </row>
    <row r="448" spans="1:4" x14ac:dyDescent="0.25">
      <c r="A448" s="269" t="s">
        <v>3063</v>
      </c>
      <c r="B448" s="272">
        <v>185955</v>
      </c>
      <c r="C448" s="272">
        <v>33460</v>
      </c>
      <c r="D448" s="273">
        <f t="shared" si="9"/>
        <v>152495</v>
      </c>
    </row>
    <row r="449" spans="1:4" x14ac:dyDescent="0.25">
      <c r="A449" s="269" t="s">
        <v>3064</v>
      </c>
      <c r="B449" s="272">
        <v>1083291</v>
      </c>
      <c r="C449" s="272">
        <v>858556</v>
      </c>
      <c r="D449" s="273">
        <f t="shared" si="9"/>
        <v>224735</v>
      </c>
    </row>
    <row r="450" spans="1:4" x14ac:dyDescent="0.25">
      <c r="A450" s="269" t="s">
        <v>3065</v>
      </c>
      <c r="B450" s="272">
        <v>562922</v>
      </c>
      <c r="C450" s="272">
        <v>489630</v>
      </c>
      <c r="D450" s="273">
        <f t="shared" si="9"/>
        <v>73292</v>
      </c>
    </row>
    <row r="451" spans="1:4" x14ac:dyDescent="0.25">
      <c r="A451" s="269" t="s">
        <v>3066</v>
      </c>
      <c r="B451" s="272">
        <v>42219</v>
      </c>
      <c r="C451" s="272">
        <v>36714</v>
      </c>
      <c r="D451" s="273">
        <f t="shared" si="9"/>
        <v>5505</v>
      </c>
    </row>
    <row r="452" spans="1:4" x14ac:dyDescent="0.25">
      <c r="A452" s="269" t="s">
        <v>3067</v>
      </c>
      <c r="B452" s="272">
        <v>42219</v>
      </c>
      <c r="C452" s="272">
        <v>36714</v>
      </c>
      <c r="D452" s="273">
        <f t="shared" si="9"/>
        <v>5505</v>
      </c>
    </row>
    <row r="453" spans="1:4" x14ac:dyDescent="0.25">
      <c r="A453" s="269" t="s">
        <v>3068</v>
      </c>
      <c r="B453" s="272">
        <v>105548</v>
      </c>
      <c r="C453" s="272">
        <v>91811</v>
      </c>
      <c r="D453" s="273">
        <f t="shared" si="9"/>
        <v>13737</v>
      </c>
    </row>
    <row r="454" spans="1:4" x14ac:dyDescent="0.25">
      <c r="A454" s="269" t="s">
        <v>3069</v>
      </c>
      <c r="B454" s="272">
        <v>12537059</v>
      </c>
      <c r="C454" s="272">
        <v>5289518</v>
      </c>
      <c r="D454" s="273">
        <f t="shared" si="9"/>
        <v>7247541</v>
      </c>
    </row>
    <row r="455" spans="1:4" x14ac:dyDescent="0.25">
      <c r="A455" s="269" t="s">
        <v>3070</v>
      </c>
      <c r="B455" s="272">
        <v>3818600</v>
      </c>
      <c r="C455" s="272">
        <v>2804049</v>
      </c>
      <c r="D455" s="273">
        <f t="shared" si="9"/>
        <v>1014551</v>
      </c>
    </row>
    <row r="456" spans="1:4" x14ac:dyDescent="0.25">
      <c r="A456" s="269" t="s">
        <v>3071</v>
      </c>
      <c r="B456" s="272">
        <v>316642</v>
      </c>
      <c r="C456" s="272">
        <v>275419</v>
      </c>
      <c r="D456" s="273">
        <f t="shared" si="9"/>
        <v>41223</v>
      </c>
    </row>
    <row r="457" spans="1:4" x14ac:dyDescent="0.25">
      <c r="A457" s="269" t="s">
        <v>3072</v>
      </c>
      <c r="B457" s="272">
        <v>316642</v>
      </c>
      <c r="C457" s="272">
        <v>275419</v>
      </c>
      <c r="D457" s="273">
        <f t="shared" si="9"/>
        <v>41223</v>
      </c>
    </row>
    <row r="458" spans="1:4" x14ac:dyDescent="0.25">
      <c r="A458" s="269" t="s">
        <v>3073</v>
      </c>
      <c r="B458" s="272">
        <v>105548</v>
      </c>
      <c r="C458" s="272">
        <v>91811</v>
      </c>
      <c r="D458" s="273">
        <f t="shared" si="9"/>
        <v>13737</v>
      </c>
    </row>
    <row r="459" spans="1:4" x14ac:dyDescent="0.25">
      <c r="A459" s="269" t="s">
        <v>3074</v>
      </c>
      <c r="B459" s="272">
        <v>105548</v>
      </c>
      <c r="C459" s="272">
        <v>91811</v>
      </c>
      <c r="D459" s="273">
        <f t="shared" si="9"/>
        <v>13737</v>
      </c>
    </row>
    <row r="460" spans="1:4" x14ac:dyDescent="0.25">
      <c r="A460" s="269" t="s">
        <v>3075</v>
      </c>
      <c r="B460" s="272">
        <v>119199</v>
      </c>
      <c r="C460" s="272">
        <v>50689</v>
      </c>
      <c r="D460" s="273">
        <f t="shared" si="9"/>
        <v>68510</v>
      </c>
    </row>
    <row r="461" spans="1:4" x14ac:dyDescent="0.25">
      <c r="A461" s="269" t="s">
        <v>3076</v>
      </c>
      <c r="B461" s="272">
        <v>42219</v>
      </c>
      <c r="C461" s="272">
        <v>36714</v>
      </c>
      <c r="D461" s="273">
        <f t="shared" si="9"/>
        <v>5505</v>
      </c>
    </row>
    <row r="462" spans="1:4" x14ac:dyDescent="0.25">
      <c r="A462" s="269" t="s">
        <v>3077</v>
      </c>
      <c r="B462" s="272">
        <v>1528151</v>
      </c>
      <c r="C462" s="272">
        <v>1074138</v>
      </c>
      <c r="D462" s="273">
        <f t="shared" si="9"/>
        <v>454013</v>
      </c>
    </row>
    <row r="463" spans="1:4" x14ac:dyDescent="0.25">
      <c r="A463" s="269" t="s">
        <v>3078</v>
      </c>
      <c r="B463" s="272">
        <v>31664</v>
      </c>
      <c r="C463" s="272">
        <v>27544</v>
      </c>
      <c r="D463" s="273">
        <f t="shared" si="9"/>
        <v>4120</v>
      </c>
    </row>
    <row r="464" spans="1:4" x14ac:dyDescent="0.25">
      <c r="A464" s="269" t="s">
        <v>3079</v>
      </c>
      <c r="B464" s="272">
        <v>31664</v>
      </c>
      <c r="C464" s="272">
        <v>27544</v>
      </c>
      <c r="D464" s="273">
        <f t="shared" si="9"/>
        <v>4120</v>
      </c>
    </row>
    <row r="465" spans="1:4" x14ac:dyDescent="0.25">
      <c r="A465" s="269" t="s">
        <v>3080</v>
      </c>
      <c r="B465" s="272">
        <v>31664</v>
      </c>
      <c r="C465" s="272">
        <v>27544</v>
      </c>
      <c r="D465" s="273">
        <f t="shared" si="9"/>
        <v>4120</v>
      </c>
    </row>
    <row r="466" spans="1:4" x14ac:dyDescent="0.25">
      <c r="A466" s="269" t="s">
        <v>3081</v>
      </c>
      <c r="B466" s="272">
        <v>31664</v>
      </c>
      <c r="C466" s="272">
        <v>27544</v>
      </c>
      <c r="D466" s="273">
        <f t="shared" si="9"/>
        <v>4120</v>
      </c>
    </row>
    <row r="467" spans="1:4" x14ac:dyDescent="0.25">
      <c r="A467" s="269" t="s">
        <v>3082</v>
      </c>
      <c r="B467" s="272">
        <v>422191</v>
      </c>
      <c r="C467" s="272">
        <v>367230</v>
      </c>
      <c r="D467" s="273">
        <f t="shared" si="9"/>
        <v>54961</v>
      </c>
    </row>
    <row r="468" spans="1:4" x14ac:dyDescent="0.25">
      <c r="A468" s="269" t="s">
        <v>3083</v>
      </c>
      <c r="B468" s="272">
        <v>422191</v>
      </c>
      <c r="C468" s="272">
        <v>367230</v>
      </c>
      <c r="D468" s="273">
        <f t="shared" si="9"/>
        <v>54961</v>
      </c>
    </row>
    <row r="469" spans="1:4" x14ac:dyDescent="0.25">
      <c r="A469" s="269" t="s">
        <v>3084</v>
      </c>
      <c r="B469" s="272">
        <v>1000004</v>
      </c>
      <c r="C469" s="272">
        <v>561641</v>
      </c>
      <c r="D469" s="273">
        <f t="shared" si="9"/>
        <v>438363</v>
      </c>
    </row>
    <row r="470" spans="1:4" x14ac:dyDescent="0.25">
      <c r="A470" s="269" t="s">
        <v>3085</v>
      </c>
      <c r="B470" s="272">
        <v>422191</v>
      </c>
      <c r="C470" s="272">
        <v>367230</v>
      </c>
      <c r="D470" s="273">
        <f t="shared" si="9"/>
        <v>54961</v>
      </c>
    </row>
    <row r="471" spans="1:4" x14ac:dyDescent="0.25">
      <c r="A471" s="269" t="s">
        <v>3086</v>
      </c>
      <c r="B471" s="272">
        <v>225169</v>
      </c>
      <c r="C471" s="272">
        <v>195851</v>
      </c>
      <c r="D471" s="273">
        <f t="shared" si="9"/>
        <v>29318</v>
      </c>
    </row>
    <row r="472" spans="1:4" ht="31.5" x14ac:dyDescent="0.25">
      <c r="A472" s="269" t="s">
        <v>3087</v>
      </c>
      <c r="B472" s="272">
        <v>467251</v>
      </c>
      <c r="C472" s="272">
        <v>84027</v>
      </c>
      <c r="D472" s="273">
        <f t="shared" si="9"/>
        <v>383224</v>
      </c>
    </row>
    <row r="473" spans="1:4" x14ac:dyDescent="0.25">
      <c r="A473" s="269" t="s">
        <v>3088</v>
      </c>
      <c r="B473" s="272">
        <v>131205</v>
      </c>
      <c r="C473" s="272">
        <v>109427</v>
      </c>
      <c r="D473" s="273">
        <f t="shared" si="9"/>
        <v>21778</v>
      </c>
    </row>
    <row r="474" spans="1:4" x14ac:dyDescent="0.25">
      <c r="A474" s="269" t="s">
        <v>3089</v>
      </c>
      <c r="B474" s="272">
        <v>193763</v>
      </c>
      <c r="C474" s="272">
        <v>143803</v>
      </c>
      <c r="D474" s="273">
        <f t="shared" si="9"/>
        <v>49960</v>
      </c>
    </row>
    <row r="475" spans="1:4" x14ac:dyDescent="0.25">
      <c r="A475" s="269" t="s">
        <v>3090</v>
      </c>
      <c r="B475" s="272">
        <v>87470</v>
      </c>
      <c r="C475" s="272">
        <v>72961</v>
      </c>
      <c r="D475" s="273">
        <f t="shared" si="9"/>
        <v>14509</v>
      </c>
    </row>
    <row r="476" spans="1:4" x14ac:dyDescent="0.25">
      <c r="A476" s="269" t="s">
        <v>3091</v>
      </c>
      <c r="B476" s="272">
        <v>12246</v>
      </c>
      <c r="C476" s="272">
        <v>10214</v>
      </c>
      <c r="D476" s="273">
        <f t="shared" ref="D476:D516" si="10">B476-C476</f>
        <v>2032</v>
      </c>
    </row>
    <row r="477" spans="1:4" x14ac:dyDescent="0.25">
      <c r="A477" s="269" t="s">
        <v>3092</v>
      </c>
      <c r="B477" s="272">
        <v>116334</v>
      </c>
      <c r="C477" s="272">
        <v>97030</v>
      </c>
      <c r="D477" s="273">
        <f t="shared" si="10"/>
        <v>19304</v>
      </c>
    </row>
    <row r="478" spans="1:4" x14ac:dyDescent="0.25">
      <c r="A478" s="269" t="s">
        <v>3093</v>
      </c>
      <c r="B478" s="272">
        <v>238832</v>
      </c>
      <c r="C478" s="272">
        <v>142009</v>
      </c>
      <c r="D478" s="273">
        <f t="shared" si="10"/>
        <v>96823</v>
      </c>
    </row>
    <row r="479" spans="1:4" x14ac:dyDescent="0.25">
      <c r="A479" s="269" t="s">
        <v>3094</v>
      </c>
      <c r="B479" s="272">
        <v>174940</v>
      </c>
      <c r="C479" s="272">
        <v>145913</v>
      </c>
      <c r="D479" s="273">
        <f t="shared" si="10"/>
        <v>29027</v>
      </c>
    </row>
    <row r="480" spans="1:4" x14ac:dyDescent="0.25">
      <c r="A480" s="269" t="s">
        <v>3095</v>
      </c>
      <c r="B480" s="272">
        <v>12246</v>
      </c>
      <c r="C480" s="272">
        <v>10214</v>
      </c>
      <c r="D480" s="273">
        <f t="shared" si="10"/>
        <v>2032</v>
      </c>
    </row>
    <row r="481" spans="1:4" x14ac:dyDescent="0.25">
      <c r="A481" s="269" t="s">
        <v>3096</v>
      </c>
      <c r="B481" s="272">
        <v>97965</v>
      </c>
      <c r="C481" s="272">
        <v>81707</v>
      </c>
      <c r="D481" s="273">
        <f t="shared" si="10"/>
        <v>16258</v>
      </c>
    </row>
    <row r="482" spans="1:4" x14ac:dyDescent="0.25">
      <c r="A482" s="269" t="s">
        <v>3097</v>
      </c>
      <c r="B482" s="272">
        <v>151825</v>
      </c>
      <c r="C482" s="272">
        <v>126640</v>
      </c>
      <c r="D482" s="273">
        <f t="shared" si="10"/>
        <v>25185</v>
      </c>
    </row>
    <row r="483" spans="1:4" x14ac:dyDescent="0.25">
      <c r="A483" s="269" t="s">
        <v>3098</v>
      </c>
      <c r="B483" s="272">
        <v>12246</v>
      </c>
      <c r="C483" s="272">
        <v>10214</v>
      </c>
      <c r="D483" s="273">
        <f t="shared" si="10"/>
        <v>2032</v>
      </c>
    </row>
    <row r="484" spans="1:4" x14ac:dyDescent="0.25">
      <c r="A484" s="269" t="s">
        <v>3099</v>
      </c>
      <c r="B484" s="272">
        <v>333331</v>
      </c>
      <c r="C484" s="272">
        <v>278019</v>
      </c>
      <c r="D484" s="273">
        <f t="shared" si="10"/>
        <v>55312</v>
      </c>
    </row>
    <row r="485" spans="1:4" x14ac:dyDescent="0.25">
      <c r="A485" s="269" t="s">
        <v>3100</v>
      </c>
      <c r="B485" s="272">
        <v>61229</v>
      </c>
      <c r="C485" s="272">
        <v>51065</v>
      </c>
      <c r="D485" s="273">
        <f t="shared" si="10"/>
        <v>10164</v>
      </c>
    </row>
    <row r="486" spans="1:4" x14ac:dyDescent="0.25">
      <c r="A486" s="269" t="s">
        <v>3101</v>
      </c>
      <c r="B486" s="272">
        <v>1019999</v>
      </c>
      <c r="C486" s="272">
        <v>618687</v>
      </c>
      <c r="D486" s="273">
        <f t="shared" si="10"/>
        <v>401312</v>
      </c>
    </row>
    <row r="487" spans="1:4" x14ac:dyDescent="0.25">
      <c r="A487" s="269" t="s">
        <v>3102</v>
      </c>
      <c r="B487" s="272">
        <v>195472</v>
      </c>
      <c r="C487" s="272">
        <v>163029</v>
      </c>
      <c r="D487" s="273">
        <f t="shared" si="10"/>
        <v>32443</v>
      </c>
    </row>
    <row r="488" spans="1:4" x14ac:dyDescent="0.25">
      <c r="A488" s="269" t="s">
        <v>3103</v>
      </c>
      <c r="B488" s="272">
        <v>430352</v>
      </c>
      <c r="C488" s="272">
        <v>142108</v>
      </c>
      <c r="D488" s="273">
        <f t="shared" si="10"/>
        <v>288244</v>
      </c>
    </row>
    <row r="489" spans="1:4" x14ac:dyDescent="0.25">
      <c r="A489" s="269" t="s">
        <v>3104</v>
      </c>
      <c r="B489" s="272">
        <v>8747</v>
      </c>
      <c r="C489" s="272">
        <v>7295</v>
      </c>
      <c r="D489" s="273">
        <f t="shared" si="10"/>
        <v>1452</v>
      </c>
    </row>
    <row r="490" spans="1:4" x14ac:dyDescent="0.25">
      <c r="A490" s="269" t="s">
        <v>3105</v>
      </c>
      <c r="B490" s="272">
        <v>12246</v>
      </c>
      <c r="C490" s="272">
        <v>10214</v>
      </c>
      <c r="D490" s="273">
        <f t="shared" si="10"/>
        <v>2032</v>
      </c>
    </row>
    <row r="491" spans="1:4" x14ac:dyDescent="0.25">
      <c r="A491" s="269" t="s">
        <v>3106</v>
      </c>
      <c r="B491" s="272">
        <v>61229</v>
      </c>
      <c r="C491" s="272">
        <v>51065</v>
      </c>
      <c r="D491" s="273">
        <f t="shared" si="10"/>
        <v>10164</v>
      </c>
    </row>
    <row r="492" spans="1:4" x14ac:dyDescent="0.25">
      <c r="A492" s="269" t="s">
        <v>3107</v>
      </c>
      <c r="B492" s="272">
        <v>131205</v>
      </c>
      <c r="C492" s="272">
        <v>109427</v>
      </c>
      <c r="D492" s="273">
        <f t="shared" si="10"/>
        <v>21778</v>
      </c>
    </row>
    <row r="493" spans="1:4" x14ac:dyDescent="0.25">
      <c r="A493" s="269" t="s">
        <v>3108</v>
      </c>
      <c r="B493" s="272">
        <v>131205</v>
      </c>
      <c r="C493" s="272">
        <v>109427</v>
      </c>
      <c r="D493" s="273">
        <f t="shared" si="10"/>
        <v>21778</v>
      </c>
    </row>
    <row r="494" spans="1:4" x14ac:dyDescent="0.25">
      <c r="A494" s="269" t="s">
        <v>3109</v>
      </c>
      <c r="B494" s="272">
        <v>12246</v>
      </c>
      <c r="C494" s="272">
        <v>10214</v>
      </c>
      <c r="D494" s="273">
        <f t="shared" si="10"/>
        <v>2032</v>
      </c>
    </row>
    <row r="495" spans="1:4" x14ac:dyDescent="0.25">
      <c r="A495" s="269" t="s">
        <v>3110</v>
      </c>
      <c r="B495" s="272">
        <v>61229</v>
      </c>
      <c r="C495" s="272">
        <v>51065</v>
      </c>
      <c r="D495" s="273">
        <f t="shared" si="10"/>
        <v>10164</v>
      </c>
    </row>
    <row r="496" spans="1:4" x14ac:dyDescent="0.25">
      <c r="A496" s="269" t="s">
        <v>3111</v>
      </c>
      <c r="B496" s="272">
        <v>131205</v>
      </c>
      <c r="C496" s="272">
        <v>109427</v>
      </c>
      <c r="D496" s="273">
        <f t="shared" si="10"/>
        <v>21778</v>
      </c>
    </row>
    <row r="497" spans="1:4" x14ac:dyDescent="0.25">
      <c r="A497" s="269" t="s">
        <v>3112</v>
      </c>
      <c r="B497" s="272">
        <v>69976</v>
      </c>
      <c r="C497" s="272">
        <v>58354</v>
      </c>
      <c r="D497" s="273">
        <f t="shared" si="10"/>
        <v>11622</v>
      </c>
    </row>
    <row r="498" spans="1:4" x14ac:dyDescent="0.25">
      <c r="A498" s="269" t="s">
        <v>3113</v>
      </c>
      <c r="B498" s="272">
        <v>56853</v>
      </c>
      <c r="C498" s="272">
        <v>47415</v>
      </c>
      <c r="D498" s="273">
        <f t="shared" si="10"/>
        <v>9438</v>
      </c>
    </row>
    <row r="499" spans="1:4" x14ac:dyDescent="0.25">
      <c r="A499" s="269" t="s">
        <v>3114</v>
      </c>
      <c r="B499" s="272">
        <v>131205</v>
      </c>
      <c r="C499" s="272">
        <v>109427</v>
      </c>
      <c r="D499" s="273">
        <f t="shared" si="10"/>
        <v>21778</v>
      </c>
    </row>
    <row r="500" spans="1:4" x14ac:dyDescent="0.25">
      <c r="A500" s="269" t="s">
        <v>3115</v>
      </c>
      <c r="B500" s="272">
        <v>601404</v>
      </c>
      <c r="C500" s="272">
        <v>464243</v>
      </c>
      <c r="D500" s="273">
        <f t="shared" si="10"/>
        <v>137161</v>
      </c>
    </row>
    <row r="501" spans="1:4" ht="31.5" x14ac:dyDescent="0.25">
      <c r="A501" s="269" t="s">
        <v>3116</v>
      </c>
      <c r="B501" s="272">
        <v>437350</v>
      </c>
      <c r="C501" s="272">
        <v>364777</v>
      </c>
      <c r="D501" s="273">
        <f t="shared" si="10"/>
        <v>72573</v>
      </c>
    </row>
    <row r="502" spans="1:4" ht="31.5" x14ac:dyDescent="0.25">
      <c r="A502" s="269" t="s">
        <v>3116</v>
      </c>
      <c r="B502" s="272">
        <v>318391</v>
      </c>
      <c r="C502" s="272">
        <v>265561</v>
      </c>
      <c r="D502" s="273">
        <f t="shared" si="10"/>
        <v>52830</v>
      </c>
    </row>
    <row r="503" spans="1:4" x14ac:dyDescent="0.25">
      <c r="A503" s="269" t="s">
        <v>3117</v>
      </c>
      <c r="B503" s="272">
        <v>131205</v>
      </c>
      <c r="C503" s="272">
        <v>109427</v>
      </c>
      <c r="D503" s="273">
        <f t="shared" si="10"/>
        <v>21778</v>
      </c>
    </row>
    <row r="504" spans="1:4" x14ac:dyDescent="0.25">
      <c r="A504" s="269" t="s">
        <v>3118</v>
      </c>
      <c r="B504" s="272">
        <v>131205</v>
      </c>
      <c r="C504" s="272">
        <v>109427</v>
      </c>
      <c r="D504" s="273">
        <f t="shared" si="10"/>
        <v>21778</v>
      </c>
    </row>
    <row r="505" spans="1:4" x14ac:dyDescent="0.25">
      <c r="A505" s="269" t="s">
        <v>3119</v>
      </c>
      <c r="B505" s="272">
        <v>131205</v>
      </c>
      <c r="C505" s="272">
        <v>109427</v>
      </c>
      <c r="D505" s="273">
        <f t="shared" si="10"/>
        <v>21778</v>
      </c>
    </row>
    <row r="506" spans="1:4" x14ac:dyDescent="0.25">
      <c r="A506" s="269" t="s">
        <v>3120</v>
      </c>
      <c r="B506" s="272">
        <v>548753</v>
      </c>
      <c r="C506" s="272">
        <v>338061</v>
      </c>
      <c r="D506" s="273">
        <f t="shared" si="10"/>
        <v>210692</v>
      </c>
    </row>
    <row r="507" spans="1:4" x14ac:dyDescent="0.25">
      <c r="A507" s="269" t="s">
        <v>3121</v>
      </c>
      <c r="B507" s="272">
        <v>174940</v>
      </c>
      <c r="C507" s="272">
        <v>145913</v>
      </c>
      <c r="D507" s="273">
        <f t="shared" si="10"/>
        <v>29027</v>
      </c>
    </row>
    <row r="508" spans="1:4" x14ac:dyDescent="0.25">
      <c r="A508" s="269" t="s">
        <v>3122</v>
      </c>
      <c r="B508" s="272">
        <v>12246</v>
      </c>
      <c r="C508" s="272">
        <v>10214</v>
      </c>
      <c r="D508" s="273">
        <f t="shared" si="10"/>
        <v>2032</v>
      </c>
    </row>
    <row r="509" spans="1:4" x14ac:dyDescent="0.25">
      <c r="A509" s="269" t="s">
        <v>3123</v>
      </c>
      <c r="B509" s="272">
        <v>12246</v>
      </c>
      <c r="C509" s="272">
        <v>10214</v>
      </c>
      <c r="D509" s="273">
        <f t="shared" si="10"/>
        <v>2032</v>
      </c>
    </row>
    <row r="510" spans="1:4" x14ac:dyDescent="0.25">
      <c r="A510" s="269" t="s">
        <v>3124</v>
      </c>
      <c r="B510" s="272">
        <v>218675</v>
      </c>
      <c r="C510" s="272">
        <v>182381</v>
      </c>
      <c r="D510" s="273">
        <f t="shared" si="10"/>
        <v>36294</v>
      </c>
    </row>
    <row r="511" spans="1:4" x14ac:dyDescent="0.25">
      <c r="A511" s="269" t="s">
        <v>3125</v>
      </c>
      <c r="B511" s="272">
        <v>788368</v>
      </c>
      <c r="C511" s="272">
        <v>482419</v>
      </c>
      <c r="D511" s="273">
        <f t="shared" si="10"/>
        <v>305949</v>
      </c>
    </row>
    <row r="512" spans="1:4" x14ac:dyDescent="0.25">
      <c r="A512" s="269" t="s">
        <v>3126</v>
      </c>
      <c r="B512" s="272">
        <v>12246</v>
      </c>
      <c r="C512" s="272">
        <v>10214</v>
      </c>
      <c r="D512" s="273">
        <f t="shared" si="10"/>
        <v>2032</v>
      </c>
    </row>
    <row r="513" spans="1:4" ht="31.5" x14ac:dyDescent="0.25">
      <c r="A513" s="269" t="s">
        <v>3127</v>
      </c>
      <c r="B513" s="272">
        <v>25000</v>
      </c>
      <c r="C513" s="272">
        <v>20856</v>
      </c>
      <c r="D513" s="273">
        <f t="shared" si="10"/>
        <v>4144</v>
      </c>
    </row>
    <row r="514" spans="1:4" ht="31.5" x14ac:dyDescent="0.25">
      <c r="A514" s="269" t="s">
        <v>3128</v>
      </c>
      <c r="B514" s="272">
        <v>25000</v>
      </c>
      <c r="C514" s="272">
        <v>20856</v>
      </c>
      <c r="D514" s="273">
        <f t="shared" si="10"/>
        <v>4144</v>
      </c>
    </row>
    <row r="515" spans="1:4" ht="31.5" x14ac:dyDescent="0.25">
      <c r="A515" s="269" t="s">
        <v>3129</v>
      </c>
      <c r="B515" s="272">
        <v>250000</v>
      </c>
      <c r="C515" s="272">
        <v>208511</v>
      </c>
      <c r="D515" s="273">
        <f t="shared" si="10"/>
        <v>41489</v>
      </c>
    </row>
    <row r="516" spans="1:4" x14ac:dyDescent="0.25">
      <c r="A516" s="269" t="s">
        <v>3130</v>
      </c>
      <c r="B516" s="272">
        <v>14000</v>
      </c>
      <c r="C516" s="272">
        <v>11675</v>
      </c>
      <c r="D516" s="273">
        <f t="shared" si="10"/>
        <v>2325</v>
      </c>
    </row>
    <row r="517" spans="1:4" ht="31.5" x14ac:dyDescent="0.25">
      <c r="A517" s="289" t="s">
        <v>3392</v>
      </c>
      <c r="B517" s="286">
        <f>SUM(B218:B516)</f>
        <v>424753007</v>
      </c>
      <c r="C517" s="286">
        <f t="shared" ref="C517:D517" si="11">SUM(C218:C516)</f>
        <v>192678410</v>
      </c>
      <c r="D517" s="286">
        <f t="shared" si="11"/>
        <v>232074597</v>
      </c>
    </row>
    <row r="518" spans="1:4" x14ac:dyDescent="0.25">
      <c r="A518" s="289" t="s">
        <v>2210</v>
      </c>
      <c r="B518" s="303"/>
      <c r="C518" s="286"/>
      <c r="D518" s="303"/>
    </row>
    <row r="519" spans="1:4" ht="31.5" x14ac:dyDescent="0.25">
      <c r="A519" s="285" t="s">
        <v>5731</v>
      </c>
      <c r="B519" s="282">
        <v>104700</v>
      </c>
      <c r="C519" s="282">
        <v>104700</v>
      </c>
      <c r="D519" s="282">
        <f t="shared" ref="D519:D582" si="12">B519-C519</f>
        <v>0</v>
      </c>
    </row>
    <row r="520" spans="1:4" x14ac:dyDescent="0.25">
      <c r="A520" s="264" t="s">
        <v>5732</v>
      </c>
      <c r="B520" s="282">
        <v>53000</v>
      </c>
      <c r="C520" s="282">
        <v>53000</v>
      </c>
      <c r="D520" s="282">
        <f t="shared" si="12"/>
        <v>0</v>
      </c>
    </row>
    <row r="521" spans="1:4" x14ac:dyDescent="0.25">
      <c r="A521" s="264" t="s">
        <v>5732</v>
      </c>
      <c r="B521" s="282">
        <v>53000</v>
      </c>
      <c r="C521" s="282">
        <v>53000</v>
      </c>
      <c r="D521" s="282">
        <f t="shared" si="12"/>
        <v>0</v>
      </c>
    </row>
    <row r="522" spans="1:4" x14ac:dyDescent="0.25">
      <c r="A522" s="264" t="s">
        <v>5732</v>
      </c>
      <c r="B522" s="282">
        <v>53000</v>
      </c>
      <c r="C522" s="282">
        <v>53000</v>
      </c>
      <c r="D522" s="282">
        <f t="shared" si="12"/>
        <v>0</v>
      </c>
    </row>
    <row r="523" spans="1:4" x14ac:dyDescent="0.25">
      <c r="A523" s="264" t="s">
        <v>5732</v>
      </c>
      <c r="B523" s="282">
        <v>53000</v>
      </c>
      <c r="C523" s="282">
        <v>53000</v>
      </c>
      <c r="D523" s="282">
        <f t="shared" si="12"/>
        <v>0</v>
      </c>
    </row>
    <row r="524" spans="1:4" x14ac:dyDescent="0.25">
      <c r="A524" s="264" t="s">
        <v>5733</v>
      </c>
      <c r="B524" s="282">
        <v>18000</v>
      </c>
      <c r="C524" s="282">
        <v>18000</v>
      </c>
      <c r="D524" s="282">
        <f t="shared" si="12"/>
        <v>0</v>
      </c>
    </row>
    <row r="525" spans="1:4" x14ac:dyDescent="0.25">
      <c r="A525" s="264" t="s">
        <v>5733</v>
      </c>
      <c r="B525" s="282">
        <v>18000</v>
      </c>
      <c r="C525" s="282">
        <v>18000</v>
      </c>
      <c r="D525" s="282">
        <f t="shared" si="12"/>
        <v>0</v>
      </c>
    </row>
    <row r="526" spans="1:4" x14ac:dyDescent="0.25">
      <c r="A526" s="264" t="s">
        <v>5733</v>
      </c>
      <c r="B526" s="282">
        <v>18000</v>
      </c>
      <c r="C526" s="282">
        <v>18000</v>
      </c>
      <c r="D526" s="282">
        <f t="shared" si="12"/>
        <v>0</v>
      </c>
    </row>
    <row r="527" spans="1:4" x14ac:dyDescent="0.25">
      <c r="A527" s="264" t="s">
        <v>5733</v>
      </c>
      <c r="B527" s="282">
        <v>18000</v>
      </c>
      <c r="C527" s="282">
        <v>18000</v>
      </c>
      <c r="D527" s="282">
        <f t="shared" si="12"/>
        <v>0</v>
      </c>
    </row>
    <row r="528" spans="1:4" x14ac:dyDescent="0.25">
      <c r="A528" s="264" t="s">
        <v>5734</v>
      </c>
      <c r="B528" s="282">
        <v>53000</v>
      </c>
      <c r="C528" s="282">
        <v>53000</v>
      </c>
      <c r="D528" s="282">
        <f t="shared" si="12"/>
        <v>0</v>
      </c>
    </row>
    <row r="529" spans="1:4" x14ac:dyDescent="0.25">
      <c r="A529" s="264" t="s">
        <v>5734</v>
      </c>
      <c r="B529" s="282">
        <v>53000</v>
      </c>
      <c r="C529" s="282">
        <v>53000</v>
      </c>
      <c r="D529" s="282">
        <f t="shared" si="12"/>
        <v>0</v>
      </c>
    </row>
    <row r="530" spans="1:4" x14ac:dyDescent="0.25">
      <c r="A530" s="264" t="s">
        <v>5735</v>
      </c>
      <c r="B530" s="282">
        <v>26000</v>
      </c>
      <c r="C530" s="282">
        <v>26000</v>
      </c>
      <c r="D530" s="282">
        <f t="shared" si="12"/>
        <v>0</v>
      </c>
    </row>
    <row r="531" spans="1:4" x14ac:dyDescent="0.25">
      <c r="A531" s="264" t="s">
        <v>5735</v>
      </c>
      <c r="B531" s="282">
        <v>26000</v>
      </c>
      <c r="C531" s="282">
        <v>26000</v>
      </c>
      <c r="D531" s="282">
        <f t="shared" si="12"/>
        <v>0</v>
      </c>
    </row>
    <row r="532" spans="1:4" ht="31.5" x14ac:dyDescent="0.25">
      <c r="A532" s="285" t="s">
        <v>5736</v>
      </c>
      <c r="B532" s="282">
        <v>52000</v>
      </c>
      <c r="C532" s="282">
        <v>52000</v>
      </c>
      <c r="D532" s="282">
        <f t="shared" si="12"/>
        <v>0</v>
      </c>
    </row>
    <row r="533" spans="1:4" ht="31.5" x14ac:dyDescent="0.25">
      <c r="A533" s="285" t="s">
        <v>5736</v>
      </c>
      <c r="B533" s="282">
        <v>52000</v>
      </c>
      <c r="C533" s="282">
        <v>52000</v>
      </c>
      <c r="D533" s="282">
        <f t="shared" si="12"/>
        <v>0</v>
      </c>
    </row>
    <row r="534" spans="1:4" ht="31.5" x14ac:dyDescent="0.25">
      <c r="A534" s="285" t="s">
        <v>5736</v>
      </c>
      <c r="B534" s="282">
        <v>52000</v>
      </c>
      <c r="C534" s="282">
        <v>52000</v>
      </c>
      <c r="D534" s="282">
        <f t="shared" si="12"/>
        <v>0</v>
      </c>
    </row>
    <row r="535" spans="1:4" ht="31.5" x14ac:dyDescent="0.25">
      <c r="A535" s="285" t="s">
        <v>5736</v>
      </c>
      <c r="B535" s="282">
        <v>52000</v>
      </c>
      <c r="C535" s="282">
        <v>52000</v>
      </c>
      <c r="D535" s="282">
        <f t="shared" si="12"/>
        <v>0</v>
      </c>
    </row>
    <row r="536" spans="1:4" x14ac:dyDescent="0.25">
      <c r="A536" s="264" t="s">
        <v>5737</v>
      </c>
      <c r="B536" s="282">
        <v>9449</v>
      </c>
      <c r="C536" s="282">
        <v>9449</v>
      </c>
      <c r="D536" s="282">
        <f t="shared" si="12"/>
        <v>0</v>
      </c>
    </row>
    <row r="537" spans="1:4" x14ac:dyDescent="0.25">
      <c r="A537" s="264" t="s">
        <v>4536</v>
      </c>
      <c r="B537" s="282">
        <v>319200</v>
      </c>
      <c r="C537" s="282">
        <v>319200</v>
      </c>
      <c r="D537" s="282">
        <f t="shared" si="12"/>
        <v>0</v>
      </c>
    </row>
    <row r="538" spans="1:4" x14ac:dyDescent="0.25">
      <c r="A538" s="264" t="s">
        <v>4537</v>
      </c>
      <c r="B538" s="282">
        <v>137100</v>
      </c>
      <c r="C538" s="282">
        <v>137100</v>
      </c>
      <c r="D538" s="282">
        <f t="shared" si="12"/>
        <v>0</v>
      </c>
    </row>
    <row r="539" spans="1:4" x14ac:dyDescent="0.25">
      <c r="A539" s="264" t="s">
        <v>4537</v>
      </c>
      <c r="B539" s="282">
        <v>137100</v>
      </c>
      <c r="C539" s="282">
        <v>137100</v>
      </c>
      <c r="D539" s="282">
        <f t="shared" si="12"/>
        <v>0</v>
      </c>
    </row>
    <row r="540" spans="1:4" x14ac:dyDescent="0.25">
      <c r="A540" s="264" t="s">
        <v>4537</v>
      </c>
      <c r="B540" s="282">
        <v>137100</v>
      </c>
      <c r="C540" s="282">
        <v>137100</v>
      </c>
      <c r="D540" s="282">
        <f t="shared" si="12"/>
        <v>0</v>
      </c>
    </row>
    <row r="541" spans="1:4" x14ac:dyDescent="0.25">
      <c r="A541" s="264" t="s">
        <v>4537</v>
      </c>
      <c r="B541" s="282">
        <v>137100</v>
      </c>
      <c r="C541" s="282">
        <v>137100</v>
      </c>
      <c r="D541" s="282">
        <f t="shared" si="12"/>
        <v>0</v>
      </c>
    </row>
    <row r="542" spans="1:4" x14ac:dyDescent="0.25">
      <c r="A542" s="264" t="s">
        <v>4537</v>
      </c>
      <c r="B542" s="282">
        <v>137100</v>
      </c>
      <c r="C542" s="282">
        <v>137100</v>
      </c>
      <c r="D542" s="282">
        <f t="shared" si="12"/>
        <v>0</v>
      </c>
    </row>
    <row r="543" spans="1:4" x14ac:dyDescent="0.25">
      <c r="A543" s="264" t="s">
        <v>4538</v>
      </c>
      <c r="B543" s="282">
        <v>30709</v>
      </c>
      <c r="C543" s="282">
        <v>30709</v>
      </c>
      <c r="D543" s="282">
        <f t="shared" si="12"/>
        <v>0</v>
      </c>
    </row>
    <row r="544" spans="1:4" x14ac:dyDescent="0.25">
      <c r="A544" s="264" t="s">
        <v>4539</v>
      </c>
      <c r="B544" s="282">
        <v>153500</v>
      </c>
      <c r="C544" s="282">
        <v>153500</v>
      </c>
      <c r="D544" s="282">
        <f t="shared" si="12"/>
        <v>0</v>
      </c>
    </row>
    <row r="545" spans="1:4" x14ac:dyDescent="0.25">
      <c r="A545" s="264" t="s">
        <v>4540</v>
      </c>
      <c r="B545" s="282">
        <v>29134</v>
      </c>
      <c r="C545" s="282">
        <v>29134</v>
      </c>
      <c r="D545" s="282">
        <f t="shared" si="12"/>
        <v>0</v>
      </c>
    </row>
    <row r="546" spans="1:4" x14ac:dyDescent="0.25">
      <c r="A546" s="264" t="s">
        <v>4541</v>
      </c>
      <c r="B546" s="282">
        <v>133858</v>
      </c>
      <c r="C546" s="282">
        <v>133858</v>
      </c>
      <c r="D546" s="282">
        <f t="shared" si="12"/>
        <v>0</v>
      </c>
    </row>
    <row r="547" spans="1:4" x14ac:dyDescent="0.25">
      <c r="A547" s="264" t="s">
        <v>4542</v>
      </c>
      <c r="B547" s="282">
        <v>8000</v>
      </c>
      <c r="C547" s="282">
        <v>8000</v>
      </c>
      <c r="D547" s="282">
        <f t="shared" si="12"/>
        <v>0</v>
      </c>
    </row>
    <row r="548" spans="1:4" x14ac:dyDescent="0.25">
      <c r="A548" s="264" t="s">
        <v>1489</v>
      </c>
      <c r="B548" s="282">
        <v>170000</v>
      </c>
      <c r="C548" s="282">
        <v>170000</v>
      </c>
      <c r="D548" s="282">
        <f t="shared" si="12"/>
        <v>0</v>
      </c>
    </row>
    <row r="549" spans="1:4" x14ac:dyDescent="0.25">
      <c r="A549" s="264" t="s">
        <v>4543</v>
      </c>
      <c r="B549" s="282">
        <v>50000</v>
      </c>
      <c r="C549" s="282">
        <v>50000</v>
      </c>
      <c r="D549" s="282">
        <f t="shared" si="12"/>
        <v>0</v>
      </c>
    </row>
    <row r="550" spans="1:4" x14ac:dyDescent="0.25">
      <c r="A550" s="264" t="s">
        <v>4544</v>
      </c>
      <c r="B550" s="282">
        <v>15000</v>
      </c>
      <c r="C550" s="282">
        <v>15000</v>
      </c>
      <c r="D550" s="282">
        <f t="shared" si="12"/>
        <v>0</v>
      </c>
    </row>
    <row r="551" spans="1:4" x14ac:dyDescent="0.25">
      <c r="A551" s="264" t="s">
        <v>4545</v>
      </c>
      <c r="B551" s="282">
        <v>701273</v>
      </c>
      <c r="C551" s="282">
        <v>701273</v>
      </c>
      <c r="D551" s="282">
        <f t="shared" si="12"/>
        <v>0</v>
      </c>
    </row>
    <row r="552" spans="1:4" x14ac:dyDescent="0.25">
      <c r="A552" s="264" t="s">
        <v>4546</v>
      </c>
      <c r="B552" s="282">
        <v>173072</v>
      </c>
      <c r="C552" s="282">
        <v>173072</v>
      </c>
      <c r="D552" s="282">
        <f t="shared" si="12"/>
        <v>0</v>
      </c>
    </row>
    <row r="553" spans="1:4" x14ac:dyDescent="0.25">
      <c r="A553" s="264" t="s">
        <v>4547</v>
      </c>
      <c r="B553" s="282">
        <v>111969</v>
      </c>
      <c r="C553" s="282">
        <v>111969</v>
      </c>
      <c r="D553" s="282">
        <f t="shared" si="12"/>
        <v>0</v>
      </c>
    </row>
    <row r="554" spans="1:4" x14ac:dyDescent="0.25">
      <c r="A554" s="264" t="s">
        <v>4548</v>
      </c>
      <c r="B554" s="282">
        <v>306623</v>
      </c>
      <c r="C554" s="282">
        <v>306623</v>
      </c>
      <c r="D554" s="282">
        <f t="shared" si="12"/>
        <v>0</v>
      </c>
    </row>
    <row r="555" spans="1:4" x14ac:dyDescent="0.25">
      <c r="A555" s="264" t="s">
        <v>4549</v>
      </c>
      <c r="B555" s="282">
        <v>221543</v>
      </c>
      <c r="C555" s="282">
        <v>221543</v>
      </c>
      <c r="D555" s="282">
        <f t="shared" si="12"/>
        <v>0</v>
      </c>
    </row>
    <row r="556" spans="1:4" ht="31.5" x14ac:dyDescent="0.25">
      <c r="A556" s="285" t="s">
        <v>4550</v>
      </c>
      <c r="B556" s="282">
        <v>13831</v>
      </c>
      <c r="C556" s="282">
        <v>13831</v>
      </c>
      <c r="D556" s="282">
        <f t="shared" si="12"/>
        <v>0</v>
      </c>
    </row>
    <row r="557" spans="1:4" x14ac:dyDescent="0.25">
      <c r="A557" s="285" t="s">
        <v>4551</v>
      </c>
      <c r="B557" s="282">
        <v>134298</v>
      </c>
      <c r="C557" s="282">
        <v>134298</v>
      </c>
      <c r="D557" s="282">
        <f t="shared" si="12"/>
        <v>0</v>
      </c>
    </row>
    <row r="558" spans="1:4" x14ac:dyDescent="0.25">
      <c r="A558" s="285" t="s">
        <v>4552</v>
      </c>
      <c r="B558" s="282">
        <v>12034</v>
      </c>
      <c r="C558" s="282">
        <v>12034</v>
      </c>
      <c r="D558" s="282">
        <f t="shared" si="12"/>
        <v>0</v>
      </c>
    </row>
    <row r="559" spans="1:4" ht="31.5" x14ac:dyDescent="0.25">
      <c r="A559" s="285" t="s">
        <v>4553</v>
      </c>
      <c r="B559" s="282">
        <v>22527</v>
      </c>
      <c r="C559" s="282">
        <v>22527</v>
      </c>
      <c r="D559" s="282">
        <f t="shared" si="12"/>
        <v>0</v>
      </c>
    </row>
    <row r="560" spans="1:4" x14ac:dyDescent="0.25">
      <c r="A560" s="285" t="s">
        <v>4554</v>
      </c>
      <c r="B560" s="282">
        <v>15042</v>
      </c>
      <c r="C560" s="282">
        <v>15042</v>
      </c>
      <c r="D560" s="282">
        <f t="shared" si="12"/>
        <v>0</v>
      </c>
    </row>
    <row r="561" spans="1:4" ht="31.5" x14ac:dyDescent="0.25">
      <c r="A561" s="285" t="s">
        <v>4555</v>
      </c>
      <c r="B561" s="282">
        <v>37546</v>
      </c>
      <c r="C561" s="282">
        <v>37546</v>
      </c>
      <c r="D561" s="282">
        <f t="shared" si="12"/>
        <v>0</v>
      </c>
    </row>
    <row r="562" spans="1:4" x14ac:dyDescent="0.25">
      <c r="A562" s="285" t="s">
        <v>4556</v>
      </c>
      <c r="B562" s="282">
        <v>48408</v>
      </c>
      <c r="C562" s="282">
        <v>48408</v>
      </c>
      <c r="D562" s="282">
        <f t="shared" si="12"/>
        <v>0</v>
      </c>
    </row>
    <row r="563" spans="1:4" x14ac:dyDescent="0.25">
      <c r="A563" s="285" t="s">
        <v>4557</v>
      </c>
      <c r="B563" s="282">
        <v>1402547</v>
      </c>
      <c r="C563" s="282">
        <v>1402547</v>
      </c>
      <c r="D563" s="282">
        <f t="shared" si="12"/>
        <v>0</v>
      </c>
    </row>
    <row r="564" spans="1:4" x14ac:dyDescent="0.25">
      <c r="A564" s="264" t="s">
        <v>4558</v>
      </c>
      <c r="B564" s="282">
        <v>221423</v>
      </c>
      <c r="C564" s="282">
        <v>221423</v>
      </c>
      <c r="D564" s="282">
        <f t="shared" si="12"/>
        <v>0</v>
      </c>
    </row>
    <row r="565" spans="1:4" x14ac:dyDescent="0.25">
      <c r="A565" s="264" t="s">
        <v>4559</v>
      </c>
      <c r="B565" s="282">
        <v>34932</v>
      </c>
      <c r="C565" s="282">
        <v>34932</v>
      </c>
      <c r="D565" s="282">
        <f t="shared" si="12"/>
        <v>0</v>
      </c>
    </row>
    <row r="566" spans="1:4" x14ac:dyDescent="0.25">
      <c r="A566" s="264" t="s">
        <v>4560</v>
      </c>
      <c r="B566" s="282">
        <v>136283</v>
      </c>
      <c r="C566" s="282">
        <v>136283</v>
      </c>
      <c r="D566" s="282">
        <f t="shared" si="12"/>
        <v>0</v>
      </c>
    </row>
    <row r="567" spans="1:4" x14ac:dyDescent="0.25">
      <c r="A567" s="264" t="s">
        <v>4561</v>
      </c>
      <c r="B567" s="282">
        <v>81534</v>
      </c>
      <c r="C567" s="282">
        <v>81534</v>
      </c>
      <c r="D567" s="282">
        <f t="shared" si="12"/>
        <v>0</v>
      </c>
    </row>
    <row r="568" spans="1:4" ht="31.5" x14ac:dyDescent="0.25">
      <c r="A568" s="285" t="s">
        <v>4562</v>
      </c>
      <c r="B568" s="282">
        <v>3159</v>
      </c>
      <c r="C568" s="282">
        <v>3159</v>
      </c>
      <c r="D568" s="282">
        <f t="shared" si="12"/>
        <v>0</v>
      </c>
    </row>
    <row r="569" spans="1:4" x14ac:dyDescent="0.25">
      <c r="A569" s="285" t="s">
        <v>4563</v>
      </c>
      <c r="B569" s="282">
        <v>3234</v>
      </c>
      <c r="C569" s="282">
        <v>3234</v>
      </c>
      <c r="D569" s="282">
        <f t="shared" si="12"/>
        <v>0</v>
      </c>
    </row>
    <row r="570" spans="1:4" ht="31.5" x14ac:dyDescent="0.25">
      <c r="A570" s="285" t="s">
        <v>4564</v>
      </c>
      <c r="B570" s="282">
        <v>15590</v>
      </c>
      <c r="C570" s="282">
        <v>15590</v>
      </c>
      <c r="D570" s="282">
        <f t="shared" si="12"/>
        <v>0</v>
      </c>
    </row>
    <row r="571" spans="1:4" ht="31.5" x14ac:dyDescent="0.25">
      <c r="A571" s="285" t="s">
        <v>4565</v>
      </c>
      <c r="B571" s="282">
        <v>68660</v>
      </c>
      <c r="C571" s="282">
        <v>68660</v>
      </c>
      <c r="D571" s="282">
        <f t="shared" si="12"/>
        <v>0</v>
      </c>
    </row>
    <row r="572" spans="1:4" x14ac:dyDescent="0.25">
      <c r="A572" s="285" t="s">
        <v>4566</v>
      </c>
      <c r="B572" s="282">
        <v>135260</v>
      </c>
      <c r="C572" s="282">
        <v>135260</v>
      </c>
      <c r="D572" s="282">
        <f t="shared" si="12"/>
        <v>0</v>
      </c>
    </row>
    <row r="573" spans="1:4" x14ac:dyDescent="0.25">
      <c r="A573" s="285" t="s">
        <v>4567</v>
      </c>
      <c r="B573" s="282">
        <v>28042</v>
      </c>
      <c r="C573" s="282">
        <v>28042</v>
      </c>
      <c r="D573" s="282">
        <f t="shared" si="12"/>
        <v>0</v>
      </c>
    </row>
    <row r="574" spans="1:4" ht="31.5" x14ac:dyDescent="0.25">
      <c r="A574" s="285" t="s">
        <v>4568</v>
      </c>
      <c r="B574" s="282">
        <v>83259</v>
      </c>
      <c r="C574" s="282">
        <v>83259</v>
      </c>
      <c r="D574" s="282">
        <f t="shared" si="12"/>
        <v>0</v>
      </c>
    </row>
    <row r="575" spans="1:4" ht="31.5" x14ac:dyDescent="0.25">
      <c r="A575" s="285" t="s">
        <v>4569</v>
      </c>
      <c r="B575" s="282">
        <v>77845</v>
      </c>
      <c r="C575" s="282">
        <v>77845</v>
      </c>
      <c r="D575" s="282">
        <f t="shared" si="12"/>
        <v>0</v>
      </c>
    </row>
    <row r="576" spans="1:4" ht="31.5" x14ac:dyDescent="0.25">
      <c r="A576" s="285" t="s">
        <v>4569</v>
      </c>
      <c r="B576" s="282">
        <v>77845</v>
      </c>
      <c r="C576" s="282">
        <v>77845</v>
      </c>
      <c r="D576" s="282">
        <f t="shared" si="12"/>
        <v>0</v>
      </c>
    </row>
    <row r="577" spans="1:4" x14ac:dyDescent="0.25">
      <c r="A577" s="285" t="s">
        <v>4570</v>
      </c>
      <c r="B577" s="282">
        <v>80481</v>
      </c>
      <c r="C577" s="282">
        <v>80481</v>
      </c>
      <c r="D577" s="282">
        <f t="shared" si="12"/>
        <v>0</v>
      </c>
    </row>
    <row r="578" spans="1:4" ht="31.5" x14ac:dyDescent="0.25">
      <c r="A578" s="285" t="s">
        <v>4571</v>
      </c>
      <c r="B578" s="282">
        <v>148071</v>
      </c>
      <c r="C578" s="282">
        <v>148071</v>
      </c>
      <c r="D578" s="282">
        <f t="shared" si="12"/>
        <v>0</v>
      </c>
    </row>
    <row r="579" spans="1:4" ht="31.5" x14ac:dyDescent="0.25">
      <c r="A579" s="285" t="s">
        <v>4572</v>
      </c>
      <c r="B579" s="282">
        <v>30375</v>
      </c>
      <c r="C579" s="282">
        <v>30375</v>
      </c>
      <c r="D579" s="282">
        <f t="shared" si="12"/>
        <v>0</v>
      </c>
    </row>
    <row r="580" spans="1:4" x14ac:dyDescent="0.25">
      <c r="A580" s="285" t="s">
        <v>4573</v>
      </c>
      <c r="B580" s="282">
        <v>98714</v>
      </c>
      <c r="C580" s="282">
        <v>98714</v>
      </c>
      <c r="D580" s="282">
        <f t="shared" si="12"/>
        <v>0</v>
      </c>
    </row>
    <row r="581" spans="1:4" ht="31.5" x14ac:dyDescent="0.25">
      <c r="A581" s="285" t="s">
        <v>4574</v>
      </c>
      <c r="B581" s="282">
        <v>98714</v>
      </c>
      <c r="C581" s="282">
        <v>98714</v>
      </c>
      <c r="D581" s="282">
        <f t="shared" si="12"/>
        <v>0</v>
      </c>
    </row>
    <row r="582" spans="1:4" ht="31.5" x14ac:dyDescent="0.25">
      <c r="A582" s="285" t="s">
        <v>4575</v>
      </c>
      <c r="B582" s="282">
        <v>68660</v>
      </c>
      <c r="C582" s="282">
        <v>68660</v>
      </c>
      <c r="D582" s="282">
        <f t="shared" si="12"/>
        <v>0</v>
      </c>
    </row>
    <row r="583" spans="1:4" ht="31.5" x14ac:dyDescent="0.25">
      <c r="A583" s="285" t="s">
        <v>4576</v>
      </c>
      <c r="B583" s="282">
        <v>143720</v>
      </c>
      <c r="C583" s="282">
        <v>143720</v>
      </c>
      <c r="D583" s="282">
        <f t="shared" ref="D583:D646" si="13">B583-C583</f>
        <v>0</v>
      </c>
    </row>
    <row r="584" spans="1:4" ht="31.5" x14ac:dyDescent="0.25">
      <c r="A584" s="285" t="s">
        <v>4577</v>
      </c>
      <c r="B584" s="282">
        <v>150834</v>
      </c>
      <c r="C584" s="282">
        <v>150834</v>
      </c>
      <c r="D584" s="282">
        <f t="shared" si="13"/>
        <v>0</v>
      </c>
    </row>
    <row r="585" spans="1:4" x14ac:dyDescent="0.25">
      <c r="A585" s="285" t="s">
        <v>4578</v>
      </c>
      <c r="B585" s="282">
        <v>89926</v>
      </c>
      <c r="C585" s="282">
        <v>89926</v>
      </c>
      <c r="D585" s="282">
        <f t="shared" si="13"/>
        <v>0</v>
      </c>
    </row>
    <row r="586" spans="1:4" ht="31.5" x14ac:dyDescent="0.25">
      <c r="A586" s="285" t="s">
        <v>4579</v>
      </c>
      <c r="B586" s="282">
        <v>68660</v>
      </c>
      <c r="C586" s="282">
        <v>68660</v>
      </c>
      <c r="D586" s="282">
        <f t="shared" si="13"/>
        <v>0</v>
      </c>
    </row>
    <row r="587" spans="1:4" ht="31.5" x14ac:dyDescent="0.25">
      <c r="A587" s="285" t="s">
        <v>4580</v>
      </c>
      <c r="B587" s="282">
        <v>41733</v>
      </c>
      <c r="C587" s="282">
        <v>41733</v>
      </c>
      <c r="D587" s="282">
        <f t="shared" si="13"/>
        <v>0</v>
      </c>
    </row>
    <row r="588" spans="1:4" ht="31.5" x14ac:dyDescent="0.25">
      <c r="A588" s="285" t="s">
        <v>4581</v>
      </c>
      <c r="B588" s="282">
        <v>110712</v>
      </c>
      <c r="C588" s="282">
        <v>110712</v>
      </c>
      <c r="D588" s="282">
        <f t="shared" si="13"/>
        <v>0</v>
      </c>
    </row>
    <row r="589" spans="1:4" ht="31.5" x14ac:dyDescent="0.25">
      <c r="A589" s="285" t="s">
        <v>4582</v>
      </c>
      <c r="B589" s="282">
        <v>28042</v>
      </c>
      <c r="C589" s="282">
        <v>28042</v>
      </c>
      <c r="D589" s="282">
        <f t="shared" si="13"/>
        <v>0</v>
      </c>
    </row>
    <row r="590" spans="1:4" x14ac:dyDescent="0.25">
      <c r="A590" s="285" t="s">
        <v>4583</v>
      </c>
      <c r="B590" s="282">
        <v>45632</v>
      </c>
      <c r="C590" s="282">
        <v>45632</v>
      </c>
      <c r="D590" s="282">
        <f t="shared" si="13"/>
        <v>0</v>
      </c>
    </row>
    <row r="591" spans="1:4" x14ac:dyDescent="0.25">
      <c r="A591" s="285" t="s">
        <v>4584</v>
      </c>
      <c r="B591" s="282">
        <v>34932</v>
      </c>
      <c r="C591" s="282">
        <v>34932</v>
      </c>
      <c r="D591" s="282">
        <f t="shared" si="13"/>
        <v>0</v>
      </c>
    </row>
    <row r="592" spans="1:4" ht="31.5" x14ac:dyDescent="0.25">
      <c r="A592" s="285" t="s">
        <v>4585</v>
      </c>
      <c r="B592" s="282">
        <v>76415</v>
      </c>
      <c r="C592" s="282">
        <v>76415</v>
      </c>
      <c r="D592" s="282">
        <f t="shared" si="13"/>
        <v>0</v>
      </c>
    </row>
    <row r="593" spans="1:4" x14ac:dyDescent="0.25">
      <c r="A593" s="285" t="s">
        <v>4586</v>
      </c>
      <c r="B593" s="282">
        <v>150834</v>
      </c>
      <c r="C593" s="282">
        <v>150834</v>
      </c>
      <c r="D593" s="282">
        <f t="shared" si="13"/>
        <v>0</v>
      </c>
    </row>
    <row r="594" spans="1:4" x14ac:dyDescent="0.25">
      <c r="A594" s="285" t="s">
        <v>4587</v>
      </c>
      <c r="B594" s="282">
        <v>8273</v>
      </c>
      <c r="C594" s="282">
        <v>8273</v>
      </c>
      <c r="D594" s="282">
        <f t="shared" si="13"/>
        <v>0</v>
      </c>
    </row>
    <row r="595" spans="1:4" x14ac:dyDescent="0.25">
      <c r="A595" s="285" t="s">
        <v>4588</v>
      </c>
      <c r="B595" s="282">
        <v>6468</v>
      </c>
      <c r="C595" s="282">
        <v>6468</v>
      </c>
      <c r="D595" s="282">
        <f t="shared" si="13"/>
        <v>0</v>
      </c>
    </row>
    <row r="596" spans="1:4" ht="31.5" x14ac:dyDescent="0.25">
      <c r="A596" s="285" t="s">
        <v>4589</v>
      </c>
      <c r="B596" s="282">
        <v>22826</v>
      </c>
      <c r="C596" s="282">
        <v>22826</v>
      </c>
      <c r="D596" s="282">
        <f t="shared" si="13"/>
        <v>0</v>
      </c>
    </row>
    <row r="597" spans="1:4" ht="31.5" x14ac:dyDescent="0.25">
      <c r="A597" s="285" t="s">
        <v>4590</v>
      </c>
      <c r="B597" s="282">
        <v>68660</v>
      </c>
      <c r="C597" s="282">
        <v>68660</v>
      </c>
      <c r="D597" s="282">
        <f t="shared" si="13"/>
        <v>0</v>
      </c>
    </row>
    <row r="598" spans="1:4" ht="31.5" x14ac:dyDescent="0.25">
      <c r="A598" s="285" t="s">
        <v>4591</v>
      </c>
      <c r="B598" s="282">
        <v>145129</v>
      </c>
      <c r="C598" s="282">
        <v>145129</v>
      </c>
      <c r="D598" s="282">
        <f t="shared" si="13"/>
        <v>0</v>
      </c>
    </row>
    <row r="599" spans="1:4" x14ac:dyDescent="0.25">
      <c r="A599" s="285" t="s">
        <v>4592</v>
      </c>
      <c r="B599" s="282">
        <v>28042</v>
      </c>
      <c r="C599" s="282">
        <v>28042</v>
      </c>
      <c r="D599" s="282">
        <f t="shared" si="13"/>
        <v>0</v>
      </c>
    </row>
    <row r="600" spans="1:4" ht="31.5" x14ac:dyDescent="0.25">
      <c r="A600" s="285" t="s">
        <v>4593</v>
      </c>
      <c r="B600" s="282">
        <v>288907</v>
      </c>
      <c r="C600" s="282">
        <v>288907</v>
      </c>
      <c r="D600" s="282">
        <f t="shared" si="13"/>
        <v>0</v>
      </c>
    </row>
    <row r="601" spans="1:4" x14ac:dyDescent="0.25">
      <c r="A601" s="285" t="s">
        <v>4594</v>
      </c>
      <c r="B601" s="282">
        <v>34331</v>
      </c>
      <c r="C601" s="282">
        <v>34331</v>
      </c>
      <c r="D601" s="282">
        <f t="shared" si="13"/>
        <v>0</v>
      </c>
    </row>
    <row r="602" spans="1:4" x14ac:dyDescent="0.25">
      <c r="A602" s="285" t="s">
        <v>4595</v>
      </c>
      <c r="B602" s="282">
        <v>168669</v>
      </c>
      <c r="C602" s="282">
        <v>168669</v>
      </c>
      <c r="D602" s="282">
        <f t="shared" si="13"/>
        <v>0</v>
      </c>
    </row>
    <row r="603" spans="1:4" x14ac:dyDescent="0.25">
      <c r="A603" s="285" t="s">
        <v>4596</v>
      </c>
      <c r="B603" s="282">
        <v>140063</v>
      </c>
      <c r="C603" s="282">
        <v>140063</v>
      </c>
      <c r="D603" s="282">
        <f t="shared" si="13"/>
        <v>0</v>
      </c>
    </row>
    <row r="604" spans="1:4" x14ac:dyDescent="0.25">
      <c r="A604" s="285" t="s">
        <v>4596</v>
      </c>
      <c r="B604" s="282">
        <v>166777</v>
      </c>
      <c r="C604" s="282">
        <v>166777</v>
      </c>
      <c r="D604" s="282">
        <f t="shared" si="13"/>
        <v>0</v>
      </c>
    </row>
    <row r="605" spans="1:4" x14ac:dyDescent="0.25">
      <c r="A605" s="285" t="s">
        <v>4597</v>
      </c>
      <c r="B605" s="282">
        <v>44569</v>
      </c>
      <c r="C605" s="282">
        <v>44569</v>
      </c>
      <c r="D605" s="282">
        <f t="shared" si="13"/>
        <v>0</v>
      </c>
    </row>
    <row r="606" spans="1:4" x14ac:dyDescent="0.25">
      <c r="A606" s="285" t="s">
        <v>4598</v>
      </c>
      <c r="B606" s="282">
        <v>91265</v>
      </c>
      <c r="C606" s="282">
        <v>91265</v>
      </c>
      <c r="D606" s="282">
        <f t="shared" si="13"/>
        <v>0</v>
      </c>
    </row>
    <row r="607" spans="1:4" x14ac:dyDescent="0.25">
      <c r="A607" s="285" t="s">
        <v>4599</v>
      </c>
      <c r="B607" s="282">
        <v>28042</v>
      </c>
      <c r="C607" s="282">
        <v>28042</v>
      </c>
      <c r="D607" s="282">
        <f t="shared" si="13"/>
        <v>0</v>
      </c>
    </row>
    <row r="608" spans="1:4" x14ac:dyDescent="0.25">
      <c r="A608" s="285" t="s">
        <v>4600</v>
      </c>
      <c r="B608" s="282">
        <v>133688</v>
      </c>
      <c r="C608" s="282">
        <v>133688</v>
      </c>
      <c r="D608" s="282">
        <f t="shared" si="13"/>
        <v>0</v>
      </c>
    </row>
    <row r="609" spans="1:4" x14ac:dyDescent="0.25">
      <c r="A609" s="264" t="s">
        <v>4594</v>
      </c>
      <c r="B609" s="282">
        <v>32651</v>
      </c>
      <c r="C609" s="282">
        <v>32651</v>
      </c>
      <c r="D609" s="282">
        <f t="shared" si="13"/>
        <v>0</v>
      </c>
    </row>
    <row r="610" spans="1:4" x14ac:dyDescent="0.25">
      <c r="A610" s="264" t="s">
        <v>4594</v>
      </c>
      <c r="B610" s="282">
        <v>47399</v>
      </c>
      <c r="C610" s="282">
        <v>47399</v>
      </c>
      <c r="D610" s="282">
        <f t="shared" si="13"/>
        <v>0</v>
      </c>
    </row>
    <row r="611" spans="1:4" x14ac:dyDescent="0.25">
      <c r="A611" s="285" t="s">
        <v>4601</v>
      </c>
      <c r="B611" s="282">
        <v>31965</v>
      </c>
      <c r="C611" s="282">
        <v>31965</v>
      </c>
      <c r="D611" s="282">
        <f t="shared" si="13"/>
        <v>0</v>
      </c>
    </row>
    <row r="612" spans="1:4" x14ac:dyDescent="0.25">
      <c r="A612" s="285" t="s">
        <v>4602</v>
      </c>
      <c r="B612" s="282">
        <v>54205</v>
      </c>
      <c r="C612" s="282">
        <v>54205</v>
      </c>
      <c r="D612" s="282">
        <f t="shared" si="13"/>
        <v>0</v>
      </c>
    </row>
    <row r="613" spans="1:4" x14ac:dyDescent="0.25">
      <c r="A613" s="285" t="s">
        <v>4603</v>
      </c>
      <c r="B613" s="282">
        <v>95424</v>
      </c>
      <c r="C613" s="282">
        <v>95424</v>
      </c>
      <c r="D613" s="282">
        <f t="shared" si="13"/>
        <v>0</v>
      </c>
    </row>
    <row r="614" spans="1:4" x14ac:dyDescent="0.25">
      <c r="A614" s="285" t="s">
        <v>4604</v>
      </c>
      <c r="B614" s="282">
        <v>119325</v>
      </c>
      <c r="C614" s="282">
        <v>119325</v>
      </c>
      <c r="D614" s="282">
        <f t="shared" si="13"/>
        <v>0</v>
      </c>
    </row>
    <row r="615" spans="1:4" ht="31.5" x14ac:dyDescent="0.25">
      <c r="A615" s="285" t="s">
        <v>4605</v>
      </c>
      <c r="B615" s="282">
        <v>302559</v>
      </c>
      <c r="C615" s="282">
        <v>302559</v>
      </c>
      <c r="D615" s="282">
        <f t="shared" si="13"/>
        <v>0</v>
      </c>
    </row>
    <row r="616" spans="1:4" x14ac:dyDescent="0.25">
      <c r="A616" s="285" t="s">
        <v>4606</v>
      </c>
      <c r="B616" s="282">
        <v>179297</v>
      </c>
      <c r="C616" s="282">
        <v>179297</v>
      </c>
      <c r="D616" s="282">
        <f t="shared" si="13"/>
        <v>0</v>
      </c>
    </row>
    <row r="617" spans="1:4" x14ac:dyDescent="0.25">
      <c r="A617" s="285" t="s">
        <v>4607</v>
      </c>
      <c r="B617" s="282">
        <v>164603</v>
      </c>
      <c r="C617" s="282">
        <v>164603</v>
      </c>
      <c r="D617" s="282">
        <f t="shared" si="13"/>
        <v>0</v>
      </c>
    </row>
    <row r="618" spans="1:4" x14ac:dyDescent="0.25">
      <c r="A618" s="285" t="s">
        <v>4608</v>
      </c>
      <c r="B618" s="282">
        <v>108305</v>
      </c>
      <c r="C618" s="282">
        <v>108305</v>
      </c>
      <c r="D618" s="282">
        <f t="shared" si="13"/>
        <v>0</v>
      </c>
    </row>
    <row r="619" spans="1:4" x14ac:dyDescent="0.25">
      <c r="A619" s="285" t="s">
        <v>4609</v>
      </c>
      <c r="B619" s="282">
        <v>187006</v>
      </c>
      <c r="C619" s="282">
        <v>187006</v>
      </c>
      <c r="D619" s="282">
        <f t="shared" si="13"/>
        <v>0</v>
      </c>
    </row>
    <row r="620" spans="1:4" x14ac:dyDescent="0.25">
      <c r="A620" s="285" t="s">
        <v>4604</v>
      </c>
      <c r="B620" s="282">
        <v>110730</v>
      </c>
      <c r="C620" s="282">
        <v>110730</v>
      </c>
      <c r="D620" s="282">
        <f t="shared" si="13"/>
        <v>0</v>
      </c>
    </row>
    <row r="621" spans="1:4" x14ac:dyDescent="0.25">
      <c r="A621" s="285" t="s">
        <v>4610</v>
      </c>
      <c r="B621" s="282">
        <v>99376</v>
      </c>
      <c r="C621" s="282">
        <v>99376</v>
      </c>
      <c r="D621" s="282">
        <f t="shared" si="13"/>
        <v>0</v>
      </c>
    </row>
    <row r="622" spans="1:4" x14ac:dyDescent="0.25">
      <c r="A622" s="285" t="s">
        <v>4611</v>
      </c>
      <c r="B622" s="282">
        <v>45632</v>
      </c>
      <c r="C622" s="282">
        <v>45632</v>
      </c>
      <c r="D622" s="282">
        <f t="shared" si="13"/>
        <v>0</v>
      </c>
    </row>
    <row r="623" spans="1:4" x14ac:dyDescent="0.25">
      <c r="A623" s="285" t="s">
        <v>4612</v>
      </c>
      <c r="B623" s="282">
        <v>67832</v>
      </c>
      <c r="C623" s="282">
        <v>67832</v>
      </c>
      <c r="D623" s="282">
        <f t="shared" si="13"/>
        <v>0</v>
      </c>
    </row>
    <row r="624" spans="1:4" x14ac:dyDescent="0.25">
      <c r="A624" s="285" t="s">
        <v>4613</v>
      </c>
      <c r="B624" s="282">
        <v>157391</v>
      </c>
      <c r="C624" s="282">
        <v>157391</v>
      </c>
      <c r="D624" s="282">
        <f t="shared" si="13"/>
        <v>0</v>
      </c>
    </row>
    <row r="625" spans="1:4" ht="31.5" x14ac:dyDescent="0.25">
      <c r="A625" s="285" t="s">
        <v>4614</v>
      </c>
      <c r="B625" s="282">
        <v>105597</v>
      </c>
      <c r="C625" s="282">
        <v>105597</v>
      </c>
      <c r="D625" s="282">
        <f t="shared" si="13"/>
        <v>0</v>
      </c>
    </row>
    <row r="626" spans="1:4" x14ac:dyDescent="0.25">
      <c r="A626" s="285" t="s">
        <v>4615</v>
      </c>
      <c r="B626" s="282">
        <v>173623</v>
      </c>
      <c r="C626" s="282">
        <v>173623</v>
      </c>
      <c r="D626" s="282">
        <f t="shared" si="13"/>
        <v>0</v>
      </c>
    </row>
    <row r="627" spans="1:4" x14ac:dyDescent="0.25">
      <c r="A627" s="285" t="s">
        <v>4616</v>
      </c>
      <c r="B627" s="282">
        <v>6318</v>
      </c>
      <c r="C627" s="282">
        <v>6318</v>
      </c>
      <c r="D627" s="282">
        <f t="shared" si="13"/>
        <v>0</v>
      </c>
    </row>
    <row r="628" spans="1:4" x14ac:dyDescent="0.25">
      <c r="A628" s="285" t="s">
        <v>4617</v>
      </c>
      <c r="B628" s="282">
        <v>6468</v>
      </c>
      <c r="C628" s="282">
        <v>6468</v>
      </c>
      <c r="D628" s="282">
        <f t="shared" si="13"/>
        <v>0</v>
      </c>
    </row>
    <row r="629" spans="1:4" x14ac:dyDescent="0.25">
      <c r="A629" s="285" t="s">
        <v>4618</v>
      </c>
      <c r="B629" s="282">
        <v>15597</v>
      </c>
      <c r="C629" s="282">
        <v>15597</v>
      </c>
      <c r="D629" s="282">
        <f t="shared" si="13"/>
        <v>0</v>
      </c>
    </row>
    <row r="630" spans="1:4" ht="31.5" x14ac:dyDescent="0.25">
      <c r="A630" s="285" t="s">
        <v>4619</v>
      </c>
      <c r="B630" s="282">
        <v>135260</v>
      </c>
      <c r="C630" s="282">
        <v>135260</v>
      </c>
      <c r="D630" s="282">
        <f t="shared" si="13"/>
        <v>0</v>
      </c>
    </row>
    <row r="631" spans="1:4" ht="31.5" x14ac:dyDescent="0.25">
      <c r="A631" s="285" t="s">
        <v>4620</v>
      </c>
      <c r="B631" s="282">
        <v>28042</v>
      </c>
      <c r="C631" s="282">
        <v>28042</v>
      </c>
      <c r="D631" s="282">
        <f t="shared" si="13"/>
        <v>0</v>
      </c>
    </row>
    <row r="632" spans="1:4" x14ac:dyDescent="0.25">
      <c r="A632" s="285" t="s">
        <v>4621</v>
      </c>
      <c r="B632" s="282">
        <v>162484</v>
      </c>
      <c r="C632" s="282">
        <v>162484</v>
      </c>
      <c r="D632" s="282">
        <f t="shared" si="13"/>
        <v>0</v>
      </c>
    </row>
    <row r="633" spans="1:4" x14ac:dyDescent="0.25">
      <c r="A633" s="285" t="s">
        <v>4622</v>
      </c>
      <c r="B633" s="282">
        <v>45632</v>
      </c>
      <c r="C633" s="282">
        <v>45632</v>
      </c>
      <c r="D633" s="282">
        <f t="shared" si="13"/>
        <v>0</v>
      </c>
    </row>
    <row r="634" spans="1:4" x14ac:dyDescent="0.25">
      <c r="A634" s="285" t="s">
        <v>4623</v>
      </c>
      <c r="B634" s="282">
        <v>196916</v>
      </c>
      <c r="C634" s="282">
        <v>196916</v>
      </c>
      <c r="D634" s="282">
        <f t="shared" si="13"/>
        <v>0</v>
      </c>
    </row>
    <row r="635" spans="1:4" ht="31.5" x14ac:dyDescent="0.25">
      <c r="A635" s="285" t="s">
        <v>4624</v>
      </c>
      <c r="B635" s="282">
        <v>6318</v>
      </c>
      <c r="C635" s="282">
        <v>6318</v>
      </c>
      <c r="D635" s="282">
        <f t="shared" si="13"/>
        <v>0</v>
      </c>
    </row>
    <row r="636" spans="1:4" x14ac:dyDescent="0.25">
      <c r="A636" s="285" t="s">
        <v>4625</v>
      </c>
      <c r="B636" s="282">
        <v>6468</v>
      </c>
      <c r="C636" s="282">
        <v>6468</v>
      </c>
      <c r="D636" s="282">
        <f t="shared" si="13"/>
        <v>0</v>
      </c>
    </row>
    <row r="637" spans="1:4" x14ac:dyDescent="0.25">
      <c r="A637" s="285" t="s">
        <v>4626</v>
      </c>
      <c r="B637" s="282">
        <v>15597</v>
      </c>
      <c r="C637" s="282">
        <v>15597</v>
      </c>
      <c r="D637" s="282">
        <f t="shared" si="13"/>
        <v>0</v>
      </c>
    </row>
    <row r="638" spans="1:4" ht="31.5" x14ac:dyDescent="0.25">
      <c r="A638" s="285" t="s">
        <v>4627</v>
      </c>
      <c r="B638" s="282">
        <v>135260</v>
      </c>
      <c r="C638" s="282">
        <v>135260</v>
      </c>
      <c r="D638" s="282">
        <f t="shared" si="13"/>
        <v>0</v>
      </c>
    </row>
    <row r="639" spans="1:4" ht="31.5" x14ac:dyDescent="0.25">
      <c r="A639" s="285" t="s">
        <v>4628</v>
      </c>
      <c r="B639" s="282">
        <v>28042</v>
      </c>
      <c r="C639" s="282">
        <v>28042</v>
      </c>
      <c r="D639" s="282">
        <f t="shared" si="13"/>
        <v>0</v>
      </c>
    </row>
    <row r="640" spans="1:4" ht="31.5" x14ac:dyDescent="0.25">
      <c r="A640" s="285" t="s">
        <v>4629</v>
      </c>
      <c r="B640" s="282">
        <v>91848</v>
      </c>
      <c r="C640" s="282">
        <v>91848</v>
      </c>
      <c r="D640" s="282">
        <f t="shared" si="13"/>
        <v>0</v>
      </c>
    </row>
    <row r="641" spans="1:4" x14ac:dyDescent="0.25">
      <c r="A641" s="285" t="s">
        <v>4630</v>
      </c>
      <c r="B641" s="282">
        <v>13839</v>
      </c>
      <c r="C641" s="282">
        <v>13839</v>
      </c>
      <c r="D641" s="282">
        <f t="shared" si="13"/>
        <v>0</v>
      </c>
    </row>
    <row r="642" spans="1:4" ht="31.5" x14ac:dyDescent="0.25">
      <c r="A642" s="285" t="s">
        <v>4631</v>
      </c>
      <c r="B642" s="282">
        <v>86954</v>
      </c>
      <c r="C642" s="282">
        <v>86954</v>
      </c>
      <c r="D642" s="282">
        <f t="shared" si="13"/>
        <v>0</v>
      </c>
    </row>
    <row r="643" spans="1:4" ht="31.5" x14ac:dyDescent="0.25">
      <c r="A643" s="285" t="s">
        <v>4632</v>
      </c>
      <c r="B643" s="282">
        <v>286246</v>
      </c>
      <c r="C643" s="282">
        <v>286246</v>
      </c>
      <c r="D643" s="282">
        <f t="shared" si="13"/>
        <v>0</v>
      </c>
    </row>
    <row r="644" spans="1:4" x14ac:dyDescent="0.25">
      <c r="A644" s="285" t="s">
        <v>4633</v>
      </c>
      <c r="B644" s="282">
        <v>84169</v>
      </c>
      <c r="C644" s="282">
        <v>84169</v>
      </c>
      <c r="D644" s="282">
        <f t="shared" si="13"/>
        <v>0</v>
      </c>
    </row>
    <row r="645" spans="1:4" ht="31.5" x14ac:dyDescent="0.25">
      <c r="A645" s="285" t="s">
        <v>4634</v>
      </c>
      <c r="B645" s="282">
        <v>79276</v>
      </c>
      <c r="C645" s="282">
        <v>79276</v>
      </c>
      <c r="D645" s="282">
        <f t="shared" si="13"/>
        <v>0</v>
      </c>
    </row>
    <row r="646" spans="1:4" ht="31.5" x14ac:dyDescent="0.25">
      <c r="A646" s="285" t="s">
        <v>4634</v>
      </c>
      <c r="B646" s="282">
        <v>71596</v>
      </c>
      <c r="C646" s="282">
        <v>71596</v>
      </c>
      <c r="D646" s="282">
        <f t="shared" si="13"/>
        <v>0</v>
      </c>
    </row>
    <row r="647" spans="1:4" ht="31.5" x14ac:dyDescent="0.25">
      <c r="A647" s="285" t="s">
        <v>4634</v>
      </c>
      <c r="B647" s="282">
        <v>76415</v>
      </c>
      <c r="C647" s="282">
        <v>76415</v>
      </c>
      <c r="D647" s="282">
        <f t="shared" ref="D647:D662" si="14">B647-C647</f>
        <v>0</v>
      </c>
    </row>
    <row r="648" spans="1:4" ht="31.5" x14ac:dyDescent="0.25">
      <c r="A648" s="285" t="s">
        <v>4635</v>
      </c>
      <c r="B648" s="282">
        <v>95010</v>
      </c>
      <c r="C648" s="282">
        <v>95010</v>
      </c>
      <c r="D648" s="282">
        <f t="shared" si="14"/>
        <v>0</v>
      </c>
    </row>
    <row r="649" spans="1:4" x14ac:dyDescent="0.25">
      <c r="A649" s="285" t="s">
        <v>4636</v>
      </c>
      <c r="B649" s="282">
        <v>13839</v>
      </c>
      <c r="C649" s="282">
        <v>13839</v>
      </c>
      <c r="D649" s="282">
        <f t="shared" si="14"/>
        <v>0</v>
      </c>
    </row>
    <row r="650" spans="1:4" ht="31.5" x14ac:dyDescent="0.25">
      <c r="A650" s="285" t="s">
        <v>4637</v>
      </c>
      <c r="B650" s="282">
        <v>77845</v>
      </c>
      <c r="C650" s="282">
        <v>77845</v>
      </c>
      <c r="D650" s="282">
        <f t="shared" si="14"/>
        <v>0</v>
      </c>
    </row>
    <row r="651" spans="1:4" x14ac:dyDescent="0.25">
      <c r="A651" s="285" t="s">
        <v>4638</v>
      </c>
      <c r="B651" s="282">
        <v>74610</v>
      </c>
      <c r="C651" s="282">
        <v>74610</v>
      </c>
      <c r="D651" s="282">
        <f t="shared" si="14"/>
        <v>0</v>
      </c>
    </row>
    <row r="652" spans="1:4" ht="31.5" x14ac:dyDescent="0.25">
      <c r="A652" s="285" t="s">
        <v>4639</v>
      </c>
      <c r="B652" s="282">
        <v>61373</v>
      </c>
      <c r="C652" s="282">
        <v>61373</v>
      </c>
      <c r="D652" s="282">
        <f t="shared" si="14"/>
        <v>0</v>
      </c>
    </row>
    <row r="653" spans="1:4" x14ac:dyDescent="0.25">
      <c r="A653" s="285" t="s">
        <v>4640</v>
      </c>
      <c r="B653" s="282">
        <v>108305</v>
      </c>
      <c r="C653" s="282">
        <v>108305</v>
      </c>
      <c r="D653" s="282">
        <f t="shared" si="14"/>
        <v>0</v>
      </c>
    </row>
    <row r="654" spans="1:4" x14ac:dyDescent="0.25">
      <c r="A654" s="285" t="s">
        <v>4641</v>
      </c>
      <c r="B654" s="282">
        <v>109200</v>
      </c>
      <c r="C654" s="282">
        <v>109200</v>
      </c>
      <c r="D654" s="282">
        <f t="shared" si="14"/>
        <v>0</v>
      </c>
    </row>
    <row r="655" spans="1:4" x14ac:dyDescent="0.25">
      <c r="A655" s="285" t="s">
        <v>4642</v>
      </c>
      <c r="B655" s="282">
        <v>138040</v>
      </c>
      <c r="C655" s="282">
        <v>138040</v>
      </c>
      <c r="D655" s="282">
        <f t="shared" si="14"/>
        <v>0</v>
      </c>
    </row>
    <row r="656" spans="1:4" x14ac:dyDescent="0.25">
      <c r="A656" s="285" t="s">
        <v>4642</v>
      </c>
      <c r="B656" s="282">
        <v>144946</v>
      </c>
      <c r="C656" s="282">
        <v>144946</v>
      </c>
      <c r="D656" s="282">
        <f t="shared" si="14"/>
        <v>0</v>
      </c>
    </row>
    <row r="657" spans="1:4" x14ac:dyDescent="0.25">
      <c r="A657" s="285" t="s">
        <v>4643</v>
      </c>
      <c r="B657" s="282">
        <v>72170</v>
      </c>
      <c r="C657" s="282">
        <v>72170</v>
      </c>
      <c r="D657" s="282">
        <f t="shared" si="14"/>
        <v>0</v>
      </c>
    </row>
    <row r="658" spans="1:4" x14ac:dyDescent="0.25">
      <c r="A658" s="285" t="s">
        <v>4644</v>
      </c>
      <c r="B658" s="282">
        <v>151273</v>
      </c>
      <c r="C658" s="282">
        <v>151273</v>
      </c>
      <c r="D658" s="282">
        <f t="shared" si="14"/>
        <v>0</v>
      </c>
    </row>
    <row r="659" spans="1:4" x14ac:dyDescent="0.25">
      <c r="A659" s="285" t="s">
        <v>4644</v>
      </c>
      <c r="B659" s="282">
        <v>127315</v>
      </c>
      <c r="C659" s="282">
        <v>127315</v>
      </c>
      <c r="D659" s="282">
        <f t="shared" si="14"/>
        <v>0</v>
      </c>
    </row>
    <row r="660" spans="1:4" x14ac:dyDescent="0.25">
      <c r="A660" s="285" t="s">
        <v>4645</v>
      </c>
      <c r="B660" s="282">
        <v>70700</v>
      </c>
      <c r="C660" s="282">
        <v>70700</v>
      </c>
      <c r="D660" s="282">
        <f t="shared" si="14"/>
        <v>0</v>
      </c>
    </row>
    <row r="661" spans="1:4" x14ac:dyDescent="0.25">
      <c r="A661" s="285" t="s">
        <v>4646</v>
      </c>
      <c r="B661" s="282">
        <v>30087</v>
      </c>
      <c r="C661" s="282">
        <v>30087</v>
      </c>
      <c r="D661" s="282">
        <f t="shared" si="14"/>
        <v>0</v>
      </c>
    </row>
    <row r="662" spans="1:4" x14ac:dyDescent="0.25">
      <c r="A662" s="264" t="s">
        <v>3888</v>
      </c>
      <c r="B662" s="282">
        <v>315</v>
      </c>
      <c r="C662" s="282">
        <v>315</v>
      </c>
      <c r="D662" s="282">
        <f t="shared" si="14"/>
        <v>0</v>
      </c>
    </row>
    <row r="663" spans="1:4" x14ac:dyDescent="0.25">
      <c r="A663" s="264" t="s">
        <v>3888</v>
      </c>
      <c r="B663" s="282">
        <v>315</v>
      </c>
      <c r="C663" s="282">
        <v>315</v>
      </c>
      <c r="D663" s="282">
        <v>0</v>
      </c>
    </row>
    <row r="664" spans="1:4" x14ac:dyDescent="0.25">
      <c r="A664" s="264" t="s">
        <v>3888</v>
      </c>
      <c r="B664" s="282">
        <v>315</v>
      </c>
      <c r="C664" s="282">
        <v>315</v>
      </c>
      <c r="D664" s="282">
        <v>0</v>
      </c>
    </row>
    <row r="665" spans="1:4" x14ac:dyDescent="0.25">
      <c r="A665" s="264" t="s">
        <v>3889</v>
      </c>
      <c r="B665" s="282">
        <v>3386</v>
      </c>
      <c r="C665" s="282">
        <v>3386</v>
      </c>
      <c r="D665" s="282">
        <v>0</v>
      </c>
    </row>
    <row r="666" spans="1:4" x14ac:dyDescent="0.25">
      <c r="A666" s="264" t="s">
        <v>3889</v>
      </c>
      <c r="B666" s="282">
        <v>3386</v>
      </c>
      <c r="C666" s="282">
        <v>3386</v>
      </c>
      <c r="D666" s="282">
        <v>0</v>
      </c>
    </row>
    <row r="667" spans="1:4" x14ac:dyDescent="0.25">
      <c r="A667" s="264" t="s">
        <v>3889</v>
      </c>
      <c r="B667" s="282">
        <v>3386</v>
      </c>
      <c r="C667" s="282">
        <v>3386</v>
      </c>
      <c r="D667" s="282">
        <v>0</v>
      </c>
    </row>
    <row r="668" spans="1:4" x14ac:dyDescent="0.25">
      <c r="A668" s="264" t="s">
        <v>3890</v>
      </c>
      <c r="B668" s="282">
        <v>12598</v>
      </c>
      <c r="C668" s="282">
        <v>12598</v>
      </c>
      <c r="D668" s="282">
        <v>0</v>
      </c>
    </row>
    <row r="669" spans="1:4" x14ac:dyDescent="0.25">
      <c r="A669" s="264" t="s">
        <v>3890</v>
      </c>
      <c r="B669" s="282">
        <v>12598</v>
      </c>
      <c r="C669" s="282">
        <v>12598</v>
      </c>
      <c r="D669" s="282">
        <v>0</v>
      </c>
    </row>
    <row r="670" spans="1:4" x14ac:dyDescent="0.25">
      <c r="A670" s="264" t="s">
        <v>3890</v>
      </c>
      <c r="B670" s="282">
        <v>12598</v>
      </c>
      <c r="C670" s="282">
        <v>12598</v>
      </c>
      <c r="D670" s="282">
        <v>0</v>
      </c>
    </row>
    <row r="671" spans="1:4" x14ac:dyDescent="0.25">
      <c r="A671" s="264" t="s">
        <v>3890</v>
      </c>
      <c r="B671" s="282">
        <v>12598</v>
      </c>
      <c r="C671" s="282">
        <v>12598</v>
      </c>
      <c r="D671" s="282">
        <v>0</v>
      </c>
    </row>
    <row r="672" spans="1:4" x14ac:dyDescent="0.25">
      <c r="A672" s="264" t="s">
        <v>3891</v>
      </c>
      <c r="B672" s="282">
        <v>12756</v>
      </c>
      <c r="C672" s="282">
        <v>12756</v>
      </c>
      <c r="D672" s="282">
        <v>0</v>
      </c>
    </row>
    <row r="673" spans="1:4" x14ac:dyDescent="0.25">
      <c r="A673" s="264" t="s">
        <v>3891</v>
      </c>
      <c r="B673" s="282">
        <v>12756</v>
      </c>
      <c r="C673" s="282">
        <v>12756</v>
      </c>
      <c r="D673" s="282">
        <v>0</v>
      </c>
    </row>
    <row r="674" spans="1:4" x14ac:dyDescent="0.25">
      <c r="A674" s="264" t="s">
        <v>3891</v>
      </c>
      <c r="B674" s="282">
        <v>12756</v>
      </c>
      <c r="C674" s="282">
        <v>12756</v>
      </c>
      <c r="D674" s="282">
        <v>0</v>
      </c>
    </row>
    <row r="675" spans="1:4" x14ac:dyDescent="0.25">
      <c r="A675" s="264" t="s">
        <v>3891</v>
      </c>
      <c r="B675" s="282">
        <v>12756</v>
      </c>
      <c r="C675" s="282">
        <v>12756</v>
      </c>
      <c r="D675" s="282">
        <v>0</v>
      </c>
    </row>
    <row r="676" spans="1:4" x14ac:dyDescent="0.25">
      <c r="A676" s="264" t="s">
        <v>3891</v>
      </c>
      <c r="B676" s="282">
        <v>12756</v>
      </c>
      <c r="C676" s="282">
        <v>12756</v>
      </c>
      <c r="D676" s="282">
        <v>0</v>
      </c>
    </row>
    <row r="677" spans="1:4" x14ac:dyDescent="0.25">
      <c r="A677" s="264" t="s">
        <v>3891</v>
      </c>
      <c r="B677" s="282">
        <v>12756</v>
      </c>
      <c r="C677" s="282">
        <v>12756</v>
      </c>
      <c r="D677" s="282">
        <v>0</v>
      </c>
    </row>
    <row r="678" spans="1:4" x14ac:dyDescent="0.25">
      <c r="A678" s="264" t="s">
        <v>3892</v>
      </c>
      <c r="B678" s="282">
        <v>152000</v>
      </c>
      <c r="C678" s="282">
        <v>152000</v>
      </c>
      <c r="D678" s="282">
        <v>0</v>
      </c>
    </row>
    <row r="679" spans="1:4" x14ac:dyDescent="0.25">
      <c r="A679" s="264" t="s">
        <v>3893</v>
      </c>
      <c r="B679" s="282">
        <v>140000</v>
      </c>
      <c r="C679" s="282">
        <v>140000</v>
      </c>
      <c r="D679" s="282">
        <v>0</v>
      </c>
    </row>
    <row r="680" spans="1:4" x14ac:dyDescent="0.25">
      <c r="A680" s="264" t="s">
        <v>3894</v>
      </c>
      <c r="B680" s="282">
        <v>35000</v>
      </c>
      <c r="C680" s="282">
        <v>35000</v>
      </c>
      <c r="D680" s="282">
        <v>0</v>
      </c>
    </row>
    <row r="681" spans="1:4" x14ac:dyDescent="0.25">
      <c r="A681" s="264" t="s">
        <v>3895</v>
      </c>
      <c r="B681" s="282">
        <v>144000</v>
      </c>
      <c r="C681" s="282">
        <v>144000</v>
      </c>
      <c r="D681" s="282">
        <v>0</v>
      </c>
    </row>
    <row r="682" spans="1:4" x14ac:dyDescent="0.25">
      <c r="A682" s="264" t="s">
        <v>3896</v>
      </c>
      <c r="B682" s="282">
        <v>185000</v>
      </c>
      <c r="C682" s="282">
        <v>185000</v>
      </c>
      <c r="D682" s="282">
        <v>0</v>
      </c>
    </row>
    <row r="683" spans="1:4" x14ac:dyDescent="0.25">
      <c r="A683" s="264" t="s">
        <v>3897</v>
      </c>
      <c r="B683" s="282">
        <v>147000</v>
      </c>
      <c r="C683" s="282">
        <v>147000</v>
      </c>
      <c r="D683" s="282">
        <v>0</v>
      </c>
    </row>
    <row r="684" spans="1:4" x14ac:dyDescent="0.25">
      <c r="A684" s="264" t="s">
        <v>3898</v>
      </c>
      <c r="B684" s="282">
        <v>97000</v>
      </c>
      <c r="C684" s="282">
        <v>97000</v>
      </c>
      <c r="D684" s="282">
        <v>0</v>
      </c>
    </row>
    <row r="685" spans="1:4" x14ac:dyDescent="0.25">
      <c r="A685" s="264" t="s">
        <v>3899</v>
      </c>
      <c r="B685" s="282">
        <v>88000</v>
      </c>
      <c r="C685" s="282">
        <v>88000</v>
      </c>
      <c r="D685" s="282">
        <v>0</v>
      </c>
    </row>
    <row r="686" spans="1:4" x14ac:dyDescent="0.25">
      <c r="A686" s="264" t="s">
        <v>3900</v>
      </c>
      <c r="B686" s="282">
        <v>80880</v>
      </c>
      <c r="C686" s="282">
        <v>80880</v>
      </c>
      <c r="D686" s="282">
        <v>0</v>
      </c>
    </row>
    <row r="687" spans="1:4" x14ac:dyDescent="0.25">
      <c r="A687" s="264" t="s">
        <v>3901</v>
      </c>
      <c r="B687" s="282">
        <v>159000</v>
      </c>
      <c r="C687" s="282">
        <v>159000</v>
      </c>
      <c r="D687" s="282">
        <v>0</v>
      </c>
    </row>
    <row r="688" spans="1:4" x14ac:dyDescent="0.25">
      <c r="A688" s="264" t="s">
        <v>3902</v>
      </c>
      <c r="B688" s="282">
        <v>25500</v>
      </c>
      <c r="C688" s="282">
        <v>25500</v>
      </c>
      <c r="D688" s="282">
        <v>0</v>
      </c>
    </row>
    <row r="689" spans="1:4" x14ac:dyDescent="0.25">
      <c r="A689" s="264" t="s">
        <v>3903</v>
      </c>
      <c r="B689" s="282">
        <v>93480</v>
      </c>
      <c r="C689" s="282">
        <v>93480</v>
      </c>
      <c r="D689" s="282">
        <v>0</v>
      </c>
    </row>
    <row r="690" spans="1:4" x14ac:dyDescent="0.25">
      <c r="A690" s="264" t="s">
        <v>3904</v>
      </c>
      <c r="B690" s="282">
        <v>95000</v>
      </c>
      <c r="C690" s="282">
        <v>95000</v>
      </c>
      <c r="D690" s="282">
        <v>0</v>
      </c>
    </row>
    <row r="691" spans="1:4" x14ac:dyDescent="0.25">
      <c r="A691" s="264" t="s">
        <v>3905</v>
      </c>
      <c r="B691" s="282">
        <v>114000</v>
      </c>
      <c r="C691" s="282">
        <v>114000</v>
      </c>
      <c r="D691" s="282">
        <v>0</v>
      </c>
    </row>
    <row r="692" spans="1:4" x14ac:dyDescent="0.25">
      <c r="A692" s="264" t="s">
        <v>3906</v>
      </c>
      <c r="B692" s="282">
        <v>161800</v>
      </c>
      <c r="C692" s="282">
        <v>161800</v>
      </c>
      <c r="D692" s="282">
        <v>0</v>
      </c>
    </row>
    <row r="693" spans="1:4" x14ac:dyDescent="0.25">
      <c r="A693" s="264" t="s">
        <v>3906</v>
      </c>
      <c r="B693" s="282">
        <v>161800</v>
      </c>
      <c r="C693" s="282">
        <v>161800</v>
      </c>
      <c r="D693" s="282">
        <v>0</v>
      </c>
    </row>
    <row r="694" spans="1:4" x14ac:dyDescent="0.25">
      <c r="A694" s="264" t="s">
        <v>3906</v>
      </c>
      <c r="B694" s="282">
        <v>161800</v>
      </c>
      <c r="C694" s="282">
        <v>161800</v>
      </c>
      <c r="D694" s="282">
        <v>0</v>
      </c>
    </row>
    <row r="695" spans="1:4" x14ac:dyDescent="0.25">
      <c r="A695" s="264" t="s">
        <v>3906</v>
      </c>
      <c r="B695" s="282">
        <v>161800</v>
      </c>
      <c r="C695" s="282">
        <v>161800</v>
      </c>
      <c r="D695" s="282">
        <v>0</v>
      </c>
    </row>
    <row r="696" spans="1:4" x14ac:dyDescent="0.25">
      <c r="A696" s="264" t="s">
        <v>3907</v>
      </c>
      <c r="B696" s="282">
        <v>25000</v>
      </c>
      <c r="C696" s="282">
        <v>25000</v>
      </c>
      <c r="D696" s="282">
        <v>0</v>
      </c>
    </row>
    <row r="697" spans="1:4" x14ac:dyDescent="0.25">
      <c r="A697" s="264" t="s">
        <v>3908</v>
      </c>
      <c r="B697" s="282">
        <v>26000</v>
      </c>
      <c r="C697" s="282">
        <v>26000</v>
      </c>
      <c r="D697" s="282">
        <v>0</v>
      </c>
    </row>
    <row r="698" spans="1:4" x14ac:dyDescent="0.25">
      <c r="A698" s="264" t="s">
        <v>3909</v>
      </c>
      <c r="B698" s="282">
        <v>92000</v>
      </c>
      <c r="C698" s="282">
        <v>92000</v>
      </c>
      <c r="D698" s="282">
        <v>0</v>
      </c>
    </row>
    <row r="699" spans="1:4" x14ac:dyDescent="0.25">
      <c r="A699" s="264" t="s">
        <v>3909</v>
      </c>
      <c r="B699" s="282">
        <v>28750</v>
      </c>
      <c r="C699" s="282">
        <v>28750</v>
      </c>
      <c r="D699" s="282">
        <v>0</v>
      </c>
    </row>
    <row r="700" spans="1:4" x14ac:dyDescent="0.25">
      <c r="A700" s="264" t="s">
        <v>3909</v>
      </c>
      <c r="B700" s="282">
        <v>28750</v>
      </c>
      <c r="C700" s="282">
        <v>28750</v>
      </c>
      <c r="D700" s="282">
        <v>0</v>
      </c>
    </row>
    <row r="701" spans="1:4" x14ac:dyDescent="0.25">
      <c r="A701" s="264" t="s">
        <v>3910</v>
      </c>
      <c r="B701" s="282">
        <v>33500</v>
      </c>
      <c r="C701" s="282">
        <v>33500</v>
      </c>
      <c r="D701" s="282">
        <v>0</v>
      </c>
    </row>
    <row r="702" spans="1:4" x14ac:dyDescent="0.25">
      <c r="A702" s="264" t="s">
        <v>3910</v>
      </c>
      <c r="B702" s="282">
        <v>33500</v>
      </c>
      <c r="C702" s="282">
        <v>33500</v>
      </c>
      <c r="D702" s="282">
        <v>0</v>
      </c>
    </row>
    <row r="703" spans="1:4" x14ac:dyDescent="0.25">
      <c r="A703" s="264" t="s">
        <v>3910</v>
      </c>
      <c r="B703" s="282">
        <v>33500</v>
      </c>
      <c r="C703" s="282">
        <v>33500</v>
      </c>
      <c r="D703" s="282">
        <v>0</v>
      </c>
    </row>
    <row r="704" spans="1:4" x14ac:dyDescent="0.25">
      <c r="A704" s="264" t="s">
        <v>3910</v>
      </c>
      <c r="B704" s="282">
        <v>33500</v>
      </c>
      <c r="C704" s="282">
        <v>33500</v>
      </c>
      <c r="D704" s="282">
        <v>0</v>
      </c>
    </row>
    <row r="705" spans="1:4" x14ac:dyDescent="0.25">
      <c r="A705" s="264" t="s">
        <v>3910</v>
      </c>
      <c r="B705" s="282">
        <v>33500</v>
      </c>
      <c r="C705" s="282">
        <v>33500</v>
      </c>
      <c r="D705" s="282">
        <v>0</v>
      </c>
    </row>
    <row r="706" spans="1:4" x14ac:dyDescent="0.25">
      <c r="A706" s="264" t="s">
        <v>3910</v>
      </c>
      <c r="B706" s="282">
        <v>33500</v>
      </c>
      <c r="C706" s="282">
        <v>33500</v>
      </c>
      <c r="D706" s="282">
        <v>0</v>
      </c>
    </row>
    <row r="707" spans="1:4" x14ac:dyDescent="0.25">
      <c r="A707" s="264" t="s">
        <v>3910</v>
      </c>
      <c r="B707" s="282">
        <v>33500</v>
      </c>
      <c r="C707" s="282">
        <v>33500</v>
      </c>
      <c r="D707" s="282">
        <v>0</v>
      </c>
    </row>
    <row r="708" spans="1:4" x14ac:dyDescent="0.25">
      <c r="A708" s="264" t="s">
        <v>3910</v>
      </c>
      <c r="B708" s="282">
        <v>33500</v>
      </c>
      <c r="C708" s="282">
        <v>33500</v>
      </c>
      <c r="D708" s="282">
        <v>0</v>
      </c>
    </row>
    <row r="709" spans="1:4" x14ac:dyDescent="0.25">
      <c r="A709" s="264" t="s">
        <v>3910</v>
      </c>
      <c r="B709" s="282">
        <v>33500</v>
      </c>
      <c r="C709" s="282">
        <v>33500</v>
      </c>
      <c r="D709" s="282">
        <v>0</v>
      </c>
    </row>
    <row r="710" spans="1:4" x14ac:dyDescent="0.25">
      <c r="A710" s="264" t="s">
        <v>3910</v>
      </c>
      <c r="B710" s="282">
        <v>33500</v>
      </c>
      <c r="C710" s="282">
        <v>33500</v>
      </c>
      <c r="D710" s="282">
        <v>0</v>
      </c>
    </row>
    <row r="711" spans="1:4" x14ac:dyDescent="0.25">
      <c r="A711" s="264" t="s">
        <v>3911</v>
      </c>
      <c r="B711" s="282">
        <v>68000</v>
      </c>
      <c r="C711" s="282">
        <v>68000</v>
      </c>
      <c r="D711" s="282">
        <v>0</v>
      </c>
    </row>
    <row r="712" spans="1:4" x14ac:dyDescent="0.25">
      <c r="A712" s="264" t="s">
        <v>3912</v>
      </c>
      <c r="B712" s="282">
        <v>72000</v>
      </c>
      <c r="C712" s="282">
        <v>72000</v>
      </c>
      <c r="D712" s="282">
        <v>0</v>
      </c>
    </row>
    <row r="713" spans="1:4" x14ac:dyDescent="0.25">
      <c r="A713" s="264" t="s">
        <v>3913</v>
      </c>
      <c r="B713" s="282">
        <v>69000</v>
      </c>
      <c r="C713" s="282">
        <v>69000</v>
      </c>
      <c r="D713" s="282">
        <v>0</v>
      </c>
    </row>
    <row r="714" spans="1:4" x14ac:dyDescent="0.25">
      <c r="A714" s="264" t="s">
        <v>3914</v>
      </c>
      <c r="B714" s="282">
        <v>134000</v>
      </c>
      <c r="C714" s="282">
        <v>134000</v>
      </c>
      <c r="D714" s="282">
        <v>0</v>
      </c>
    </row>
    <row r="715" spans="1:4" x14ac:dyDescent="0.25">
      <c r="A715" s="264" t="s">
        <v>3915</v>
      </c>
      <c r="B715" s="282">
        <v>145000</v>
      </c>
      <c r="C715" s="282">
        <v>145000</v>
      </c>
      <c r="D715" s="282">
        <v>0</v>
      </c>
    </row>
    <row r="716" spans="1:4" x14ac:dyDescent="0.25">
      <c r="A716" s="264" t="s">
        <v>3916</v>
      </c>
      <c r="B716" s="282">
        <v>162000</v>
      </c>
      <c r="C716" s="282">
        <v>162000</v>
      </c>
      <c r="D716" s="282">
        <v>0</v>
      </c>
    </row>
    <row r="717" spans="1:4" x14ac:dyDescent="0.25">
      <c r="A717" s="264" t="s">
        <v>3916</v>
      </c>
      <c r="B717" s="282">
        <v>28000</v>
      </c>
      <c r="C717" s="282">
        <v>28000</v>
      </c>
      <c r="D717" s="282">
        <v>0</v>
      </c>
    </row>
    <row r="718" spans="1:4" x14ac:dyDescent="0.25">
      <c r="A718" s="264" t="s">
        <v>3917</v>
      </c>
      <c r="B718" s="282">
        <v>74000</v>
      </c>
      <c r="C718" s="282">
        <v>74000</v>
      </c>
      <c r="D718" s="282">
        <v>0</v>
      </c>
    </row>
    <row r="719" spans="1:4" x14ac:dyDescent="0.25">
      <c r="A719" s="264" t="s">
        <v>3918</v>
      </c>
      <c r="B719" s="282">
        <v>91500</v>
      </c>
      <c r="C719" s="282">
        <v>91500</v>
      </c>
      <c r="D719" s="282">
        <v>0</v>
      </c>
    </row>
    <row r="720" spans="1:4" x14ac:dyDescent="0.25">
      <c r="A720" s="264" t="s">
        <v>3919</v>
      </c>
      <c r="B720" s="282">
        <v>110000</v>
      </c>
      <c r="C720" s="282">
        <v>110000</v>
      </c>
      <c r="D720" s="282">
        <v>0</v>
      </c>
    </row>
    <row r="721" spans="1:4" x14ac:dyDescent="0.25">
      <c r="A721" s="264" t="s">
        <v>3393</v>
      </c>
      <c r="B721" s="282">
        <v>78625</v>
      </c>
      <c r="C721" s="282">
        <v>78625</v>
      </c>
      <c r="D721" s="282">
        <v>0</v>
      </c>
    </row>
    <row r="722" spans="1:4" x14ac:dyDescent="0.25">
      <c r="A722" s="264" t="s">
        <v>3393</v>
      </c>
      <c r="B722" s="282">
        <v>78625</v>
      </c>
      <c r="C722" s="282">
        <v>78625</v>
      </c>
      <c r="D722" s="282">
        <v>0</v>
      </c>
    </row>
    <row r="723" spans="1:4" x14ac:dyDescent="0.25">
      <c r="A723" s="264" t="s">
        <v>3393</v>
      </c>
      <c r="B723" s="282">
        <v>78625</v>
      </c>
      <c r="C723" s="282">
        <v>78625</v>
      </c>
      <c r="D723" s="282">
        <v>0</v>
      </c>
    </row>
    <row r="724" spans="1:4" x14ac:dyDescent="0.25">
      <c r="A724" s="264" t="s">
        <v>3393</v>
      </c>
      <c r="B724" s="282">
        <v>78625</v>
      </c>
      <c r="C724" s="282">
        <v>78625</v>
      </c>
      <c r="D724" s="282">
        <v>0</v>
      </c>
    </row>
    <row r="725" spans="1:4" x14ac:dyDescent="0.25">
      <c r="A725" s="264" t="s">
        <v>3393</v>
      </c>
      <c r="B725" s="282">
        <v>78625</v>
      </c>
      <c r="C725" s="282">
        <v>78625</v>
      </c>
      <c r="D725" s="282">
        <v>0</v>
      </c>
    </row>
    <row r="726" spans="1:4" x14ac:dyDescent="0.25">
      <c r="A726" s="264" t="s">
        <v>3393</v>
      </c>
      <c r="B726" s="282">
        <v>78625</v>
      </c>
      <c r="C726" s="282">
        <v>78625</v>
      </c>
      <c r="D726" s="282">
        <v>0</v>
      </c>
    </row>
    <row r="727" spans="1:4" x14ac:dyDescent="0.25">
      <c r="A727" s="264" t="s">
        <v>3393</v>
      </c>
      <c r="B727" s="282">
        <v>78625</v>
      </c>
      <c r="C727" s="282">
        <v>78625</v>
      </c>
      <c r="D727" s="282">
        <v>0</v>
      </c>
    </row>
    <row r="728" spans="1:4" x14ac:dyDescent="0.25">
      <c r="A728" s="264" t="s">
        <v>3393</v>
      </c>
      <c r="B728" s="282">
        <v>78625</v>
      </c>
      <c r="C728" s="282">
        <v>78625</v>
      </c>
      <c r="D728" s="282">
        <v>0</v>
      </c>
    </row>
    <row r="729" spans="1:4" x14ac:dyDescent="0.25">
      <c r="A729" s="264" t="s">
        <v>3393</v>
      </c>
      <c r="B729" s="282">
        <v>78625</v>
      </c>
      <c r="C729" s="282">
        <v>78625</v>
      </c>
      <c r="D729" s="282">
        <v>0</v>
      </c>
    </row>
    <row r="730" spans="1:4" x14ac:dyDescent="0.25">
      <c r="A730" s="264" t="s">
        <v>3393</v>
      </c>
      <c r="B730" s="282">
        <v>78625</v>
      </c>
      <c r="C730" s="282">
        <v>78625</v>
      </c>
      <c r="D730" s="282">
        <v>0</v>
      </c>
    </row>
    <row r="731" spans="1:4" x14ac:dyDescent="0.25">
      <c r="A731" s="264" t="s">
        <v>3393</v>
      </c>
      <c r="B731" s="282">
        <v>78625</v>
      </c>
      <c r="C731" s="282">
        <v>78625</v>
      </c>
      <c r="D731" s="282">
        <v>0</v>
      </c>
    </row>
    <row r="732" spans="1:4" x14ac:dyDescent="0.25">
      <c r="A732" s="264" t="s">
        <v>3393</v>
      </c>
      <c r="B732" s="282">
        <v>78625</v>
      </c>
      <c r="C732" s="282">
        <v>78625</v>
      </c>
      <c r="D732" s="282">
        <v>0</v>
      </c>
    </row>
    <row r="733" spans="1:4" x14ac:dyDescent="0.25">
      <c r="A733" s="264" t="s">
        <v>3393</v>
      </c>
      <c r="B733" s="282">
        <v>78625</v>
      </c>
      <c r="C733" s="282">
        <v>78625</v>
      </c>
      <c r="D733" s="282">
        <v>0</v>
      </c>
    </row>
    <row r="734" spans="1:4" x14ac:dyDescent="0.25">
      <c r="A734" s="264" t="s">
        <v>3393</v>
      </c>
      <c r="B734" s="282">
        <v>78625</v>
      </c>
      <c r="C734" s="282">
        <v>78625</v>
      </c>
      <c r="D734" s="282">
        <v>0</v>
      </c>
    </row>
    <row r="735" spans="1:4" x14ac:dyDescent="0.25">
      <c r="A735" s="264" t="s">
        <v>3393</v>
      </c>
      <c r="B735" s="282">
        <v>78625</v>
      </c>
      <c r="C735" s="282">
        <v>78625</v>
      </c>
      <c r="D735" s="282">
        <v>0</v>
      </c>
    </row>
    <row r="736" spans="1:4" x14ac:dyDescent="0.25">
      <c r="A736" s="264" t="s">
        <v>3393</v>
      </c>
      <c r="B736" s="282">
        <v>78625</v>
      </c>
      <c r="C736" s="282">
        <v>78625</v>
      </c>
      <c r="D736" s="282">
        <v>0</v>
      </c>
    </row>
    <row r="737" spans="1:4" x14ac:dyDescent="0.25">
      <c r="A737" s="264" t="s">
        <v>3394</v>
      </c>
      <c r="B737" s="282">
        <v>35000</v>
      </c>
      <c r="C737" s="282">
        <v>35000</v>
      </c>
      <c r="D737" s="282">
        <v>0</v>
      </c>
    </row>
    <row r="738" spans="1:4" x14ac:dyDescent="0.25">
      <c r="A738" s="264" t="s">
        <v>3394</v>
      </c>
      <c r="B738" s="282">
        <v>35000</v>
      </c>
      <c r="C738" s="282">
        <v>35000</v>
      </c>
      <c r="D738" s="282">
        <v>0</v>
      </c>
    </row>
    <row r="739" spans="1:4" x14ac:dyDescent="0.25">
      <c r="A739" s="264" t="s">
        <v>3394</v>
      </c>
      <c r="B739" s="282">
        <v>35000</v>
      </c>
      <c r="C739" s="282">
        <v>35000</v>
      </c>
      <c r="D739" s="282">
        <v>0</v>
      </c>
    </row>
    <row r="740" spans="1:4" x14ac:dyDescent="0.25">
      <c r="A740" s="264" t="s">
        <v>3394</v>
      </c>
      <c r="B740" s="282">
        <v>35000</v>
      </c>
      <c r="C740" s="282">
        <v>35000</v>
      </c>
      <c r="D740" s="282">
        <v>0</v>
      </c>
    </row>
    <row r="741" spans="1:4" x14ac:dyDescent="0.25">
      <c r="A741" s="264" t="s">
        <v>3394</v>
      </c>
      <c r="B741" s="282">
        <v>35000</v>
      </c>
      <c r="C741" s="282">
        <v>35000</v>
      </c>
      <c r="D741" s="282">
        <v>0</v>
      </c>
    </row>
    <row r="742" spans="1:4" x14ac:dyDescent="0.25">
      <c r="A742" s="264" t="s">
        <v>3394</v>
      </c>
      <c r="B742" s="282">
        <v>35000</v>
      </c>
      <c r="C742" s="282">
        <v>35000</v>
      </c>
      <c r="D742" s="282">
        <v>0</v>
      </c>
    </row>
    <row r="743" spans="1:4" x14ac:dyDescent="0.25">
      <c r="A743" s="264" t="s">
        <v>3394</v>
      </c>
      <c r="B743" s="282">
        <v>35000</v>
      </c>
      <c r="C743" s="282">
        <v>35000</v>
      </c>
      <c r="D743" s="282">
        <v>0</v>
      </c>
    </row>
    <row r="744" spans="1:4" x14ac:dyDescent="0.25">
      <c r="A744" s="264" t="s">
        <v>3395</v>
      </c>
      <c r="B744" s="282">
        <v>50000</v>
      </c>
      <c r="C744" s="282">
        <v>50000</v>
      </c>
      <c r="D744" s="282">
        <v>0</v>
      </c>
    </row>
    <row r="745" spans="1:4" x14ac:dyDescent="0.25">
      <c r="A745" s="264" t="s">
        <v>3395</v>
      </c>
      <c r="B745" s="282">
        <v>50000</v>
      </c>
      <c r="C745" s="282">
        <v>50000</v>
      </c>
      <c r="D745" s="282">
        <v>0</v>
      </c>
    </row>
    <row r="746" spans="1:4" x14ac:dyDescent="0.25">
      <c r="A746" s="264" t="s">
        <v>3395</v>
      </c>
      <c r="B746" s="282">
        <v>50000</v>
      </c>
      <c r="C746" s="282">
        <v>50000</v>
      </c>
      <c r="D746" s="282">
        <v>0</v>
      </c>
    </row>
    <row r="747" spans="1:4" x14ac:dyDescent="0.25">
      <c r="A747" s="264" t="s">
        <v>3395</v>
      </c>
      <c r="B747" s="282">
        <v>50000</v>
      </c>
      <c r="C747" s="282">
        <v>50000</v>
      </c>
      <c r="D747" s="282">
        <v>0</v>
      </c>
    </row>
    <row r="748" spans="1:4" x14ac:dyDescent="0.25">
      <c r="A748" s="264" t="s">
        <v>3395</v>
      </c>
      <c r="B748" s="282">
        <v>50000</v>
      </c>
      <c r="C748" s="282">
        <v>50000</v>
      </c>
      <c r="D748" s="282">
        <v>0</v>
      </c>
    </row>
    <row r="749" spans="1:4" x14ac:dyDescent="0.25">
      <c r="A749" s="264" t="s">
        <v>3396</v>
      </c>
      <c r="B749" s="282">
        <v>40000</v>
      </c>
      <c r="C749" s="282">
        <v>40000</v>
      </c>
      <c r="D749" s="282">
        <v>0</v>
      </c>
    </row>
    <row r="750" spans="1:4" x14ac:dyDescent="0.25">
      <c r="A750" s="264" t="s">
        <v>3396</v>
      </c>
      <c r="B750" s="282">
        <v>40000</v>
      </c>
      <c r="C750" s="282">
        <v>40000</v>
      </c>
      <c r="D750" s="282">
        <v>0</v>
      </c>
    </row>
    <row r="751" spans="1:4" x14ac:dyDescent="0.25">
      <c r="A751" s="264" t="s">
        <v>3396</v>
      </c>
      <c r="B751" s="282">
        <v>40000</v>
      </c>
      <c r="C751" s="282">
        <v>40000</v>
      </c>
      <c r="D751" s="282">
        <v>0</v>
      </c>
    </row>
    <row r="752" spans="1:4" x14ac:dyDescent="0.25">
      <c r="A752" s="264" t="s">
        <v>3394</v>
      </c>
      <c r="B752" s="282">
        <v>35000</v>
      </c>
      <c r="C752" s="282">
        <v>35000</v>
      </c>
      <c r="D752" s="282">
        <v>0</v>
      </c>
    </row>
    <row r="753" spans="1:4" x14ac:dyDescent="0.25">
      <c r="A753" s="264" t="s">
        <v>3397</v>
      </c>
      <c r="B753" s="282">
        <v>43000</v>
      </c>
      <c r="C753" s="282">
        <v>43000</v>
      </c>
      <c r="D753" s="282">
        <v>0</v>
      </c>
    </row>
    <row r="754" spans="1:4" x14ac:dyDescent="0.25">
      <c r="A754" s="264" t="s">
        <v>3397</v>
      </c>
      <c r="B754" s="282">
        <v>43000</v>
      </c>
      <c r="C754" s="282">
        <v>43000</v>
      </c>
      <c r="D754" s="282">
        <v>0</v>
      </c>
    </row>
    <row r="755" spans="1:4" x14ac:dyDescent="0.25">
      <c r="A755" s="264" t="s">
        <v>3397</v>
      </c>
      <c r="B755" s="282">
        <v>43000</v>
      </c>
      <c r="C755" s="282">
        <v>43000</v>
      </c>
      <c r="D755" s="282">
        <v>0</v>
      </c>
    </row>
    <row r="756" spans="1:4" x14ac:dyDescent="0.25">
      <c r="A756" s="264" t="s">
        <v>3397</v>
      </c>
      <c r="B756" s="282">
        <v>43000</v>
      </c>
      <c r="C756" s="282">
        <v>43000</v>
      </c>
      <c r="D756" s="282">
        <v>0</v>
      </c>
    </row>
    <row r="757" spans="1:4" x14ac:dyDescent="0.25">
      <c r="A757" s="264" t="s">
        <v>3398</v>
      </c>
      <c r="B757" s="282">
        <v>39000</v>
      </c>
      <c r="C757" s="282">
        <v>39000</v>
      </c>
      <c r="D757" s="282">
        <v>0</v>
      </c>
    </row>
    <row r="758" spans="1:4" x14ac:dyDescent="0.25">
      <c r="A758" s="264" t="s">
        <v>3398</v>
      </c>
      <c r="B758" s="282">
        <v>39000</v>
      </c>
      <c r="C758" s="282">
        <v>39000</v>
      </c>
      <c r="D758" s="282">
        <v>0</v>
      </c>
    </row>
    <row r="759" spans="1:4" x14ac:dyDescent="0.25">
      <c r="A759" s="264" t="s">
        <v>3398</v>
      </c>
      <c r="B759" s="282">
        <v>39000</v>
      </c>
      <c r="C759" s="282">
        <v>39000</v>
      </c>
      <c r="D759" s="282">
        <v>0</v>
      </c>
    </row>
    <row r="760" spans="1:4" x14ac:dyDescent="0.25">
      <c r="A760" s="264" t="s">
        <v>3398</v>
      </c>
      <c r="B760" s="282">
        <v>39000</v>
      </c>
      <c r="C760" s="282">
        <v>39000</v>
      </c>
      <c r="D760" s="282">
        <v>0</v>
      </c>
    </row>
    <row r="761" spans="1:4" x14ac:dyDescent="0.25">
      <c r="A761" s="264" t="s">
        <v>3399</v>
      </c>
      <c r="B761" s="282">
        <v>63000</v>
      </c>
      <c r="C761" s="282">
        <v>63000</v>
      </c>
      <c r="D761" s="282">
        <v>0</v>
      </c>
    </row>
    <row r="762" spans="1:4" x14ac:dyDescent="0.25">
      <c r="A762" s="264" t="s">
        <v>3399</v>
      </c>
      <c r="B762" s="282">
        <v>63000</v>
      </c>
      <c r="C762" s="282">
        <v>63000</v>
      </c>
      <c r="D762" s="282">
        <v>0</v>
      </c>
    </row>
    <row r="763" spans="1:4" x14ac:dyDescent="0.25">
      <c r="A763" s="264" t="s">
        <v>3400</v>
      </c>
      <c r="B763" s="282">
        <v>108000</v>
      </c>
      <c r="C763" s="282">
        <v>108000</v>
      </c>
      <c r="D763" s="282">
        <v>0</v>
      </c>
    </row>
    <row r="764" spans="1:4" x14ac:dyDescent="0.25">
      <c r="A764" s="264" t="s">
        <v>3401</v>
      </c>
      <c r="B764" s="282">
        <v>83000</v>
      </c>
      <c r="C764" s="282">
        <v>83000</v>
      </c>
      <c r="D764" s="282">
        <v>0</v>
      </c>
    </row>
    <row r="765" spans="1:4" x14ac:dyDescent="0.25">
      <c r="A765" s="264" t="s">
        <v>3401</v>
      </c>
      <c r="B765" s="282">
        <v>83000</v>
      </c>
      <c r="C765" s="282">
        <v>83000</v>
      </c>
      <c r="D765" s="282">
        <v>0</v>
      </c>
    </row>
    <row r="766" spans="1:4" x14ac:dyDescent="0.25">
      <c r="A766" s="264" t="s">
        <v>3401</v>
      </c>
      <c r="B766" s="282">
        <v>83000</v>
      </c>
      <c r="C766" s="282">
        <v>83000</v>
      </c>
      <c r="D766" s="282">
        <v>0</v>
      </c>
    </row>
    <row r="767" spans="1:4" x14ac:dyDescent="0.25">
      <c r="A767" s="264" t="s">
        <v>3401</v>
      </c>
      <c r="B767" s="282">
        <v>83000</v>
      </c>
      <c r="C767" s="282">
        <v>83000</v>
      </c>
      <c r="D767" s="282">
        <v>0</v>
      </c>
    </row>
    <row r="768" spans="1:4" x14ac:dyDescent="0.25">
      <c r="A768" s="264" t="s">
        <v>3401</v>
      </c>
      <c r="B768" s="282">
        <v>83000</v>
      </c>
      <c r="C768" s="282">
        <v>83000</v>
      </c>
      <c r="D768" s="282">
        <v>0</v>
      </c>
    </row>
    <row r="769" spans="1:4" x14ac:dyDescent="0.25">
      <c r="A769" s="264" t="s">
        <v>3401</v>
      </c>
      <c r="B769" s="282">
        <v>83000</v>
      </c>
      <c r="C769" s="282">
        <v>83000</v>
      </c>
      <c r="D769" s="282">
        <v>0</v>
      </c>
    </row>
    <row r="770" spans="1:4" x14ac:dyDescent="0.25">
      <c r="A770" s="264" t="s">
        <v>3401</v>
      </c>
      <c r="B770" s="282">
        <v>83000</v>
      </c>
      <c r="C770" s="282">
        <v>83000</v>
      </c>
      <c r="D770" s="282">
        <v>0</v>
      </c>
    </row>
    <row r="771" spans="1:4" x14ac:dyDescent="0.25">
      <c r="A771" s="264" t="s">
        <v>3401</v>
      </c>
      <c r="B771" s="282">
        <v>83000</v>
      </c>
      <c r="C771" s="282">
        <v>83000</v>
      </c>
      <c r="D771" s="282">
        <v>0</v>
      </c>
    </row>
    <row r="772" spans="1:4" x14ac:dyDescent="0.25">
      <c r="A772" s="264" t="s">
        <v>3401</v>
      </c>
      <c r="B772" s="282">
        <v>83000</v>
      </c>
      <c r="C772" s="282">
        <v>83000</v>
      </c>
      <c r="D772" s="282">
        <v>0</v>
      </c>
    </row>
    <row r="773" spans="1:4" x14ac:dyDescent="0.25">
      <c r="A773" s="264" t="s">
        <v>3402</v>
      </c>
      <c r="B773" s="282">
        <v>77000</v>
      </c>
      <c r="C773" s="282">
        <v>77000</v>
      </c>
      <c r="D773" s="282">
        <v>0</v>
      </c>
    </row>
    <row r="774" spans="1:4" x14ac:dyDescent="0.25">
      <c r="A774" s="264" t="s">
        <v>3403</v>
      </c>
      <c r="B774" s="282">
        <v>22000</v>
      </c>
      <c r="C774" s="282">
        <v>22000</v>
      </c>
      <c r="D774" s="282">
        <v>0</v>
      </c>
    </row>
    <row r="775" spans="1:4" x14ac:dyDescent="0.25">
      <c r="A775" s="264" t="s">
        <v>3404</v>
      </c>
      <c r="B775" s="282">
        <v>179000</v>
      </c>
      <c r="C775" s="282">
        <v>179000</v>
      </c>
      <c r="D775" s="282">
        <v>0</v>
      </c>
    </row>
    <row r="776" spans="1:4" x14ac:dyDescent="0.25">
      <c r="A776" s="264" t="s">
        <v>3405</v>
      </c>
      <c r="B776" s="282">
        <v>71300</v>
      </c>
      <c r="C776" s="282">
        <v>71300</v>
      </c>
      <c r="D776" s="282">
        <v>0</v>
      </c>
    </row>
    <row r="777" spans="1:4" x14ac:dyDescent="0.25">
      <c r="A777" s="264" t="s">
        <v>3406</v>
      </c>
      <c r="B777" s="282">
        <v>71780</v>
      </c>
      <c r="C777" s="282">
        <v>71780</v>
      </c>
      <c r="D777" s="282">
        <v>0</v>
      </c>
    </row>
    <row r="778" spans="1:4" x14ac:dyDescent="0.25">
      <c r="A778" s="264" t="s">
        <v>3407</v>
      </c>
      <c r="B778" s="282">
        <v>86900</v>
      </c>
      <c r="C778" s="282">
        <v>86900</v>
      </c>
      <c r="D778" s="282">
        <v>0</v>
      </c>
    </row>
    <row r="779" spans="1:4" x14ac:dyDescent="0.25">
      <c r="A779" s="264" t="s">
        <v>3408</v>
      </c>
      <c r="B779" s="282">
        <v>74300</v>
      </c>
      <c r="C779" s="282">
        <v>74300</v>
      </c>
      <c r="D779" s="282">
        <v>0</v>
      </c>
    </row>
    <row r="780" spans="1:4" x14ac:dyDescent="0.25">
      <c r="A780" s="264" t="s">
        <v>3409</v>
      </c>
      <c r="B780" s="282">
        <v>5200</v>
      </c>
      <c r="C780" s="282">
        <v>5200</v>
      </c>
      <c r="D780" s="282">
        <v>0</v>
      </c>
    </row>
    <row r="781" spans="1:4" x14ac:dyDescent="0.25">
      <c r="A781" s="264" t="s">
        <v>3409</v>
      </c>
      <c r="B781" s="282">
        <v>5200</v>
      </c>
      <c r="C781" s="282">
        <v>5200</v>
      </c>
      <c r="D781" s="282">
        <v>0</v>
      </c>
    </row>
    <row r="782" spans="1:4" x14ac:dyDescent="0.25">
      <c r="A782" s="264" t="s">
        <v>3409</v>
      </c>
      <c r="B782" s="282">
        <v>5200</v>
      </c>
      <c r="C782" s="282">
        <v>5200</v>
      </c>
      <c r="D782" s="282">
        <v>0</v>
      </c>
    </row>
    <row r="783" spans="1:4" x14ac:dyDescent="0.25">
      <c r="A783" s="264" t="s">
        <v>3409</v>
      </c>
      <c r="B783" s="282">
        <v>5200</v>
      </c>
      <c r="C783" s="282">
        <v>5200</v>
      </c>
      <c r="D783" s="282">
        <v>0</v>
      </c>
    </row>
    <row r="784" spans="1:4" x14ac:dyDescent="0.25">
      <c r="A784" s="264" t="s">
        <v>3410</v>
      </c>
      <c r="B784" s="282">
        <v>80000</v>
      </c>
      <c r="C784" s="282">
        <v>80000</v>
      </c>
      <c r="D784" s="282">
        <v>0</v>
      </c>
    </row>
    <row r="785" spans="1:4" x14ac:dyDescent="0.25">
      <c r="A785" s="264" t="s">
        <v>3410</v>
      </c>
      <c r="B785" s="282">
        <v>80000</v>
      </c>
      <c r="C785" s="282">
        <v>80000</v>
      </c>
      <c r="D785" s="282">
        <v>0</v>
      </c>
    </row>
    <row r="786" spans="1:4" x14ac:dyDescent="0.25">
      <c r="A786" s="264" t="s">
        <v>3411</v>
      </c>
      <c r="B786" s="282">
        <v>93730</v>
      </c>
      <c r="C786" s="282">
        <v>93730</v>
      </c>
      <c r="D786" s="282">
        <v>0</v>
      </c>
    </row>
    <row r="787" spans="1:4" x14ac:dyDescent="0.25">
      <c r="A787" s="264" t="s">
        <v>3412</v>
      </c>
      <c r="B787" s="282">
        <v>5200</v>
      </c>
      <c r="C787" s="282">
        <v>5200</v>
      </c>
      <c r="D787" s="282">
        <v>0</v>
      </c>
    </row>
    <row r="788" spans="1:4" x14ac:dyDescent="0.25">
      <c r="A788" s="264" t="s">
        <v>3412</v>
      </c>
      <c r="B788" s="282">
        <v>5200</v>
      </c>
      <c r="C788" s="282">
        <v>5200</v>
      </c>
      <c r="D788" s="282">
        <v>0</v>
      </c>
    </row>
    <row r="789" spans="1:4" x14ac:dyDescent="0.25">
      <c r="A789" s="264" t="s">
        <v>3412</v>
      </c>
      <c r="B789" s="282">
        <v>5200</v>
      </c>
      <c r="C789" s="282">
        <v>5200</v>
      </c>
      <c r="D789" s="282">
        <v>0</v>
      </c>
    </row>
    <row r="790" spans="1:4" x14ac:dyDescent="0.25">
      <c r="A790" s="264" t="s">
        <v>3412</v>
      </c>
      <c r="B790" s="282">
        <v>5200</v>
      </c>
      <c r="C790" s="282">
        <v>5200</v>
      </c>
      <c r="D790" s="282">
        <v>0</v>
      </c>
    </row>
    <row r="791" spans="1:4" x14ac:dyDescent="0.25">
      <c r="A791" s="264" t="s">
        <v>3413</v>
      </c>
      <c r="B791" s="282">
        <v>82677</v>
      </c>
      <c r="C791" s="282">
        <v>82677</v>
      </c>
      <c r="D791" s="282">
        <v>0</v>
      </c>
    </row>
    <row r="792" spans="1:4" x14ac:dyDescent="0.25">
      <c r="A792" s="264" t="s">
        <v>3414</v>
      </c>
      <c r="B792" s="282">
        <v>50000</v>
      </c>
      <c r="C792" s="282">
        <v>50000</v>
      </c>
      <c r="D792" s="282">
        <v>0</v>
      </c>
    </row>
    <row r="793" spans="1:4" x14ac:dyDescent="0.25">
      <c r="A793" s="264" t="s">
        <v>3414</v>
      </c>
      <c r="B793" s="282">
        <v>50000</v>
      </c>
      <c r="C793" s="282">
        <v>50000</v>
      </c>
      <c r="D793" s="282">
        <v>0</v>
      </c>
    </row>
    <row r="794" spans="1:4" x14ac:dyDescent="0.25">
      <c r="A794" s="264" t="s">
        <v>3415</v>
      </c>
      <c r="B794" s="282">
        <v>34000</v>
      </c>
      <c r="C794" s="282">
        <v>34000</v>
      </c>
      <c r="D794" s="282">
        <v>0</v>
      </c>
    </row>
    <row r="795" spans="1:4" x14ac:dyDescent="0.25">
      <c r="A795" s="264" t="s">
        <v>3415</v>
      </c>
      <c r="B795" s="282">
        <v>34000</v>
      </c>
      <c r="C795" s="282">
        <v>34000</v>
      </c>
      <c r="D795" s="282">
        <v>0</v>
      </c>
    </row>
    <row r="796" spans="1:4" x14ac:dyDescent="0.25">
      <c r="A796" s="264" t="s">
        <v>3415</v>
      </c>
      <c r="B796" s="282">
        <v>34000</v>
      </c>
      <c r="C796" s="282">
        <v>34000</v>
      </c>
      <c r="D796" s="282">
        <v>0</v>
      </c>
    </row>
    <row r="797" spans="1:4" x14ac:dyDescent="0.25">
      <c r="A797" s="264" t="s">
        <v>3415</v>
      </c>
      <c r="B797" s="282">
        <v>34000</v>
      </c>
      <c r="C797" s="282">
        <v>34000</v>
      </c>
      <c r="D797" s="282">
        <v>0</v>
      </c>
    </row>
    <row r="798" spans="1:4" x14ac:dyDescent="0.25">
      <c r="A798" s="264" t="s">
        <v>3415</v>
      </c>
      <c r="B798" s="282">
        <v>34000</v>
      </c>
      <c r="C798" s="282">
        <v>34000</v>
      </c>
      <c r="D798" s="282">
        <v>0</v>
      </c>
    </row>
    <row r="799" spans="1:4" x14ac:dyDescent="0.25">
      <c r="A799" s="264" t="s">
        <v>3415</v>
      </c>
      <c r="B799" s="282">
        <v>34000</v>
      </c>
      <c r="C799" s="282">
        <v>34000</v>
      </c>
      <c r="D799" s="282">
        <v>0</v>
      </c>
    </row>
    <row r="800" spans="1:4" x14ac:dyDescent="0.25">
      <c r="A800" s="264" t="s">
        <v>3415</v>
      </c>
      <c r="B800" s="282">
        <v>34000</v>
      </c>
      <c r="C800" s="282">
        <v>34000</v>
      </c>
      <c r="D800" s="282">
        <v>0</v>
      </c>
    </row>
    <row r="801" spans="1:4" x14ac:dyDescent="0.25">
      <c r="A801" s="264" t="s">
        <v>3415</v>
      </c>
      <c r="B801" s="282">
        <v>34000</v>
      </c>
      <c r="C801" s="282">
        <v>34000</v>
      </c>
      <c r="D801" s="282">
        <v>0</v>
      </c>
    </row>
    <row r="802" spans="1:4" x14ac:dyDescent="0.25">
      <c r="A802" s="264" t="s">
        <v>3415</v>
      </c>
      <c r="B802" s="282">
        <v>34000</v>
      </c>
      <c r="C802" s="282">
        <v>34000</v>
      </c>
      <c r="D802" s="282">
        <v>0</v>
      </c>
    </row>
    <row r="803" spans="1:4" x14ac:dyDescent="0.25">
      <c r="A803" s="264" t="s">
        <v>3415</v>
      </c>
      <c r="B803" s="282">
        <v>34000</v>
      </c>
      <c r="C803" s="282">
        <v>34000</v>
      </c>
      <c r="D803" s="282">
        <v>0</v>
      </c>
    </row>
    <row r="804" spans="1:4" x14ac:dyDescent="0.25">
      <c r="A804" s="264" t="s">
        <v>3416</v>
      </c>
      <c r="B804" s="282">
        <v>71500</v>
      </c>
      <c r="C804" s="282">
        <v>71500</v>
      </c>
      <c r="D804" s="282">
        <v>0</v>
      </c>
    </row>
    <row r="805" spans="1:4" x14ac:dyDescent="0.25">
      <c r="A805" s="264" t="s">
        <v>3416</v>
      </c>
      <c r="B805" s="282">
        <v>71500</v>
      </c>
      <c r="C805" s="282">
        <v>71500</v>
      </c>
      <c r="D805" s="282">
        <v>0</v>
      </c>
    </row>
    <row r="806" spans="1:4" x14ac:dyDescent="0.25">
      <c r="A806" s="264" t="s">
        <v>3416</v>
      </c>
      <c r="B806" s="282">
        <v>71500</v>
      </c>
      <c r="C806" s="282">
        <v>71500</v>
      </c>
      <c r="D806" s="282">
        <v>0</v>
      </c>
    </row>
    <row r="807" spans="1:4" x14ac:dyDescent="0.25">
      <c r="A807" s="264" t="s">
        <v>3416</v>
      </c>
      <c r="B807" s="282">
        <v>71500</v>
      </c>
      <c r="C807" s="282">
        <v>71500</v>
      </c>
      <c r="D807" s="282">
        <v>0</v>
      </c>
    </row>
    <row r="808" spans="1:4" x14ac:dyDescent="0.25">
      <c r="A808" s="264" t="s">
        <v>3416</v>
      </c>
      <c r="B808" s="282">
        <v>71500</v>
      </c>
      <c r="C808" s="282">
        <v>71500</v>
      </c>
      <c r="D808" s="282">
        <v>0</v>
      </c>
    </row>
    <row r="809" spans="1:4" x14ac:dyDescent="0.25">
      <c r="A809" s="264" t="s">
        <v>3416</v>
      </c>
      <c r="B809" s="282">
        <v>71500</v>
      </c>
      <c r="C809" s="282">
        <v>71500</v>
      </c>
      <c r="D809" s="282">
        <v>0</v>
      </c>
    </row>
    <row r="810" spans="1:4" x14ac:dyDescent="0.25">
      <c r="A810" s="264" t="s">
        <v>3416</v>
      </c>
      <c r="B810" s="282">
        <v>71500</v>
      </c>
      <c r="C810" s="282">
        <v>71500</v>
      </c>
      <c r="D810" s="282">
        <v>0</v>
      </c>
    </row>
    <row r="811" spans="1:4" x14ac:dyDescent="0.25">
      <c r="A811" s="264" t="s">
        <v>3416</v>
      </c>
      <c r="B811" s="282">
        <v>71500</v>
      </c>
      <c r="C811" s="282">
        <v>71500</v>
      </c>
      <c r="D811" s="282">
        <v>0</v>
      </c>
    </row>
    <row r="812" spans="1:4" x14ac:dyDescent="0.25">
      <c r="A812" s="264" t="s">
        <v>3416</v>
      </c>
      <c r="B812" s="282">
        <v>71500</v>
      </c>
      <c r="C812" s="282">
        <v>71500</v>
      </c>
      <c r="D812" s="282">
        <v>0</v>
      </c>
    </row>
    <row r="813" spans="1:4" x14ac:dyDescent="0.25">
      <c r="A813" s="264" t="s">
        <v>3416</v>
      </c>
      <c r="B813" s="282">
        <v>71500</v>
      </c>
      <c r="C813" s="282">
        <v>71500</v>
      </c>
      <c r="D813" s="282">
        <v>0</v>
      </c>
    </row>
    <row r="814" spans="1:4" x14ac:dyDescent="0.25">
      <c r="A814" s="264" t="s">
        <v>3416</v>
      </c>
      <c r="B814" s="282">
        <v>71500</v>
      </c>
      <c r="C814" s="282">
        <v>71500</v>
      </c>
      <c r="D814" s="282">
        <v>0</v>
      </c>
    </row>
    <row r="815" spans="1:4" x14ac:dyDescent="0.25">
      <c r="A815" s="264" t="s">
        <v>3416</v>
      </c>
      <c r="B815" s="282">
        <v>71500</v>
      </c>
      <c r="C815" s="282">
        <v>71500</v>
      </c>
      <c r="D815" s="282">
        <v>0</v>
      </c>
    </row>
    <row r="816" spans="1:4" x14ac:dyDescent="0.25">
      <c r="A816" s="264" t="s">
        <v>3416</v>
      </c>
      <c r="B816" s="282">
        <v>71500</v>
      </c>
      <c r="C816" s="282">
        <v>71500</v>
      </c>
      <c r="D816" s="282">
        <v>0</v>
      </c>
    </row>
    <row r="817" spans="1:4" x14ac:dyDescent="0.25">
      <c r="A817" s="264" t="s">
        <v>3416</v>
      </c>
      <c r="B817" s="282">
        <v>71500</v>
      </c>
      <c r="C817" s="282">
        <v>71500</v>
      </c>
      <c r="D817" s="282">
        <v>0</v>
      </c>
    </row>
    <row r="818" spans="1:4" x14ac:dyDescent="0.25">
      <c r="A818" s="264" t="s">
        <v>3416</v>
      </c>
      <c r="B818" s="282">
        <v>71500</v>
      </c>
      <c r="C818" s="282">
        <v>71500</v>
      </c>
      <c r="D818" s="282">
        <v>0</v>
      </c>
    </row>
    <row r="819" spans="1:4" x14ac:dyDescent="0.25">
      <c r="A819" s="264" t="s">
        <v>3416</v>
      </c>
      <c r="B819" s="282">
        <v>71500</v>
      </c>
      <c r="C819" s="282">
        <v>71500</v>
      </c>
      <c r="D819" s="282">
        <v>0</v>
      </c>
    </row>
    <row r="820" spans="1:4" x14ac:dyDescent="0.25">
      <c r="A820" s="264" t="s">
        <v>3416</v>
      </c>
      <c r="B820" s="282">
        <v>71500</v>
      </c>
      <c r="C820" s="282">
        <v>71500</v>
      </c>
      <c r="D820" s="282">
        <v>0</v>
      </c>
    </row>
    <row r="821" spans="1:4" x14ac:dyDescent="0.25">
      <c r="A821" s="264" t="s">
        <v>3416</v>
      </c>
      <c r="B821" s="282">
        <v>71500</v>
      </c>
      <c r="C821" s="282">
        <v>71500</v>
      </c>
      <c r="D821" s="282">
        <v>0</v>
      </c>
    </row>
    <row r="822" spans="1:4" x14ac:dyDescent="0.25">
      <c r="A822" s="264" t="s">
        <v>3416</v>
      </c>
      <c r="B822" s="282">
        <v>71500</v>
      </c>
      <c r="C822" s="282">
        <v>71500</v>
      </c>
      <c r="D822" s="282">
        <v>0</v>
      </c>
    </row>
    <row r="823" spans="1:4" x14ac:dyDescent="0.25">
      <c r="A823" s="264" t="s">
        <v>3416</v>
      </c>
      <c r="B823" s="282">
        <v>71500</v>
      </c>
      <c r="C823" s="282">
        <v>71500</v>
      </c>
      <c r="D823" s="282">
        <v>0</v>
      </c>
    </row>
    <row r="824" spans="1:4" x14ac:dyDescent="0.25">
      <c r="A824" s="264" t="s">
        <v>3417</v>
      </c>
      <c r="B824" s="282">
        <v>55000</v>
      </c>
      <c r="C824" s="282">
        <v>55000</v>
      </c>
      <c r="D824" s="282">
        <v>0</v>
      </c>
    </row>
    <row r="825" spans="1:4" x14ac:dyDescent="0.25">
      <c r="A825" s="264" t="s">
        <v>3418</v>
      </c>
      <c r="B825" s="282">
        <v>5200</v>
      </c>
      <c r="C825" s="282">
        <v>5200</v>
      </c>
      <c r="D825" s="282">
        <v>0</v>
      </c>
    </row>
    <row r="826" spans="1:4" x14ac:dyDescent="0.25">
      <c r="A826" s="264" t="s">
        <v>3418</v>
      </c>
      <c r="B826" s="282">
        <v>5200</v>
      </c>
      <c r="C826" s="282">
        <v>5200</v>
      </c>
      <c r="D826" s="282">
        <v>0</v>
      </c>
    </row>
    <row r="827" spans="1:4" x14ac:dyDescent="0.25">
      <c r="A827" s="264" t="s">
        <v>3418</v>
      </c>
      <c r="B827" s="282">
        <v>5200</v>
      </c>
      <c r="C827" s="282">
        <v>5200</v>
      </c>
      <c r="D827" s="282">
        <v>0</v>
      </c>
    </row>
    <row r="828" spans="1:4" x14ac:dyDescent="0.25">
      <c r="A828" s="264" t="s">
        <v>3418</v>
      </c>
      <c r="B828" s="282">
        <v>5200</v>
      </c>
      <c r="C828" s="282">
        <v>5200</v>
      </c>
      <c r="D828" s="282">
        <v>0</v>
      </c>
    </row>
    <row r="829" spans="1:4" x14ac:dyDescent="0.25">
      <c r="A829" s="264" t="s">
        <v>3418</v>
      </c>
      <c r="B829" s="282">
        <v>5200</v>
      </c>
      <c r="C829" s="282">
        <v>5200</v>
      </c>
      <c r="D829" s="282">
        <v>0</v>
      </c>
    </row>
    <row r="830" spans="1:4" x14ac:dyDescent="0.25">
      <c r="A830" s="264" t="s">
        <v>3418</v>
      </c>
      <c r="B830" s="282">
        <v>5200</v>
      </c>
      <c r="C830" s="282">
        <v>5200</v>
      </c>
      <c r="D830" s="282">
        <v>0</v>
      </c>
    </row>
    <row r="831" spans="1:4" x14ac:dyDescent="0.25">
      <c r="A831" s="264" t="s">
        <v>3419</v>
      </c>
      <c r="B831" s="282">
        <v>69900</v>
      </c>
      <c r="C831" s="282">
        <v>69900</v>
      </c>
      <c r="D831" s="282">
        <v>0</v>
      </c>
    </row>
    <row r="832" spans="1:4" x14ac:dyDescent="0.25">
      <c r="A832" s="264" t="s">
        <v>3420</v>
      </c>
      <c r="B832" s="282">
        <v>93000</v>
      </c>
      <c r="C832" s="282">
        <v>93000</v>
      </c>
      <c r="D832" s="282">
        <v>0</v>
      </c>
    </row>
    <row r="833" spans="1:4" x14ac:dyDescent="0.25">
      <c r="A833" s="264" t="s">
        <v>3421</v>
      </c>
      <c r="B833" s="282">
        <v>137000</v>
      </c>
      <c r="C833" s="282">
        <v>137000</v>
      </c>
      <c r="D833" s="282">
        <v>0</v>
      </c>
    </row>
    <row r="834" spans="1:4" x14ac:dyDescent="0.25">
      <c r="A834" s="264" t="s">
        <v>3422</v>
      </c>
      <c r="B834" s="282">
        <v>41000</v>
      </c>
      <c r="C834" s="282">
        <v>41000</v>
      </c>
      <c r="D834" s="282">
        <v>0</v>
      </c>
    </row>
    <row r="835" spans="1:4" x14ac:dyDescent="0.25">
      <c r="A835" s="264" t="s">
        <v>3422</v>
      </c>
      <c r="B835" s="282">
        <v>41000</v>
      </c>
      <c r="C835" s="282">
        <v>41000</v>
      </c>
      <c r="D835" s="282">
        <v>0</v>
      </c>
    </row>
    <row r="836" spans="1:4" x14ac:dyDescent="0.25">
      <c r="A836" s="264" t="s">
        <v>3419</v>
      </c>
      <c r="B836" s="282">
        <v>69900</v>
      </c>
      <c r="C836" s="282">
        <v>69900</v>
      </c>
      <c r="D836" s="282">
        <v>0</v>
      </c>
    </row>
    <row r="837" spans="1:4" x14ac:dyDescent="0.25">
      <c r="A837" s="264" t="s">
        <v>3423</v>
      </c>
      <c r="B837" s="282">
        <v>96700</v>
      </c>
      <c r="C837" s="282">
        <v>96700</v>
      </c>
      <c r="D837" s="282">
        <v>0</v>
      </c>
    </row>
    <row r="838" spans="1:4" x14ac:dyDescent="0.25">
      <c r="A838" s="264" t="s">
        <v>3424</v>
      </c>
      <c r="B838" s="282">
        <v>86900</v>
      </c>
      <c r="C838" s="282">
        <v>86900</v>
      </c>
      <c r="D838" s="282">
        <v>0</v>
      </c>
    </row>
    <row r="839" spans="1:4" x14ac:dyDescent="0.25">
      <c r="A839" s="264" t="s">
        <v>3424</v>
      </c>
      <c r="B839" s="282">
        <v>86900</v>
      </c>
      <c r="C839" s="282">
        <v>86900</v>
      </c>
      <c r="D839" s="282">
        <v>0</v>
      </c>
    </row>
    <row r="840" spans="1:4" x14ac:dyDescent="0.25">
      <c r="A840" s="264" t="s">
        <v>3425</v>
      </c>
      <c r="B840" s="282">
        <v>58750</v>
      </c>
      <c r="C840" s="282">
        <v>58750</v>
      </c>
      <c r="D840" s="282">
        <v>0</v>
      </c>
    </row>
    <row r="841" spans="1:4" x14ac:dyDescent="0.25">
      <c r="A841" s="264" t="s">
        <v>3425</v>
      </c>
      <c r="B841" s="282">
        <v>58750</v>
      </c>
      <c r="C841" s="282">
        <v>58750</v>
      </c>
      <c r="D841" s="282">
        <v>0</v>
      </c>
    </row>
    <row r="842" spans="1:4" x14ac:dyDescent="0.25">
      <c r="A842" s="264" t="s">
        <v>3426</v>
      </c>
      <c r="B842" s="282">
        <v>63000</v>
      </c>
      <c r="C842" s="282">
        <v>63000</v>
      </c>
      <c r="D842" s="282">
        <v>0</v>
      </c>
    </row>
    <row r="843" spans="1:4" x14ac:dyDescent="0.25">
      <c r="A843" s="264" t="s">
        <v>3420</v>
      </c>
      <c r="B843" s="282">
        <v>93000</v>
      </c>
      <c r="C843" s="282">
        <v>93000</v>
      </c>
      <c r="D843" s="282">
        <v>0</v>
      </c>
    </row>
    <row r="844" spans="1:4" x14ac:dyDescent="0.25">
      <c r="A844" s="264" t="s">
        <v>3427</v>
      </c>
      <c r="B844" s="282">
        <v>55000</v>
      </c>
      <c r="C844" s="282">
        <v>55000</v>
      </c>
      <c r="D844" s="282">
        <v>0</v>
      </c>
    </row>
    <row r="845" spans="1:4" x14ac:dyDescent="0.25">
      <c r="A845" s="264" t="s">
        <v>3428</v>
      </c>
      <c r="B845" s="282">
        <v>94500</v>
      </c>
      <c r="C845" s="282">
        <v>94500</v>
      </c>
      <c r="D845" s="282">
        <v>0</v>
      </c>
    </row>
    <row r="846" spans="1:4" x14ac:dyDescent="0.25">
      <c r="A846" s="264" t="s">
        <v>3421</v>
      </c>
      <c r="B846" s="282">
        <v>137000</v>
      </c>
      <c r="C846" s="282">
        <v>137000</v>
      </c>
      <c r="D846" s="282">
        <v>0</v>
      </c>
    </row>
    <row r="847" spans="1:4" x14ac:dyDescent="0.25">
      <c r="A847" s="264" t="s">
        <v>3429</v>
      </c>
      <c r="B847" s="282">
        <v>11500</v>
      </c>
      <c r="C847" s="282">
        <v>11500</v>
      </c>
      <c r="D847" s="282">
        <v>0</v>
      </c>
    </row>
    <row r="848" spans="1:4" x14ac:dyDescent="0.25">
      <c r="A848" s="264" t="s">
        <v>3429</v>
      </c>
      <c r="B848" s="282">
        <v>11500</v>
      </c>
      <c r="C848" s="282">
        <v>11500</v>
      </c>
      <c r="D848" s="282">
        <v>0</v>
      </c>
    </row>
    <row r="849" spans="1:4" x14ac:dyDescent="0.25">
      <c r="A849" s="264" t="s">
        <v>3429</v>
      </c>
      <c r="B849" s="282">
        <v>11500</v>
      </c>
      <c r="C849" s="282">
        <v>11500</v>
      </c>
      <c r="D849" s="282">
        <v>0</v>
      </c>
    </row>
    <row r="850" spans="1:4" x14ac:dyDescent="0.25">
      <c r="A850" s="264" t="s">
        <v>3430</v>
      </c>
      <c r="B850" s="282">
        <v>49100</v>
      </c>
      <c r="C850" s="282">
        <v>49100</v>
      </c>
      <c r="D850" s="282">
        <v>0</v>
      </c>
    </row>
    <row r="851" spans="1:4" x14ac:dyDescent="0.25">
      <c r="A851" s="264" t="s">
        <v>3431</v>
      </c>
      <c r="B851" s="282">
        <v>37300</v>
      </c>
      <c r="C851" s="282">
        <v>37300</v>
      </c>
      <c r="D851" s="282">
        <v>0</v>
      </c>
    </row>
    <row r="852" spans="1:4" x14ac:dyDescent="0.25">
      <c r="A852" s="264" t="s">
        <v>3432</v>
      </c>
      <c r="B852" s="282">
        <v>25500</v>
      </c>
      <c r="C852" s="282">
        <v>25500</v>
      </c>
      <c r="D852" s="282">
        <v>0</v>
      </c>
    </row>
    <row r="853" spans="1:4" x14ac:dyDescent="0.25">
      <c r="A853" s="264" t="s">
        <v>3432</v>
      </c>
      <c r="B853" s="282">
        <v>25500</v>
      </c>
      <c r="C853" s="282">
        <v>25500</v>
      </c>
      <c r="D853" s="282">
        <v>0</v>
      </c>
    </row>
    <row r="854" spans="1:4" x14ac:dyDescent="0.25">
      <c r="A854" s="264" t="s">
        <v>3432</v>
      </c>
      <c r="B854" s="282">
        <v>25500</v>
      </c>
      <c r="C854" s="282">
        <v>25500</v>
      </c>
      <c r="D854" s="282">
        <v>0</v>
      </c>
    </row>
    <row r="855" spans="1:4" x14ac:dyDescent="0.25">
      <c r="A855" s="264" t="s">
        <v>3432</v>
      </c>
      <c r="B855" s="282">
        <v>25500</v>
      </c>
      <c r="C855" s="282">
        <v>25500</v>
      </c>
      <c r="D855" s="282">
        <v>0</v>
      </c>
    </row>
    <row r="856" spans="1:4" x14ac:dyDescent="0.25">
      <c r="A856" s="264" t="s">
        <v>3432</v>
      </c>
      <c r="B856" s="282">
        <v>25500</v>
      </c>
      <c r="C856" s="282">
        <v>25500</v>
      </c>
      <c r="D856" s="282">
        <v>0</v>
      </c>
    </row>
    <row r="857" spans="1:4" x14ac:dyDescent="0.25">
      <c r="A857" s="264" t="s">
        <v>3432</v>
      </c>
      <c r="B857" s="282">
        <v>25500</v>
      </c>
      <c r="C857" s="282">
        <v>25500</v>
      </c>
      <c r="D857" s="282">
        <v>0</v>
      </c>
    </row>
    <row r="858" spans="1:4" x14ac:dyDescent="0.25">
      <c r="A858" s="264" t="s">
        <v>3432</v>
      </c>
      <c r="B858" s="282">
        <v>25500</v>
      </c>
      <c r="C858" s="282">
        <v>25500</v>
      </c>
      <c r="D858" s="282">
        <v>0</v>
      </c>
    </row>
    <row r="859" spans="1:4" x14ac:dyDescent="0.25">
      <c r="A859" s="264" t="s">
        <v>3433</v>
      </c>
      <c r="B859" s="282">
        <v>26100</v>
      </c>
      <c r="C859" s="282">
        <v>26100</v>
      </c>
      <c r="D859" s="282">
        <v>0</v>
      </c>
    </row>
    <row r="860" spans="1:4" x14ac:dyDescent="0.25">
      <c r="A860" s="264" t="s">
        <v>3433</v>
      </c>
      <c r="B860" s="282">
        <v>26100</v>
      </c>
      <c r="C860" s="282">
        <v>26100</v>
      </c>
      <c r="D860" s="282">
        <v>0</v>
      </c>
    </row>
    <row r="861" spans="1:4" x14ac:dyDescent="0.25">
      <c r="A861" s="264" t="s">
        <v>3433</v>
      </c>
      <c r="B861" s="282">
        <v>26100</v>
      </c>
      <c r="C861" s="282">
        <v>26100</v>
      </c>
      <c r="D861" s="282">
        <v>0</v>
      </c>
    </row>
    <row r="862" spans="1:4" x14ac:dyDescent="0.25">
      <c r="A862" s="264" t="s">
        <v>3433</v>
      </c>
      <c r="B862" s="282">
        <v>26100</v>
      </c>
      <c r="C862" s="282">
        <v>26100</v>
      </c>
      <c r="D862" s="282">
        <v>0</v>
      </c>
    </row>
    <row r="863" spans="1:4" x14ac:dyDescent="0.25">
      <c r="A863" s="264" t="s">
        <v>3433</v>
      </c>
      <c r="B863" s="282">
        <v>26100</v>
      </c>
      <c r="C863" s="282">
        <v>26100</v>
      </c>
      <c r="D863" s="282">
        <v>0</v>
      </c>
    </row>
    <row r="864" spans="1:4" x14ac:dyDescent="0.25">
      <c r="A864" s="264" t="s">
        <v>3433</v>
      </c>
      <c r="B864" s="282">
        <v>26100</v>
      </c>
      <c r="C864" s="282">
        <v>26100</v>
      </c>
      <c r="D864" s="282">
        <v>0</v>
      </c>
    </row>
    <row r="865" spans="1:4" x14ac:dyDescent="0.25">
      <c r="A865" s="264" t="s">
        <v>3433</v>
      </c>
      <c r="B865" s="282">
        <v>26100</v>
      </c>
      <c r="C865" s="282">
        <v>26100</v>
      </c>
      <c r="D865" s="282">
        <v>0</v>
      </c>
    </row>
    <row r="866" spans="1:4" x14ac:dyDescent="0.25">
      <c r="A866" s="264" t="s">
        <v>3433</v>
      </c>
      <c r="B866" s="282">
        <v>26100</v>
      </c>
      <c r="C866" s="282">
        <v>26100</v>
      </c>
      <c r="D866" s="282">
        <v>0</v>
      </c>
    </row>
    <row r="867" spans="1:4" x14ac:dyDescent="0.25">
      <c r="A867" s="264" t="s">
        <v>3434</v>
      </c>
      <c r="B867" s="282">
        <v>16700</v>
      </c>
      <c r="C867" s="282">
        <v>16700</v>
      </c>
      <c r="D867" s="282">
        <v>0</v>
      </c>
    </row>
    <row r="868" spans="1:4" x14ac:dyDescent="0.25">
      <c r="A868" s="264" t="s">
        <v>3434</v>
      </c>
      <c r="B868" s="282">
        <v>16700</v>
      </c>
      <c r="C868" s="282">
        <v>16700</v>
      </c>
      <c r="D868" s="282">
        <v>0</v>
      </c>
    </row>
    <row r="869" spans="1:4" x14ac:dyDescent="0.25">
      <c r="A869" s="264" t="s">
        <v>3434</v>
      </c>
      <c r="B869" s="282">
        <v>16700</v>
      </c>
      <c r="C869" s="282">
        <v>16700</v>
      </c>
      <c r="D869" s="282">
        <v>0</v>
      </c>
    </row>
    <row r="870" spans="1:4" x14ac:dyDescent="0.25">
      <c r="A870" s="264" t="s">
        <v>3434</v>
      </c>
      <c r="B870" s="282">
        <v>16700</v>
      </c>
      <c r="C870" s="282">
        <v>16700</v>
      </c>
      <c r="D870" s="282">
        <v>0</v>
      </c>
    </row>
    <row r="871" spans="1:4" x14ac:dyDescent="0.25">
      <c r="A871" s="264" t="s">
        <v>3434</v>
      </c>
      <c r="B871" s="282">
        <v>16700</v>
      </c>
      <c r="C871" s="282">
        <v>16700</v>
      </c>
      <c r="D871" s="282">
        <v>0</v>
      </c>
    </row>
    <row r="872" spans="1:4" x14ac:dyDescent="0.25">
      <c r="A872" s="264" t="s">
        <v>3434</v>
      </c>
      <c r="B872" s="282">
        <v>16700</v>
      </c>
      <c r="C872" s="282">
        <v>16700</v>
      </c>
      <c r="D872" s="282">
        <v>0</v>
      </c>
    </row>
    <row r="873" spans="1:4" x14ac:dyDescent="0.25">
      <c r="A873" s="264" t="s">
        <v>3434</v>
      </c>
      <c r="B873" s="282">
        <v>16700</v>
      </c>
      <c r="C873" s="282">
        <v>16700</v>
      </c>
      <c r="D873" s="282">
        <v>0</v>
      </c>
    </row>
    <row r="874" spans="1:4" x14ac:dyDescent="0.25">
      <c r="A874" s="264" t="s">
        <v>3434</v>
      </c>
      <c r="B874" s="282">
        <v>16700</v>
      </c>
      <c r="C874" s="282">
        <v>16700</v>
      </c>
      <c r="D874" s="282">
        <v>0</v>
      </c>
    </row>
    <row r="875" spans="1:4" x14ac:dyDescent="0.25">
      <c r="A875" s="264" t="s">
        <v>3435</v>
      </c>
      <c r="B875" s="282">
        <v>12620</v>
      </c>
      <c r="C875" s="282">
        <v>12620</v>
      </c>
      <c r="D875" s="282">
        <v>0</v>
      </c>
    </row>
    <row r="876" spans="1:4" x14ac:dyDescent="0.25">
      <c r="A876" s="264" t="s">
        <v>3435</v>
      </c>
      <c r="B876" s="282">
        <v>12620</v>
      </c>
      <c r="C876" s="282">
        <v>12620</v>
      </c>
      <c r="D876" s="282">
        <v>0</v>
      </c>
    </row>
    <row r="877" spans="1:4" x14ac:dyDescent="0.25">
      <c r="A877" s="264" t="s">
        <v>3436</v>
      </c>
      <c r="B877" s="282">
        <v>8755</v>
      </c>
      <c r="C877" s="282">
        <v>8755</v>
      </c>
      <c r="D877" s="282">
        <v>0</v>
      </c>
    </row>
    <row r="878" spans="1:4" x14ac:dyDescent="0.25">
      <c r="A878" s="264" t="s">
        <v>3436</v>
      </c>
      <c r="B878" s="282">
        <v>8755</v>
      </c>
      <c r="C878" s="282">
        <v>8755</v>
      </c>
      <c r="D878" s="282">
        <v>0</v>
      </c>
    </row>
    <row r="879" spans="1:4" x14ac:dyDescent="0.25">
      <c r="A879" s="264" t="s">
        <v>3437</v>
      </c>
      <c r="B879" s="282">
        <v>28620</v>
      </c>
      <c r="C879" s="282">
        <v>28620</v>
      </c>
      <c r="D879" s="282">
        <v>0</v>
      </c>
    </row>
    <row r="880" spans="1:4" x14ac:dyDescent="0.25">
      <c r="A880" s="264" t="s">
        <v>3437</v>
      </c>
      <c r="B880" s="282">
        <v>28620</v>
      </c>
      <c r="C880" s="282">
        <v>28620</v>
      </c>
      <c r="D880" s="282">
        <v>0</v>
      </c>
    </row>
    <row r="881" spans="1:4" x14ac:dyDescent="0.25">
      <c r="A881" s="264" t="s">
        <v>3438</v>
      </c>
      <c r="B881" s="282">
        <v>19445</v>
      </c>
      <c r="C881" s="282">
        <v>19445</v>
      </c>
      <c r="D881" s="282">
        <v>0</v>
      </c>
    </row>
    <row r="882" spans="1:4" x14ac:dyDescent="0.25">
      <c r="A882" s="264" t="s">
        <v>3438</v>
      </c>
      <c r="B882" s="282">
        <v>19445</v>
      </c>
      <c r="C882" s="282">
        <v>19445</v>
      </c>
      <c r="D882" s="282">
        <v>0</v>
      </c>
    </row>
    <row r="883" spans="1:4" x14ac:dyDescent="0.25">
      <c r="A883" s="264" t="s">
        <v>3438</v>
      </c>
      <c r="B883" s="282">
        <v>19445</v>
      </c>
      <c r="C883" s="282">
        <v>19445</v>
      </c>
      <c r="D883" s="282">
        <v>0</v>
      </c>
    </row>
    <row r="884" spans="1:4" x14ac:dyDescent="0.25">
      <c r="A884" s="264" t="s">
        <v>3439</v>
      </c>
      <c r="B884" s="282">
        <v>15755</v>
      </c>
      <c r="C884" s="282">
        <v>15755</v>
      </c>
      <c r="D884" s="282">
        <v>0</v>
      </c>
    </row>
    <row r="885" spans="1:4" x14ac:dyDescent="0.25">
      <c r="A885" s="264" t="s">
        <v>3439</v>
      </c>
      <c r="B885" s="282">
        <v>15755</v>
      </c>
      <c r="C885" s="282">
        <v>15755</v>
      </c>
      <c r="D885" s="282">
        <v>0</v>
      </c>
    </row>
    <row r="886" spans="1:4" x14ac:dyDescent="0.25">
      <c r="A886" s="264" t="s">
        <v>3439</v>
      </c>
      <c r="B886" s="282">
        <v>15755</v>
      </c>
      <c r="C886" s="282">
        <v>15755</v>
      </c>
      <c r="D886" s="282">
        <v>0</v>
      </c>
    </row>
    <row r="887" spans="1:4" x14ac:dyDescent="0.25">
      <c r="A887" s="264" t="s">
        <v>3440</v>
      </c>
      <c r="B887" s="282">
        <v>91000</v>
      </c>
      <c r="C887" s="282">
        <v>91000</v>
      </c>
      <c r="D887" s="282">
        <v>0</v>
      </c>
    </row>
    <row r="888" spans="1:4" x14ac:dyDescent="0.25">
      <c r="A888" s="264" t="s">
        <v>3441</v>
      </c>
      <c r="B888" s="282">
        <v>67450</v>
      </c>
      <c r="C888" s="282">
        <v>67450</v>
      </c>
      <c r="D888" s="282">
        <v>0</v>
      </c>
    </row>
    <row r="889" spans="1:4" x14ac:dyDescent="0.25">
      <c r="A889" s="264" t="s">
        <v>3442</v>
      </c>
      <c r="B889" s="282">
        <v>192700</v>
      </c>
      <c r="C889" s="282">
        <v>192700</v>
      </c>
      <c r="D889" s="282">
        <v>0</v>
      </c>
    </row>
    <row r="890" spans="1:4" x14ac:dyDescent="0.25">
      <c r="A890" s="264" t="s">
        <v>3429</v>
      </c>
      <c r="B890" s="282">
        <v>11500</v>
      </c>
      <c r="C890" s="282">
        <v>11500</v>
      </c>
      <c r="D890" s="282">
        <v>0</v>
      </c>
    </row>
    <row r="891" spans="1:4" x14ac:dyDescent="0.25">
      <c r="A891" s="264" t="s">
        <v>3429</v>
      </c>
      <c r="B891" s="282">
        <v>11500</v>
      </c>
      <c r="C891" s="282">
        <v>11500</v>
      </c>
      <c r="D891" s="282">
        <v>0</v>
      </c>
    </row>
    <row r="892" spans="1:4" x14ac:dyDescent="0.25">
      <c r="A892" s="264" t="s">
        <v>3429</v>
      </c>
      <c r="B892" s="282">
        <v>11500</v>
      </c>
      <c r="C892" s="282">
        <v>11500</v>
      </c>
      <c r="D892" s="282">
        <v>0</v>
      </c>
    </row>
    <row r="893" spans="1:4" x14ac:dyDescent="0.25">
      <c r="A893" s="264" t="s">
        <v>3430</v>
      </c>
      <c r="B893" s="282">
        <v>49100</v>
      </c>
      <c r="C893" s="282">
        <v>49100</v>
      </c>
      <c r="D893" s="282">
        <v>0</v>
      </c>
    </row>
    <row r="894" spans="1:4" x14ac:dyDescent="0.25">
      <c r="A894" s="264" t="s">
        <v>3431</v>
      </c>
      <c r="B894" s="282">
        <v>37300</v>
      </c>
      <c r="C894" s="282">
        <v>37300</v>
      </c>
      <c r="D894" s="282">
        <v>0</v>
      </c>
    </row>
    <row r="895" spans="1:4" x14ac:dyDescent="0.25">
      <c r="A895" s="264" t="s">
        <v>3432</v>
      </c>
      <c r="B895" s="282">
        <v>25500</v>
      </c>
      <c r="C895" s="282">
        <v>25500</v>
      </c>
      <c r="D895" s="282">
        <v>0</v>
      </c>
    </row>
    <row r="896" spans="1:4" x14ac:dyDescent="0.25">
      <c r="A896" s="264" t="s">
        <v>3432</v>
      </c>
      <c r="B896" s="282">
        <v>25500</v>
      </c>
      <c r="C896" s="282">
        <v>25500</v>
      </c>
      <c r="D896" s="282">
        <v>0</v>
      </c>
    </row>
    <row r="897" spans="1:4" x14ac:dyDescent="0.25">
      <c r="A897" s="264" t="s">
        <v>3432</v>
      </c>
      <c r="B897" s="282">
        <v>25500</v>
      </c>
      <c r="C897" s="282">
        <v>25500</v>
      </c>
      <c r="D897" s="282">
        <v>0</v>
      </c>
    </row>
    <row r="898" spans="1:4" x14ac:dyDescent="0.25">
      <c r="A898" s="264" t="s">
        <v>3432</v>
      </c>
      <c r="B898" s="282">
        <v>25500</v>
      </c>
      <c r="C898" s="282">
        <v>25500</v>
      </c>
      <c r="D898" s="282">
        <v>0</v>
      </c>
    </row>
    <row r="899" spans="1:4" x14ac:dyDescent="0.25">
      <c r="A899" s="264" t="s">
        <v>3432</v>
      </c>
      <c r="B899" s="282">
        <v>25500</v>
      </c>
      <c r="C899" s="282">
        <v>25500</v>
      </c>
      <c r="D899" s="282">
        <v>0</v>
      </c>
    </row>
    <row r="900" spans="1:4" x14ac:dyDescent="0.25">
      <c r="A900" s="264" t="s">
        <v>3432</v>
      </c>
      <c r="B900" s="282">
        <v>25500</v>
      </c>
      <c r="C900" s="282">
        <v>25500</v>
      </c>
      <c r="D900" s="282">
        <v>0</v>
      </c>
    </row>
    <row r="901" spans="1:4" x14ac:dyDescent="0.25">
      <c r="A901" s="264" t="s">
        <v>3432</v>
      </c>
      <c r="B901" s="282">
        <v>25500</v>
      </c>
      <c r="C901" s="282">
        <v>25500</v>
      </c>
      <c r="D901" s="282">
        <v>0</v>
      </c>
    </row>
    <row r="902" spans="1:4" x14ac:dyDescent="0.25">
      <c r="A902" s="264" t="s">
        <v>3443</v>
      </c>
      <c r="B902" s="282">
        <v>26100</v>
      </c>
      <c r="C902" s="282">
        <v>26100</v>
      </c>
      <c r="D902" s="282">
        <v>0</v>
      </c>
    </row>
    <row r="903" spans="1:4" x14ac:dyDescent="0.25">
      <c r="A903" s="264" t="s">
        <v>3433</v>
      </c>
      <c r="B903" s="282">
        <v>26100</v>
      </c>
      <c r="C903" s="282">
        <v>26100</v>
      </c>
      <c r="D903" s="282">
        <v>0</v>
      </c>
    </row>
    <row r="904" spans="1:4" x14ac:dyDescent="0.25">
      <c r="A904" s="264" t="s">
        <v>3433</v>
      </c>
      <c r="B904" s="282">
        <v>26100</v>
      </c>
      <c r="C904" s="282">
        <v>26100</v>
      </c>
      <c r="D904" s="282">
        <v>0</v>
      </c>
    </row>
    <row r="905" spans="1:4" x14ac:dyDescent="0.25">
      <c r="A905" s="264" t="s">
        <v>3433</v>
      </c>
      <c r="B905" s="282">
        <v>26100</v>
      </c>
      <c r="C905" s="282">
        <v>26100</v>
      </c>
      <c r="D905" s="282">
        <v>0</v>
      </c>
    </row>
    <row r="906" spans="1:4" x14ac:dyDescent="0.25">
      <c r="A906" s="264" t="s">
        <v>3433</v>
      </c>
      <c r="B906" s="282">
        <v>26100</v>
      </c>
      <c r="C906" s="282">
        <v>26100</v>
      </c>
      <c r="D906" s="282">
        <v>0</v>
      </c>
    </row>
    <row r="907" spans="1:4" x14ac:dyDescent="0.25">
      <c r="A907" s="264" t="s">
        <v>3433</v>
      </c>
      <c r="B907" s="282">
        <v>26100</v>
      </c>
      <c r="C907" s="282">
        <v>26100</v>
      </c>
      <c r="D907" s="282">
        <v>0</v>
      </c>
    </row>
    <row r="908" spans="1:4" x14ac:dyDescent="0.25">
      <c r="A908" s="264" t="s">
        <v>3433</v>
      </c>
      <c r="B908" s="282">
        <v>26100</v>
      </c>
      <c r="C908" s="282">
        <v>26100</v>
      </c>
      <c r="D908" s="282">
        <v>0</v>
      </c>
    </row>
    <row r="909" spans="1:4" x14ac:dyDescent="0.25">
      <c r="A909" s="264" t="s">
        <v>3433</v>
      </c>
      <c r="B909" s="282">
        <v>26100</v>
      </c>
      <c r="C909" s="282">
        <v>26100</v>
      </c>
      <c r="D909" s="282">
        <v>0</v>
      </c>
    </row>
    <row r="910" spans="1:4" x14ac:dyDescent="0.25">
      <c r="A910" s="264" t="s">
        <v>3434</v>
      </c>
      <c r="B910" s="282">
        <v>16700</v>
      </c>
      <c r="C910" s="282">
        <v>16700</v>
      </c>
      <c r="D910" s="282">
        <v>0</v>
      </c>
    </row>
    <row r="911" spans="1:4" x14ac:dyDescent="0.25">
      <c r="A911" s="264" t="s">
        <v>3434</v>
      </c>
      <c r="B911" s="282">
        <v>16700</v>
      </c>
      <c r="C911" s="282">
        <v>16700</v>
      </c>
      <c r="D911" s="282">
        <v>0</v>
      </c>
    </row>
    <row r="912" spans="1:4" x14ac:dyDescent="0.25">
      <c r="A912" s="264" t="s">
        <v>3434</v>
      </c>
      <c r="B912" s="282">
        <v>16700</v>
      </c>
      <c r="C912" s="282">
        <v>16700</v>
      </c>
      <c r="D912" s="282">
        <v>0</v>
      </c>
    </row>
    <row r="913" spans="1:4" x14ac:dyDescent="0.25">
      <c r="A913" s="264" t="s">
        <v>3434</v>
      </c>
      <c r="B913" s="282">
        <v>16700</v>
      </c>
      <c r="C913" s="282">
        <v>16700</v>
      </c>
      <c r="D913" s="282">
        <v>0</v>
      </c>
    </row>
    <row r="914" spans="1:4" x14ac:dyDescent="0.25">
      <c r="A914" s="264" t="s">
        <v>3434</v>
      </c>
      <c r="B914" s="282">
        <v>16700</v>
      </c>
      <c r="C914" s="282">
        <v>16700</v>
      </c>
      <c r="D914" s="282">
        <v>0</v>
      </c>
    </row>
    <row r="915" spans="1:4" x14ac:dyDescent="0.25">
      <c r="A915" s="264" t="s">
        <v>3434</v>
      </c>
      <c r="B915" s="282">
        <v>16700</v>
      </c>
      <c r="C915" s="282">
        <v>16700</v>
      </c>
      <c r="D915" s="282">
        <v>0</v>
      </c>
    </row>
    <row r="916" spans="1:4" x14ac:dyDescent="0.25">
      <c r="A916" s="264" t="s">
        <v>3434</v>
      </c>
      <c r="B916" s="282">
        <v>16700</v>
      </c>
      <c r="C916" s="282">
        <v>16700</v>
      </c>
      <c r="D916" s="282">
        <v>0</v>
      </c>
    </row>
    <row r="917" spans="1:4" x14ac:dyDescent="0.25">
      <c r="A917" s="264" t="s">
        <v>3434</v>
      </c>
      <c r="B917" s="282">
        <v>16700</v>
      </c>
      <c r="C917" s="282">
        <v>16700</v>
      </c>
      <c r="D917" s="282">
        <v>0</v>
      </c>
    </row>
    <row r="918" spans="1:4" x14ac:dyDescent="0.25">
      <c r="A918" s="264" t="s">
        <v>3435</v>
      </c>
      <c r="B918" s="282">
        <v>12620</v>
      </c>
      <c r="C918" s="282">
        <v>12620</v>
      </c>
      <c r="D918" s="282">
        <v>0</v>
      </c>
    </row>
    <row r="919" spans="1:4" x14ac:dyDescent="0.25">
      <c r="A919" s="264" t="s">
        <v>3435</v>
      </c>
      <c r="B919" s="282">
        <v>12620</v>
      </c>
      <c r="C919" s="282">
        <v>12620</v>
      </c>
      <c r="D919" s="282">
        <v>0</v>
      </c>
    </row>
    <row r="920" spans="1:4" x14ac:dyDescent="0.25">
      <c r="A920" s="264" t="s">
        <v>3436</v>
      </c>
      <c r="B920" s="282">
        <v>8755</v>
      </c>
      <c r="C920" s="282">
        <v>8755</v>
      </c>
      <c r="D920" s="282">
        <v>0</v>
      </c>
    </row>
    <row r="921" spans="1:4" x14ac:dyDescent="0.25">
      <c r="A921" s="264" t="s">
        <v>3436</v>
      </c>
      <c r="B921" s="282">
        <v>8755</v>
      </c>
      <c r="C921" s="282">
        <v>8755</v>
      </c>
      <c r="D921" s="282">
        <v>0</v>
      </c>
    </row>
    <row r="922" spans="1:4" x14ac:dyDescent="0.25">
      <c r="A922" s="264" t="s">
        <v>3437</v>
      </c>
      <c r="B922" s="282">
        <v>28620</v>
      </c>
      <c r="C922" s="282">
        <v>28620</v>
      </c>
      <c r="D922" s="282">
        <v>0</v>
      </c>
    </row>
    <row r="923" spans="1:4" x14ac:dyDescent="0.25">
      <c r="A923" s="264" t="s">
        <v>3437</v>
      </c>
      <c r="B923" s="282">
        <v>28620</v>
      </c>
      <c r="C923" s="282">
        <v>28620</v>
      </c>
      <c r="D923" s="282">
        <v>0</v>
      </c>
    </row>
    <row r="924" spans="1:4" x14ac:dyDescent="0.25">
      <c r="A924" s="264" t="s">
        <v>3438</v>
      </c>
      <c r="B924" s="282">
        <v>19445</v>
      </c>
      <c r="C924" s="282">
        <v>19445</v>
      </c>
      <c r="D924" s="282">
        <v>0</v>
      </c>
    </row>
    <row r="925" spans="1:4" x14ac:dyDescent="0.25">
      <c r="A925" s="264" t="s">
        <v>3438</v>
      </c>
      <c r="B925" s="282">
        <v>19445</v>
      </c>
      <c r="C925" s="282">
        <v>19445</v>
      </c>
      <c r="D925" s="282">
        <v>0</v>
      </c>
    </row>
    <row r="926" spans="1:4" x14ac:dyDescent="0.25">
      <c r="A926" s="264" t="s">
        <v>3438</v>
      </c>
      <c r="B926" s="282">
        <v>19445</v>
      </c>
      <c r="C926" s="282">
        <v>19445</v>
      </c>
      <c r="D926" s="282">
        <v>0</v>
      </c>
    </row>
    <row r="927" spans="1:4" x14ac:dyDescent="0.25">
      <c r="A927" s="264" t="s">
        <v>3439</v>
      </c>
      <c r="B927" s="282">
        <v>15755</v>
      </c>
      <c r="C927" s="282">
        <v>15755</v>
      </c>
      <c r="D927" s="282">
        <v>0</v>
      </c>
    </row>
    <row r="928" spans="1:4" x14ac:dyDescent="0.25">
      <c r="A928" s="264" t="s">
        <v>3439</v>
      </c>
      <c r="B928" s="282">
        <v>15755</v>
      </c>
      <c r="C928" s="282">
        <v>15755</v>
      </c>
      <c r="D928" s="282">
        <v>0</v>
      </c>
    </row>
    <row r="929" spans="1:4" x14ac:dyDescent="0.25">
      <c r="A929" s="264" t="s">
        <v>3439</v>
      </c>
      <c r="B929" s="282">
        <v>15755</v>
      </c>
      <c r="C929" s="282">
        <v>15755</v>
      </c>
      <c r="D929" s="282">
        <v>0</v>
      </c>
    </row>
    <row r="930" spans="1:4" x14ac:dyDescent="0.25">
      <c r="A930" s="264" t="s">
        <v>3440</v>
      </c>
      <c r="B930" s="282">
        <v>91000</v>
      </c>
      <c r="C930" s="282">
        <v>91000</v>
      </c>
      <c r="D930" s="282">
        <v>0</v>
      </c>
    </row>
    <row r="931" spans="1:4" x14ac:dyDescent="0.25">
      <c r="A931" s="264" t="s">
        <v>3444</v>
      </c>
      <c r="B931" s="282">
        <v>43000</v>
      </c>
      <c r="C931" s="282">
        <v>43000</v>
      </c>
      <c r="D931" s="282">
        <v>0</v>
      </c>
    </row>
    <row r="932" spans="1:4" x14ac:dyDescent="0.25">
      <c r="A932" s="264" t="s">
        <v>3444</v>
      </c>
      <c r="B932" s="282">
        <v>43000</v>
      </c>
      <c r="C932" s="282">
        <v>43000</v>
      </c>
      <c r="D932" s="282">
        <v>0</v>
      </c>
    </row>
    <row r="933" spans="1:4" x14ac:dyDescent="0.25">
      <c r="A933" s="264" t="s">
        <v>3444</v>
      </c>
      <c r="B933" s="282">
        <v>43000</v>
      </c>
      <c r="C933" s="282">
        <v>43000</v>
      </c>
      <c r="D933" s="282">
        <v>0</v>
      </c>
    </row>
    <row r="934" spans="1:4" x14ac:dyDescent="0.25">
      <c r="A934" s="264" t="s">
        <v>3444</v>
      </c>
      <c r="B934" s="282">
        <v>43000</v>
      </c>
      <c r="C934" s="282">
        <v>43000</v>
      </c>
      <c r="D934" s="282">
        <v>0</v>
      </c>
    </row>
    <row r="935" spans="1:4" x14ac:dyDescent="0.25">
      <c r="A935" s="264" t="s">
        <v>3445</v>
      </c>
      <c r="B935" s="282">
        <v>39000</v>
      </c>
      <c r="C935" s="282">
        <v>39000</v>
      </c>
      <c r="D935" s="282">
        <v>0</v>
      </c>
    </row>
    <row r="936" spans="1:4" x14ac:dyDescent="0.25">
      <c r="A936" s="264" t="s">
        <v>3445</v>
      </c>
      <c r="B936" s="282">
        <v>39000</v>
      </c>
      <c r="C936" s="282">
        <v>39000</v>
      </c>
      <c r="D936" s="282">
        <v>0</v>
      </c>
    </row>
    <row r="937" spans="1:4" x14ac:dyDescent="0.25">
      <c r="A937" s="264" t="s">
        <v>3445</v>
      </c>
      <c r="B937" s="282">
        <v>39000</v>
      </c>
      <c r="C937" s="282">
        <v>39000</v>
      </c>
      <c r="D937" s="282">
        <v>0</v>
      </c>
    </row>
    <row r="938" spans="1:4" x14ac:dyDescent="0.25">
      <c r="A938" s="264" t="s">
        <v>3445</v>
      </c>
      <c r="B938" s="282">
        <v>39000</v>
      </c>
      <c r="C938" s="282">
        <v>39000</v>
      </c>
      <c r="D938" s="282">
        <v>0</v>
      </c>
    </row>
    <row r="939" spans="1:4" x14ac:dyDescent="0.25">
      <c r="A939" s="264" t="s">
        <v>3446</v>
      </c>
      <c r="B939" s="282">
        <v>63000</v>
      </c>
      <c r="C939" s="282">
        <v>63000</v>
      </c>
      <c r="D939" s="282">
        <v>0</v>
      </c>
    </row>
    <row r="940" spans="1:4" x14ac:dyDescent="0.25">
      <c r="A940" s="264" t="s">
        <v>3446</v>
      </c>
      <c r="B940" s="282">
        <v>63000</v>
      </c>
      <c r="C940" s="282">
        <v>63000</v>
      </c>
      <c r="D940" s="282">
        <v>0</v>
      </c>
    </row>
    <row r="941" spans="1:4" x14ac:dyDescent="0.25">
      <c r="A941" s="264" t="s">
        <v>3447</v>
      </c>
      <c r="B941" s="282">
        <v>108000</v>
      </c>
      <c r="C941" s="282">
        <v>108000</v>
      </c>
      <c r="D941" s="282">
        <v>0</v>
      </c>
    </row>
    <row r="942" spans="1:4" x14ac:dyDescent="0.25">
      <c r="A942" s="264" t="s">
        <v>3447</v>
      </c>
      <c r="B942" s="282">
        <v>108000</v>
      </c>
      <c r="C942" s="282">
        <v>108000</v>
      </c>
      <c r="D942" s="282">
        <v>0</v>
      </c>
    </row>
    <row r="943" spans="1:4" x14ac:dyDescent="0.25">
      <c r="A943" s="264" t="s">
        <v>3447</v>
      </c>
      <c r="B943" s="282">
        <v>108000</v>
      </c>
      <c r="C943" s="282">
        <v>108000</v>
      </c>
      <c r="D943" s="282">
        <v>0</v>
      </c>
    </row>
    <row r="944" spans="1:4" x14ac:dyDescent="0.25">
      <c r="A944" s="264" t="s">
        <v>3447</v>
      </c>
      <c r="B944" s="282">
        <v>108000</v>
      </c>
      <c r="C944" s="282">
        <v>108000</v>
      </c>
      <c r="D944" s="282">
        <v>0</v>
      </c>
    </row>
    <row r="945" spans="1:4" x14ac:dyDescent="0.25">
      <c r="A945" s="264" t="s">
        <v>3447</v>
      </c>
      <c r="B945" s="282">
        <v>108000</v>
      </c>
      <c r="C945" s="282">
        <v>108000</v>
      </c>
      <c r="D945" s="282">
        <v>0</v>
      </c>
    </row>
    <row r="946" spans="1:4" x14ac:dyDescent="0.25">
      <c r="A946" s="264" t="s">
        <v>3447</v>
      </c>
      <c r="B946" s="282">
        <v>108000</v>
      </c>
      <c r="C946" s="282">
        <v>108000</v>
      </c>
      <c r="D946" s="282">
        <v>0</v>
      </c>
    </row>
    <row r="947" spans="1:4" x14ac:dyDescent="0.25">
      <c r="A947" s="264" t="s">
        <v>3448</v>
      </c>
      <c r="B947" s="282">
        <v>83000</v>
      </c>
      <c r="C947" s="282">
        <v>83000</v>
      </c>
      <c r="D947" s="282">
        <v>0</v>
      </c>
    </row>
    <row r="948" spans="1:4" x14ac:dyDescent="0.25">
      <c r="A948" s="264" t="s">
        <v>3448</v>
      </c>
      <c r="B948" s="282">
        <v>83000</v>
      </c>
      <c r="C948" s="282">
        <v>83000</v>
      </c>
      <c r="D948" s="282">
        <v>0</v>
      </c>
    </row>
    <row r="949" spans="1:4" x14ac:dyDescent="0.25">
      <c r="A949" s="264" t="s">
        <v>3448</v>
      </c>
      <c r="B949" s="282">
        <v>83000</v>
      </c>
      <c r="C949" s="282">
        <v>83000</v>
      </c>
      <c r="D949" s="282">
        <v>0</v>
      </c>
    </row>
    <row r="950" spans="1:4" x14ac:dyDescent="0.25">
      <c r="A950" s="264" t="s">
        <v>3449</v>
      </c>
      <c r="B950" s="282">
        <v>72000</v>
      </c>
      <c r="C950" s="282">
        <v>72000</v>
      </c>
      <c r="D950" s="282">
        <v>0</v>
      </c>
    </row>
    <row r="951" spans="1:4" x14ac:dyDescent="0.25">
      <c r="A951" s="264" t="s">
        <v>3450</v>
      </c>
      <c r="B951" s="282">
        <v>72000</v>
      </c>
      <c r="C951" s="282">
        <v>72000</v>
      </c>
      <c r="D951" s="282">
        <v>0</v>
      </c>
    </row>
    <row r="952" spans="1:4" x14ac:dyDescent="0.25">
      <c r="A952" s="264" t="s">
        <v>3449</v>
      </c>
      <c r="B952" s="282">
        <v>72000</v>
      </c>
      <c r="C952" s="282">
        <v>72000</v>
      </c>
      <c r="D952" s="282">
        <v>0</v>
      </c>
    </row>
    <row r="953" spans="1:4" x14ac:dyDescent="0.25">
      <c r="A953" s="264" t="s">
        <v>3451</v>
      </c>
      <c r="B953" s="282">
        <v>192700</v>
      </c>
      <c r="C953" s="282">
        <v>192700</v>
      </c>
      <c r="D953" s="282">
        <v>0</v>
      </c>
    </row>
    <row r="954" spans="1:4" x14ac:dyDescent="0.25">
      <c r="A954" s="264" t="s">
        <v>3440</v>
      </c>
      <c r="B954" s="282">
        <v>91000</v>
      </c>
      <c r="C954" s="282">
        <v>91000</v>
      </c>
      <c r="D954" s="282">
        <v>0</v>
      </c>
    </row>
    <row r="955" spans="1:4" x14ac:dyDescent="0.25">
      <c r="A955" s="264" t="s">
        <v>3429</v>
      </c>
      <c r="B955" s="282">
        <v>11500</v>
      </c>
      <c r="C955" s="282">
        <v>11500</v>
      </c>
      <c r="D955" s="282">
        <v>0</v>
      </c>
    </row>
    <row r="956" spans="1:4" x14ac:dyDescent="0.25">
      <c r="A956" s="264" t="s">
        <v>3429</v>
      </c>
      <c r="B956" s="282">
        <v>11500</v>
      </c>
      <c r="C956" s="282">
        <v>11500</v>
      </c>
      <c r="D956" s="282">
        <v>0</v>
      </c>
    </row>
    <row r="957" spans="1:4" x14ac:dyDescent="0.25">
      <c r="A957" s="264" t="s">
        <v>3430</v>
      </c>
      <c r="B957" s="282">
        <v>49100</v>
      </c>
      <c r="C957" s="282">
        <v>49100</v>
      </c>
      <c r="D957" s="282">
        <v>0</v>
      </c>
    </row>
    <row r="958" spans="1:4" x14ac:dyDescent="0.25">
      <c r="A958" s="264" t="s">
        <v>3430</v>
      </c>
      <c r="B958" s="282">
        <v>49100</v>
      </c>
      <c r="C958" s="282">
        <v>49100</v>
      </c>
      <c r="D958" s="282">
        <v>0</v>
      </c>
    </row>
    <row r="959" spans="1:4" x14ac:dyDescent="0.25">
      <c r="A959" s="264" t="s">
        <v>3431</v>
      </c>
      <c r="B959" s="282">
        <v>37300</v>
      </c>
      <c r="C959" s="282">
        <v>37300</v>
      </c>
      <c r="D959" s="282">
        <v>0</v>
      </c>
    </row>
    <row r="960" spans="1:4" x14ac:dyDescent="0.25">
      <c r="A960" s="264" t="s">
        <v>3431</v>
      </c>
      <c r="B960" s="282">
        <v>37300</v>
      </c>
      <c r="C960" s="282">
        <v>37300</v>
      </c>
      <c r="D960" s="282">
        <v>0</v>
      </c>
    </row>
    <row r="961" spans="1:4" x14ac:dyDescent="0.25">
      <c r="A961" s="264" t="s">
        <v>3432</v>
      </c>
      <c r="B961" s="282">
        <v>25500</v>
      </c>
      <c r="C961" s="282">
        <v>25500</v>
      </c>
      <c r="D961" s="282">
        <v>0</v>
      </c>
    </row>
    <row r="962" spans="1:4" x14ac:dyDescent="0.25">
      <c r="A962" s="264" t="s">
        <v>3432</v>
      </c>
      <c r="B962" s="282">
        <v>25500</v>
      </c>
      <c r="C962" s="282">
        <v>25500</v>
      </c>
      <c r="D962" s="282">
        <v>0</v>
      </c>
    </row>
    <row r="963" spans="1:4" x14ac:dyDescent="0.25">
      <c r="A963" s="264" t="s">
        <v>3432</v>
      </c>
      <c r="B963" s="282">
        <v>25500</v>
      </c>
      <c r="C963" s="282">
        <v>25500</v>
      </c>
      <c r="D963" s="282">
        <v>0</v>
      </c>
    </row>
    <row r="964" spans="1:4" x14ac:dyDescent="0.25">
      <c r="A964" s="264" t="s">
        <v>3432</v>
      </c>
      <c r="B964" s="282">
        <v>25500</v>
      </c>
      <c r="C964" s="282">
        <v>25500</v>
      </c>
      <c r="D964" s="282">
        <v>0</v>
      </c>
    </row>
    <row r="965" spans="1:4" x14ac:dyDescent="0.25">
      <c r="A965" s="264" t="s">
        <v>3433</v>
      </c>
      <c r="B965" s="282">
        <v>26100</v>
      </c>
      <c r="C965" s="282">
        <v>26100</v>
      </c>
      <c r="D965" s="282">
        <v>0</v>
      </c>
    </row>
    <row r="966" spans="1:4" x14ac:dyDescent="0.25">
      <c r="A966" s="264" t="s">
        <v>3433</v>
      </c>
      <c r="B966" s="282">
        <v>26100</v>
      </c>
      <c r="C966" s="282">
        <v>26100</v>
      </c>
      <c r="D966" s="282">
        <v>0</v>
      </c>
    </row>
    <row r="967" spans="1:4" x14ac:dyDescent="0.25">
      <c r="A967" s="264" t="s">
        <v>3434</v>
      </c>
      <c r="B967" s="282">
        <v>16700</v>
      </c>
      <c r="C967" s="282">
        <v>16700</v>
      </c>
      <c r="D967" s="282">
        <v>0</v>
      </c>
    </row>
    <row r="968" spans="1:4" x14ac:dyDescent="0.25">
      <c r="A968" s="264" t="s">
        <v>3434</v>
      </c>
      <c r="B968" s="282">
        <v>16700</v>
      </c>
      <c r="C968" s="282">
        <v>16700</v>
      </c>
      <c r="D968" s="282">
        <v>0</v>
      </c>
    </row>
    <row r="969" spans="1:4" x14ac:dyDescent="0.25">
      <c r="A969" s="264" t="s">
        <v>3435</v>
      </c>
      <c r="B969" s="282">
        <v>12620</v>
      </c>
      <c r="C969" s="282">
        <v>12620</v>
      </c>
      <c r="D969" s="282">
        <v>0</v>
      </c>
    </row>
    <row r="970" spans="1:4" x14ac:dyDescent="0.25">
      <c r="A970" s="264" t="s">
        <v>3435</v>
      </c>
      <c r="B970" s="282">
        <v>12620</v>
      </c>
      <c r="C970" s="282">
        <v>12620</v>
      </c>
      <c r="D970" s="282">
        <v>0</v>
      </c>
    </row>
    <row r="971" spans="1:4" x14ac:dyDescent="0.25">
      <c r="A971" s="264" t="s">
        <v>3436</v>
      </c>
      <c r="B971" s="282">
        <v>8755</v>
      </c>
      <c r="C971" s="282">
        <v>8755</v>
      </c>
      <c r="D971" s="282">
        <v>0</v>
      </c>
    </row>
    <row r="972" spans="1:4" x14ac:dyDescent="0.25">
      <c r="A972" s="264" t="s">
        <v>3436</v>
      </c>
      <c r="B972" s="282">
        <v>8755</v>
      </c>
      <c r="C972" s="282">
        <v>8755</v>
      </c>
      <c r="D972" s="282">
        <v>0</v>
      </c>
    </row>
    <row r="973" spans="1:4" x14ac:dyDescent="0.25">
      <c r="A973" s="264" t="s">
        <v>3437</v>
      </c>
      <c r="B973" s="282">
        <v>28620</v>
      </c>
      <c r="C973" s="282">
        <v>28620</v>
      </c>
      <c r="D973" s="282">
        <v>0</v>
      </c>
    </row>
    <row r="974" spans="1:4" x14ac:dyDescent="0.25">
      <c r="A974" s="264" t="s">
        <v>3437</v>
      </c>
      <c r="B974" s="282">
        <v>28620</v>
      </c>
      <c r="C974" s="282">
        <v>28620</v>
      </c>
      <c r="D974" s="282">
        <v>0</v>
      </c>
    </row>
    <row r="975" spans="1:4" x14ac:dyDescent="0.25">
      <c r="A975" s="264" t="s">
        <v>3438</v>
      </c>
      <c r="B975" s="282">
        <v>19445</v>
      </c>
      <c r="C975" s="282">
        <v>19445</v>
      </c>
      <c r="D975" s="282">
        <v>0</v>
      </c>
    </row>
    <row r="976" spans="1:4" x14ac:dyDescent="0.25">
      <c r="A976" s="264" t="s">
        <v>3438</v>
      </c>
      <c r="B976" s="282">
        <v>19445</v>
      </c>
      <c r="C976" s="282">
        <v>19445</v>
      </c>
      <c r="D976" s="282">
        <v>0</v>
      </c>
    </row>
    <row r="977" spans="1:4" x14ac:dyDescent="0.25">
      <c r="A977" s="264" t="s">
        <v>3438</v>
      </c>
      <c r="B977" s="282">
        <v>19445</v>
      </c>
      <c r="C977" s="282">
        <v>19445</v>
      </c>
      <c r="D977" s="282">
        <v>0</v>
      </c>
    </row>
    <row r="978" spans="1:4" x14ac:dyDescent="0.25">
      <c r="A978" s="264" t="s">
        <v>3438</v>
      </c>
      <c r="B978" s="282">
        <v>19445</v>
      </c>
      <c r="C978" s="282">
        <v>19445</v>
      </c>
      <c r="D978" s="282">
        <v>0</v>
      </c>
    </row>
    <row r="979" spans="1:4" x14ac:dyDescent="0.25">
      <c r="A979" s="264" t="s">
        <v>3439</v>
      </c>
      <c r="B979" s="282">
        <v>15755</v>
      </c>
      <c r="C979" s="282">
        <v>15755</v>
      </c>
      <c r="D979" s="282">
        <v>0</v>
      </c>
    </row>
    <row r="980" spans="1:4" x14ac:dyDescent="0.25">
      <c r="A980" s="264" t="s">
        <v>3439</v>
      </c>
      <c r="B980" s="282">
        <v>15755</v>
      </c>
      <c r="C980" s="282">
        <v>15755</v>
      </c>
      <c r="D980" s="282">
        <v>0</v>
      </c>
    </row>
    <row r="981" spans="1:4" x14ac:dyDescent="0.25">
      <c r="A981" s="264" t="s">
        <v>3439</v>
      </c>
      <c r="B981" s="282">
        <v>15755</v>
      </c>
      <c r="C981" s="282">
        <v>15755</v>
      </c>
      <c r="D981" s="282">
        <v>0</v>
      </c>
    </row>
    <row r="982" spans="1:4" x14ac:dyDescent="0.25">
      <c r="A982" s="264" t="s">
        <v>3439</v>
      </c>
      <c r="B982" s="282">
        <v>15755</v>
      </c>
      <c r="C982" s="282">
        <v>15755</v>
      </c>
      <c r="D982" s="282">
        <v>0</v>
      </c>
    </row>
    <row r="983" spans="1:4" x14ac:dyDescent="0.25">
      <c r="A983" s="264" t="s">
        <v>3452</v>
      </c>
      <c r="B983" s="282">
        <v>63000</v>
      </c>
      <c r="C983" s="282">
        <v>63000</v>
      </c>
      <c r="D983" s="282">
        <v>0</v>
      </c>
    </row>
    <row r="984" spans="1:4" x14ac:dyDescent="0.25">
      <c r="A984" s="264" t="s">
        <v>3452</v>
      </c>
      <c r="B984" s="282">
        <v>63000</v>
      </c>
      <c r="C984" s="282">
        <v>63000</v>
      </c>
      <c r="D984" s="282">
        <v>0</v>
      </c>
    </row>
    <row r="985" spans="1:4" x14ac:dyDescent="0.25">
      <c r="A985" s="264" t="s">
        <v>3447</v>
      </c>
      <c r="B985" s="282">
        <v>108000</v>
      </c>
      <c r="C985" s="282">
        <v>108000</v>
      </c>
      <c r="D985" s="282">
        <v>0</v>
      </c>
    </row>
    <row r="986" spans="1:4" x14ac:dyDescent="0.25">
      <c r="A986" s="264" t="s">
        <v>3447</v>
      </c>
      <c r="B986" s="282">
        <v>108000</v>
      </c>
      <c r="C986" s="282">
        <v>108000</v>
      </c>
      <c r="D986" s="282">
        <v>0</v>
      </c>
    </row>
    <row r="987" spans="1:4" x14ac:dyDescent="0.25">
      <c r="A987" s="264" t="s">
        <v>3447</v>
      </c>
      <c r="B987" s="282">
        <v>108000</v>
      </c>
      <c r="C987" s="282">
        <v>108000</v>
      </c>
      <c r="D987" s="282">
        <v>0</v>
      </c>
    </row>
    <row r="988" spans="1:4" x14ac:dyDescent="0.25">
      <c r="A988" s="264" t="s">
        <v>3448</v>
      </c>
      <c r="B988" s="282">
        <v>83000</v>
      </c>
      <c r="C988" s="282">
        <v>83000</v>
      </c>
      <c r="D988" s="282">
        <v>0</v>
      </c>
    </row>
    <row r="989" spans="1:4" x14ac:dyDescent="0.25">
      <c r="A989" s="264" t="s">
        <v>3448</v>
      </c>
      <c r="B989" s="282">
        <v>83000</v>
      </c>
      <c r="C989" s="282">
        <v>83000</v>
      </c>
      <c r="D989" s="282">
        <v>0</v>
      </c>
    </row>
    <row r="990" spans="1:4" x14ac:dyDescent="0.25">
      <c r="A990" s="264" t="s">
        <v>3448</v>
      </c>
      <c r="B990" s="282">
        <v>83000</v>
      </c>
      <c r="C990" s="282">
        <v>83000</v>
      </c>
      <c r="D990" s="282">
        <v>0</v>
      </c>
    </row>
    <row r="991" spans="1:4" x14ac:dyDescent="0.25">
      <c r="A991" s="264" t="s">
        <v>3453</v>
      </c>
      <c r="B991" s="282">
        <v>77000</v>
      </c>
      <c r="C991" s="282">
        <v>77000</v>
      </c>
      <c r="D991" s="282">
        <v>0</v>
      </c>
    </row>
    <row r="992" spans="1:4" x14ac:dyDescent="0.25">
      <c r="A992" s="264" t="s">
        <v>3454</v>
      </c>
      <c r="B992" s="282">
        <v>67000</v>
      </c>
      <c r="C992" s="282">
        <v>67000</v>
      </c>
      <c r="D992" s="282">
        <v>0</v>
      </c>
    </row>
    <row r="993" spans="1:4" x14ac:dyDescent="0.25">
      <c r="A993" s="264" t="s">
        <v>3455</v>
      </c>
      <c r="B993" s="282">
        <v>184716</v>
      </c>
      <c r="C993" s="282">
        <v>184716</v>
      </c>
      <c r="D993" s="282">
        <v>0</v>
      </c>
    </row>
    <row r="994" spans="1:4" x14ac:dyDescent="0.25">
      <c r="A994" s="264" t="s">
        <v>3456</v>
      </c>
      <c r="B994" s="282">
        <v>99810</v>
      </c>
      <c r="C994" s="282">
        <v>99810</v>
      </c>
      <c r="D994" s="282">
        <v>0</v>
      </c>
    </row>
    <row r="995" spans="1:4" x14ac:dyDescent="0.25">
      <c r="A995" s="264" t="s">
        <v>3457</v>
      </c>
      <c r="B995" s="282">
        <v>59484</v>
      </c>
      <c r="C995" s="282">
        <v>59484</v>
      </c>
      <c r="D995" s="282">
        <v>0</v>
      </c>
    </row>
    <row r="996" spans="1:4" x14ac:dyDescent="0.25">
      <c r="A996" s="264" t="s">
        <v>3458</v>
      </c>
      <c r="B996" s="282">
        <v>45347</v>
      </c>
      <c r="C996" s="282">
        <v>45347</v>
      </c>
      <c r="D996" s="282">
        <v>0</v>
      </c>
    </row>
    <row r="997" spans="1:4" x14ac:dyDescent="0.25">
      <c r="A997" s="264" t="s">
        <v>3459</v>
      </c>
      <c r="B997" s="282">
        <v>160301</v>
      </c>
      <c r="C997" s="282">
        <v>160301</v>
      </c>
      <c r="D997" s="282">
        <v>0</v>
      </c>
    </row>
    <row r="998" spans="1:4" x14ac:dyDescent="0.25">
      <c r="A998" s="264" t="s">
        <v>3460</v>
      </c>
      <c r="B998" s="282">
        <v>33285</v>
      </c>
      <c r="C998" s="282">
        <v>33285</v>
      </c>
      <c r="D998" s="282">
        <v>0</v>
      </c>
    </row>
    <row r="999" spans="1:4" x14ac:dyDescent="0.25">
      <c r="A999" s="264" t="s">
        <v>3461</v>
      </c>
      <c r="B999" s="282">
        <v>94409</v>
      </c>
      <c r="C999" s="282">
        <v>94409</v>
      </c>
      <c r="D999" s="282">
        <v>0</v>
      </c>
    </row>
    <row r="1000" spans="1:4" x14ac:dyDescent="0.25">
      <c r="A1000" s="307" t="s">
        <v>3462</v>
      </c>
      <c r="B1000" s="283">
        <v>49602</v>
      </c>
      <c r="C1000" s="273">
        <v>49602</v>
      </c>
      <c r="D1000" s="283">
        <f t="shared" ref="D1000:D1010" si="15">B1000-C1000</f>
        <v>0</v>
      </c>
    </row>
    <row r="1001" spans="1:4" x14ac:dyDescent="0.25">
      <c r="A1001" s="280" t="s">
        <v>2206</v>
      </c>
      <c r="B1001" s="283">
        <v>722856</v>
      </c>
      <c r="C1001" s="305">
        <v>722856</v>
      </c>
      <c r="D1001" s="283">
        <f t="shared" si="15"/>
        <v>0</v>
      </c>
    </row>
    <row r="1002" spans="1:4" x14ac:dyDescent="0.25">
      <c r="A1002" s="280" t="s">
        <v>1597</v>
      </c>
      <c r="B1002" s="283">
        <v>42000</v>
      </c>
      <c r="C1002" s="283">
        <v>42000</v>
      </c>
      <c r="D1002" s="283">
        <f t="shared" si="15"/>
        <v>0</v>
      </c>
    </row>
    <row r="1003" spans="1:4" x14ac:dyDescent="0.25">
      <c r="A1003" s="280" t="s">
        <v>1597</v>
      </c>
      <c r="B1003" s="283">
        <v>42000</v>
      </c>
      <c r="C1003" s="283">
        <v>42000</v>
      </c>
      <c r="D1003" s="283">
        <f t="shared" si="15"/>
        <v>0</v>
      </c>
    </row>
    <row r="1004" spans="1:4" x14ac:dyDescent="0.25">
      <c r="A1004" s="280" t="s">
        <v>1597</v>
      </c>
      <c r="B1004" s="283">
        <v>42000</v>
      </c>
      <c r="C1004" s="283">
        <v>42000</v>
      </c>
      <c r="D1004" s="283">
        <f t="shared" si="15"/>
        <v>0</v>
      </c>
    </row>
    <row r="1005" spans="1:4" x14ac:dyDescent="0.25">
      <c r="A1005" s="280" t="s">
        <v>1597</v>
      </c>
      <c r="B1005" s="283">
        <v>42000</v>
      </c>
      <c r="C1005" s="283">
        <v>42000</v>
      </c>
      <c r="D1005" s="283">
        <f t="shared" si="15"/>
        <v>0</v>
      </c>
    </row>
    <row r="1006" spans="1:4" x14ac:dyDescent="0.25">
      <c r="A1006" s="280" t="s">
        <v>1597</v>
      </c>
      <c r="B1006" s="283">
        <v>42000</v>
      </c>
      <c r="C1006" s="283">
        <v>42000</v>
      </c>
      <c r="D1006" s="283">
        <f t="shared" si="15"/>
        <v>0</v>
      </c>
    </row>
    <row r="1007" spans="1:4" x14ac:dyDescent="0.25">
      <c r="A1007" s="280" t="s">
        <v>1597</v>
      </c>
      <c r="B1007" s="283">
        <v>42000</v>
      </c>
      <c r="C1007" s="283">
        <v>42000</v>
      </c>
      <c r="D1007" s="283">
        <f t="shared" si="15"/>
        <v>0</v>
      </c>
    </row>
    <row r="1008" spans="1:4" x14ac:dyDescent="0.25">
      <c r="A1008" s="280" t="s">
        <v>1597</v>
      </c>
      <c r="B1008" s="283">
        <v>42000</v>
      </c>
      <c r="C1008" s="283">
        <v>42000</v>
      </c>
      <c r="D1008" s="283">
        <f t="shared" si="15"/>
        <v>0</v>
      </c>
    </row>
    <row r="1009" spans="1:4" x14ac:dyDescent="0.25">
      <c r="A1009" s="280" t="s">
        <v>1597</v>
      </c>
      <c r="B1009" s="283">
        <v>42000</v>
      </c>
      <c r="C1009" s="283">
        <v>42000</v>
      </c>
      <c r="D1009" s="283">
        <f t="shared" si="15"/>
        <v>0</v>
      </c>
    </row>
    <row r="1010" spans="1:4" x14ac:dyDescent="0.25">
      <c r="A1010" s="280" t="s">
        <v>1597</v>
      </c>
      <c r="B1010" s="283">
        <v>42000</v>
      </c>
      <c r="C1010" s="283">
        <v>42000</v>
      </c>
      <c r="D1010" s="283">
        <f t="shared" si="15"/>
        <v>0</v>
      </c>
    </row>
    <row r="1011" spans="1:4" x14ac:dyDescent="0.25">
      <c r="A1011" s="280" t="s">
        <v>1597</v>
      </c>
      <c r="B1011" s="283">
        <v>42000</v>
      </c>
      <c r="C1011" s="283">
        <v>42000</v>
      </c>
      <c r="D1011" s="283">
        <f t="shared" ref="D1011:D1074" si="16">B1002-C1011</f>
        <v>0</v>
      </c>
    </row>
    <row r="1012" spans="1:4" x14ac:dyDescent="0.25">
      <c r="A1012" s="280" t="s">
        <v>1597</v>
      </c>
      <c r="B1012" s="283">
        <v>42000</v>
      </c>
      <c r="C1012" s="283">
        <v>42000</v>
      </c>
      <c r="D1012" s="283">
        <f t="shared" si="16"/>
        <v>0</v>
      </c>
    </row>
    <row r="1013" spans="1:4" x14ac:dyDescent="0.25">
      <c r="A1013" s="280" t="s">
        <v>1597</v>
      </c>
      <c r="B1013" s="283">
        <v>42000</v>
      </c>
      <c r="C1013" s="283">
        <v>42000</v>
      </c>
      <c r="D1013" s="283">
        <f t="shared" si="16"/>
        <v>0</v>
      </c>
    </row>
    <row r="1014" spans="1:4" x14ac:dyDescent="0.25">
      <c r="A1014" s="280" t="s">
        <v>1597</v>
      </c>
      <c r="B1014" s="283">
        <v>42000</v>
      </c>
      <c r="C1014" s="283">
        <v>42000</v>
      </c>
      <c r="D1014" s="283">
        <f t="shared" si="16"/>
        <v>0</v>
      </c>
    </row>
    <row r="1015" spans="1:4" x14ac:dyDescent="0.25">
      <c r="A1015" s="280" t="s">
        <v>1597</v>
      </c>
      <c r="B1015" s="283">
        <v>42000</v>
      </c>
      <c r="C1015" s="283">
        <v>42000</v>
      </c>
      <c r="D1015" s="283">
        <f t="shared" si="16"/>
        <v>0</v>
      </c>
    </row>
    <row r="1016" spans="1:4" x14ac:dyDescent="0.25">
      <c r="A1016" s="280" t="s">
        <v>1597</v>
      </c>
      <c r="B1016" s="283">
        <v>42000</v>
      </c>
      <c r="C1016" s="283">
        <v>42000</v>
      </c>
      <c r="D1016" s="283">
        <f t="shared" si="16"/>
        <v>0</v>
      </c>
    </row>
    <row r="1017" spans="1:4" x14ac:dyDescent="0.25">
      <c r="A1017" s="280" t="s">
        <v>1597</v>
      </c>
      <c r="B1017" s="283">
        <v>42000</v>
      </c>
      <c r="C1017" s="283">
        <v>42000</v>
      </c>
      <c r="D1017" s="283">
        <f t="shared" si="16"/>
        <v>0</v>
      </c>
    </row>
    <row r="1018" spans="1:4" x14ac:dyDescent="0.25">
      <c r="A1018" s="280" t="s">
        <v>1597</v>
      </c>
      <c r="B1018" s="283">
        <v>42000</v>
      </c>
      <c r="C1018" s="283">
        <v>42000</v>
      </c>
      <c r="D1018" s="283">
        <f t="shared" si="16"/>
        <v>0</v>
      </c>
    </row>
    <row r="1019" spans="1:4" x14ac:dyDescent="0.25">
      <c r="A1019" s="280" t="s">
        <v>1597</v>
      </c>
      <c r="B1019" s="283">
        <v>42000</v>
      </c>
      <c r="C1019" s="283">
        <v>42000</v>
      </c>
      <c r="D1019" s="283">
        <f t="shared" si="16"/>
        <v>0</v>
      </c>
    </row>
    <row r="1020" spans="1:4" x14ac:dyDescent="0.25">
      <c r="A1020" s="280" t="s">
        <v>1597</v>
      </c>
      <c r="B1020" s="283">
        <v>42000</v>
      </c>
      <c r="C1020" s="283">
        <v>42000</v>
      </c>
      <c r="D1020" s="283">
        <f t="shared" si="16"/>
        <v>0</v>
      </c>
    </row>
    <row r="1021" spans="1:4" x14ac:dyDescent="0.25">
      <c r="A1021" s="280" t="s">
        <v>1597</v>
      </c>
      <c r="B1021" s="283">
        <v>42000</v>
      </c>
      <c r="C1021" s="283">
        <v>42000</v>
      </c>
      <c r="D1021" s="283">
        <f t="shared" si="16"/>
        <v>0</v>
      </c>
    </row>
    <row r="1022" spans="1:4" x14ac:dyDescent="0.25">
      <c r="A1022" s="280" t="s">
        <v>1597</v>
      </c>
      <c r="B1022" s="283">
        <v>42000</v>
      </c>
      <c r="C1022" s="283">
        <v>42000</v>
      </c>
      <c r="D1022" s="283">
        <f t="shared" si="16"/>
        <v>0</v>
      </c>
    </row>
    <row r="1023" spans="1:4" x14ac:dyDescent="0.25">
      <c r="A1023" s="280" t="s">
        <v>1597</v>
      </c>
      <c r="B1023" s="283">
        <v>42000</v>
      </c>
      <c r="C1023" s="283">
        <v>42000</v>
      </c>
      <c r="D1023" s="283">
        <f t="shared" si="16"/>
        <v>0</v>
      </c>
    </row>
    <row r="1024" spans="1:4" x14ac:dyDescent="0.25">
      <c r="A1024" s="280" t="s">
        <v>1597</v>
      </c>
      <c r="B1024" s="283">
        <v>42000</v>
      </c>
      <c r="C1024" s="283">
        <v>42000</v>
      </c>
      <c r="D1024" s="283">
        <f t="shared" si="16"/>
        <v>0</v>
      </c>
    </row>
    <row r="1025" spans="1:4" x14ac:dyDescent="0.25">
      <c r="A1025" s="280" t="s">
        <v>1597</v>
      </c>
      <c r="B1025" s="283">
        <v>42000</v>
      </c>
      <c r="C1025" s="283">
        <v>42000</v>
      </c>
      <c r="D1025" s="283">
        <f t="shared" si="16"/>
        <v>0</v>
      </c>
    </row>
    <row r="1026" spans="1:4" x14ac:dyDescent="0.25">
      <c r="A1026" s="280" t="s">
        <v>1597</v>
      </c>
      <c r="B1026" s="283">
        <v>42000</v>
      </c>
      <c r="C1026" s="283">
        <v>42000</v>
      </c>
      <c r="D1026" s="283">
        <f t="shared" si="16"/>
        <v>0</v>
      </c>
    </row>
    <row r="1027" spans="1:4" x14ac:dyDescent="0.25">
      <c r="A1027" s="280" t="s">
        <v>1597</v>
      </c>
      <c r="B1027" s="283">
        <v>42000</v>
      </c>
      <c r="C1027" s="283">
        <v>42000</v>
      </c>
      <c r="D1027" s="283">
        <f t="shared" si="16"/>
        <v>0</v>
      </c>
    </row>
    <row r="1028" spans="1:4" x14ac:dyDescent="0.25">
      <c r="A1028" s="280" t="s">
        <v>1597</v>
      </c>
      <c r="B1028" s="283">
        <v>42000</v>
      </c>
      <c r="C1028" s="283">
        <v>42000</v>
      </c>
      <c r="D1028" s="283">
        <f t="shared" si="16"/>
        <v>0</v>
      </c>
    </row>
    <row r="1029" spans="1:4" x14ac:dyDescent="0.25">
      <c r="A1029" s="280" t="s">
        <v>1597</v>
      </c>
      <c r="B1029" s="283">
        <v>42000</v>
      </c>
      <c r="C1029" s="283">
        <v>42000</v>
      </c>
      <c r="D1029" s="283">
        <f t="shared" si="16"/>
        <v>0</v>
      </c>
    </row>
    <row r="1030" spans="1:4" x14ac:dyDescent="0.25">
      <c r="A1030" s="280" t="s">
        <v>1597</v>
      </c>
      <c r="B1030" s="283">
        <v>42000</v>
      </c>
      <c r="C1030" s="283">
        <v>42000</v>
      </c>
      <c r="D1030" s="283">
        <f t="shared" si="16"/>
        <v>0</v>
      </c>
    </row>
    <row r="1031" spans="1:4" x14ac:dyDescent="0.25">
      <c r="A1031" s="280" t="s">
        <v>1597</v>
      </c>
      <c r="B1031" s="283">
        <v>42000</v>
      </c>
      <c r="C1031" s="283">
        <v>42000</v>
      </c>
      <c r="D1031" s="283">
        <f t="shared" si="16"/>
        <v>0</v>
      </c>
    </row>
    <row r="1032" spans="1:4" x14ac:dyDescent="0.25">
      <c r="A1032" s="280" t="s">
        <v>1597</v>
      </c>
      <c r="B1032" s="283">
        <v>42000</v>
      </c>
      <c r="C1032" s="283">
        <v>42000</v>
      </c>
      <c r="D1032" s="283">
        <f t="shared" si="16"/>
        <v>0</v>
      </c>
    </row>
    <row r="1033" spans="1:4" x14ac:dyDescent="0.25">
      <c r="A1033" s="280" t="s">
        <v>1597</v>
      </c>
      <c r="B1033" s="283">
        <v>42000</v>
      </c>
      <c r="C1033" s="283">
        <v>42000</v>
      </c>
      <c r="D1033" s="283">
        <f t="shared" si="16"/>
        <v>0</v>
      </c>
    </row>
    <row r="1034" spans="1:4" x14ac:dyDescent="0.25">
      <c r="A1034" s="280" t="s">
        <v>1597</v>
      </c>
      <c r="B1034" s="283">
        <v>42000</v>
      </c>
      <c r="C1034" s="283">
        <v>42000</v>
      </c>
      <c r="D1034" s="283">
        <f t="shared" si="16"/>
        <v>0</v>
      </c>
    </row>
    <row r="1035" spans="1:4" x14ac:dyDescent="0.25">
      <c r="A1035" s="280" t="s">
        <v>1597</v>
      </c>
      <c r="B1035" s="283">
        <v>42000</v>
      </c>
      <c r="C1035" s="283">
        <v>42000</v>
      </c>
      <c r="D1035" s="283">
        <f t="shared" si="16"/>
        <v>0</v>
      </c>
    </row>
    <row r="1036" spans="1:4" x14ac:dyDescent="0.25">
      <c r="A1036" s="280" t="s">
        <v>1597</v>
      </c>
      <c r="B1036" s="283">
        <v>42000</v>
      </c>
      <c r="C1036" s="283">
        <v>42000</v>
      </c>
      <c r="D1036" s="283">
        <f t="shared" si="16"/>
        <v>0</v>
      </c>
    </row>
    <row r="1037" spans="1:4" x14ac:dyDescent="0.25">
      <c r="A1037" s="280" t="s">
        <v>1597</v>
      </c>
      <c r="B1037" s="283">
        <v>42000</v>
      </c>
      <c r="C1037" s="283">
        <v>42000</v>
      </c>
      <c r="D1037" s="283">
        <f t="shared" si="16"/>
        <v>0</v>
      </c>
    </row>
    <row r="1038" spans="1:4" x14ac:dyDescent="0.25">
      <c r="A1038" s="280" t="s">
        <v>1597</v>
      </c>
      <c r="B1038" s="283">
        <v>42000</v>
      </c>
      <c r="C1038" s="283">
        <v>42000</v>
      </c>
      <c r="D1038" s="283">
        <f t="shared" si="16"/>
        <v>0</v>
      </c>
    </row>
    <row r="1039" spans="1:4" x14ac:dyDescent="0.25">
      <c r="A1039" s="280" t="s">
        <v>1597</v>
      </c>
      <c r="B1039" s="283">
        <v>42000</v>
      </c>
      <c r="C1039" s="283">
        <v>42000</v>
      </c>
      <c r="D1039" s="283">
        <f t="shared" si="16"/>
        <v>0</v>
      </c>
    </row>
    <row r="1040" spans="1:4" x14ac:dyDescent="0.25">
      <c r="A1040" s="280" t="s">
        <v>1597</v>
      </c>
      <c r="B1040" s="283">
        <v>42000</v>
      </c>
      <c r="C1040" s="283">
        <v>42000</v>
      </c>
      <c r="D1040" s="283">
        <f t="shared" si="16"/>
        <v>0</v>
      </c>
    </row>
    <row r="1041" spans="1:4" x14ac:dyDescent="0.25">
      <c r="A1041" s="280" t="s">
        <v>1597</v>
      </c>
      <c r="B1041" s="283">
        <v>42000</v>
      </c>
      <c r="C1041" s="283">
        <v>42000</v>
      </c>
      <c r="D1041" s="283">
        <f t="shared" si="16"/>
        <v>0</v>
      </c>
    </row>
    <row r="1042" spans="1:4" x14ac:dyDescent="0.25">
      <c r="A1042" s="280" t="s">
        <v>1597</v>
      </c>
      <c r="B1042" s="283">
        <v>42000</v>
      </c>
      <c r="C1042" s="283">
        <v>42000</v>
      </c>
      <c r="D1042" s="283">
        <f t="shared" si="16"/>
        <v>0</v>
      </c>
    </row>
    <row r="1043" spans="1:4" x14ac:dyDescent="0.25">
      <c r="A1043" s="280" t="s">
        <v>1597</v>
      </c>
      <c r="B1043" s="283">
        <v>42000</v>
      </c>
      <c r="C1043" s="283">
        <v>42000</v>
      </c>
      <c r="D1043" s="283">
        <f t="shared" si="16"/>
        <v>0</v>
      </c>
    </row>
    <row r="1044" spans="1:4" x14ac:dyDescent="0.25">
      <c r="A1044" s="280" t="s">
        <v>1597</v>
      </c>
      <c r="B1044" s="283">
        <v>42000</v>
      </c>
      <c r="C1044" s="283">
        <v>42000</v>
      </c>
      <c r="D1044" s="283">
        <f t="shared" si="16"/>
        <v>0</v>
      </c>
    </row>
    <row r="1045" spans="1:4" x14ac:dyDescent="0.25">
      <c r="A1045" s="280" t="s">
        <v>1597</v>
      </c>
      <c r="B1045" s="283">
        <v>42000</v>
      </c>
      <c r="C1045" s="283">
        <v>42000</v>
      </c>
      <c r="D1045" s="283">
        <f t="shared" si="16"/>
        <v>0</v>
      </c>
    </row>
    <row r="1046" spans="1:4" x14ac:dyDescent="0.25">
      <c r="A1046" s="280" t="s">
        <v>1597</v>
      </c>
      <c r="B1046" s="283">
        <v>42000</v>
      </c>
      <c r="C1046" s="283">
        <v>42000</v>
      </c>
      <c r="D1046" s="283">
        <f t="shared" si="16"/>
        <v>0</v>
      </c>
    </row>
    <row r="1047" spans="1:4" x14ac:dyDescent="0.25">
      <c r="A1047" s="280" t="s">
        <v>1597</v>
      </c>
      <c r="B1047" s="283">
        <v>42000</v>
      </c>
      <c r="C1047" s="283">
        <v>42000</v>
      </c>
      <c r="D1047" s="283">
        <f t="shared" si="16"/>
        <v>0</v>
      </c>
    </row>
    <row r="1048" spans="1:4" x14ac:dyDescent="0.25">
      <c r="A1048" s="280" t="s">
        <v>1597</v>
      </c>
      <c r="B1048" s="283">
        <v>42000</v>
      </c>
      <c r="C1048" s="283">
        <v>42000</v>
      </c>
      <c r="D1048" s="283">
        <f t="shared" si="16"/>
        <v>0</v>
      </c>
    </row>
    <row r="1049" spans="1:4" x14ac:dyDescent="0.25">
      <c r="A1049" s="280" t="s">
        <v>1597</v>
      </c>
      <c r="B1049" s="283">
        <v>42000</v>
      </c>
      <c r="C1049" s="283">
        <v>42000</v>
      </c>
      <c r="D1049" s="283">
        <f t="shared" si="16"/>
        <v>0</v>
      </c>
    </row>
    <row r="1050" spans="1:4" x14ac:dyDescent="0.25">
      <c r="A1050" s="280" t="s">
        <v>1597</v>
      </c>
      <c r="B1050" s="283">
        <v>42000</v>
      </c>
      <c r="C1050" s="283">
        <v>42000</v>
      </c>
      <c r="D1050" s="283">
        <f t="shared" si="16"/>
        <v>0</v>
      </c>
    </row>
    <row r="1051" spans="1:4" x14ac:dyDescent="0.25">
      <c r="A1051" s="280" t="s">
        <v>1597</v>
      </c>
      <c r="B1051" s="283">
        <v>42000</v>
      </c>
      <c r="C1051" s="283">
        <v>42000</v>
      </c>
      <c r="D1051" s="283">
        <f t="shared" si="16"/>
        <v>0</v>
      </c>
    </row>
    <row r="1052" spans="1:4" x14ac:dyDescent="0.25">
      <c r="A1052" s="280" t="s">
        <v>1597</v>
      </c>
      <c r="B1052" s="283">
        <v>42000</v>
      </c>
      <c r="C1052" s="283">
        <v>42000</v>
      </c>
      <c r="D1052" s="283">
        <f t="shared" si="16"/>
        <v>0</v>
      </c>
    </row>
    <row r="1053" spans="1:4" x14ac:dyDescent="0.25">
      <c r="A1053" s="280" t="s">
        <v>1597</v>
      </c>
      <c r="B1053" s="283">
        <v>42000</v>
      </c>
      <c r="C1053" s="283">
        <v>42000</v>
      </c>
      <c r="D1053" s="283">
        <f t="shared" si="16"/>
        <v>0</v>
      </c>
    </row>
    <row r="1054" spans="1:4" x14ac:dyDescent="0.25">
      <c r="A1054" s="280" t="s">
        <v>1597</v>
      </c>
      <c r="B1054" s="283">
        <v>42000</v>
      </c>
      <c r="C1054" s="283">
        <v>42000</v>
      </c>
      <c r="D1054" s="283">
        <f t="shared" si="16"/>
        <v>0</v>
      </c>
    </row>
    <row r="1055" spans="1:4" x14ac:dyDescent="0.25">
      <c r="A1055" s="280" t="s">
        <v>1597</v>
      </c>
      <c r="B1055" s="283">
        <v>42000</v>
      </c>
      <c r="C1055" s="283">
        <v>42000</v>
      </c>
      <c r="D1055" s="283">
        <f t="shared" si="16"/>
        <v>0</v>
      </c>
    </row>
    <row r="1056" spans="1:4" x14ac:dyDescent="0.25">
      <c r="A1056" s="280" t="s">
        <v>1597</v>
      </c>
      <c r="B1056" s="283">
        <v>42000</v>
      </c>
      <c r="C1056" s="283">
        <v>42000</v>
      </c>
      <c r="D1056" s="283">
        <f t="shared" si="16"/>
        <v>0</v>
      </c>
    </row>
    <row r="1057" spans="1:4" x14ac:dyDescent="0.25">
      <c r="A1057" s="280" t="s">
        <v>1597</v>
      </c>
      <c r="B1057" s="283">
        <v>42000</v>
      </c>
      <c r="C1057" s="283">
        <v>42000</v>
      </c>
      <c r="D1057" s="283">
        <f t="shared" si="16"/>
        <v>0</v>
      </c>
    </row>
    <row r="1058" spans="1:4" x14ac:dyDescent="0.25">
      <c r="A1058" s="280" t="s">
        <v>1597</v>
      </c>
      <c r="B1058" s="283">
        <v>42000</v>
      </c>
      <c r="C1058" s="283">
        <v>42000</v>
      </c>
      <c r="D1058" s="283">
        <f t="shared" si="16"/>
        <v>0</v>
      </c>
    </row>
    <row r="1059" spans="1:4" x14ac:dyDescent="0.25">
      <c r="A1059" s="280" t="s">
        <v>1597</v>
      </c>
      <c r="B1059" s="283">
        <v>42000</v>
      </c>
      <c r="C1059" s="283">
        <v>42000</v>
      </c>
      <c r="D1059" s="283">
        <f t="shared" si="16"/>
        <v>0</v>
      </c>
    </row>
    <row r="1060" spans="1:4" x14ac:dyDescent="0.25">
      <c r="A1060" s="280" t="s">
        <v>1597</v>
      </c>
      <c r="B1060" s="283">
        <v>42000</v>
      </c>
      <c r="C1060" s="283">
        <v>42000</v>
      </c>
      <c r="D1060" s="283">
        <f t="shared" si="16"/>
        <v>0</v>
      </c>
    </row>
    <row r="1061" spans="1:4" x14ac:dyDescent="0.25">
      <c r="A1061" s="280" t="s">
        <v>1597</v>
      </c>
      <c r="B1061" s="283">
        <v>42000</v>
      </c>
      <c r="C1061" s="283">
        <v>42000</v>
      </c>
      <c r="D1061" s="283">
        <f t="shared" si="16"/>
        <v>0</v>
      </c>
    </row>
    <row r="1062" spans="1:4" x14ac:dyDescent="0.25">
      <c r="A1062" s="280" t="s">
        <v>1597</v>
      </c>
      <c r="B1062" s="283">
        <v>42000</v>
      </c>
      <c r="C1062" s="283">
        <v>42000</v>
      </c>
      <c r="D1062" s="283">
        <f t="shared" si="16"/>
        <v>0</v>
      </c>
    </row>
    <row r="1063" spans="1:4" x14ac:dyDescent="0.25">
      <c r="A1063" s="280" t="s">
        <v>1597</v>
      </c>
      <c r="B1063" s="283">
        <v>42000</v>
      </c>
      <c r="C1063" s="283">
        <v>42000</v>
      </c>
      <c r="D1063" s="283">
        <f t="shared" si="16"/>
        <v>0</v>
      </c>
    </row>
    <row r="1064" spans="1:4" x14ac:dyDescent="0.25">
      <c r="A1064" s="280" t="s">
        <v>1597</v>
      </c>
      <c r="B1064" s="283">
        <v>42000</v>
      </c>
      <c r="C1064" s="283">
        <v>42000</v>
      </c>
      <c r="D1064" s="283">
        <f t="shared" si="16"/>
        <v>0</v>
      </c>
    </row>
    <row r="1065" spans="1:4" x14ac:dyDescent="0.25">
      <c r="A1065" s="280" t="s">
        <v>1597</v>
      </c>
      <c r="B1065" s="283">
        <v>42000</v>
      </c>
      <c r="C1065" s="283">
        <v>42000</v>
      </c>
      <c r="D1065" s="283">
        <f t="shared" si="16"/>
        <v>0</v>
      </c>
    </row>
    <row r="1066" spans="1:4" x14ac:dyDescent="0.25">
      <c r="A1066" s="280" t="s">
        <v>1597</v>
      </c>
      <c r="B1066" s="283">
        <v>42000</v>
      </c>
      <c r="C1066" s="283">
        <v>42000</v>
      </c>
      <c r="D1066" s="283">
        <f t="shared" si="16"/>
        <v>0</v>
      </c>
    </row>
    <row r="1067" spans="1:4" x14ac:dyDescent="0.25">
      <c r="A1067" s="280" t="s">
        <v>1597</v>
      </c>
      <c r="B1067" s="283">
        <v>42000</v>
      </c>
      <c r="C1067" s="283">
        <v>42000</v>
      </c>
      <c r="D1067" s="283">
        <f t="shared" si="16"/>
        <v>0</v>
      </c>
    </row>
    <row r="1068" spans="1:4" x14ac:dyDescent="0.25">
      <c r="A1068" s="280" t="s">
        <v>1597</v>
      </c>
      <c r="B1068" s="283">
        <v>42000</v>
      </c>
      <c r="C1068" s="283">
        <v>42000</v>
      </c>
      <c r="D1068" s="283">
        <f t="shared" si="16"/>
        <v>0</v>
      </c>
    </row>
    <row r="1069" spans="1:4" x14ac:dyDescent="0.25">
      <c r="A1069" s="280" t="s">
        <v>1597</v>
      </c>
      <c r="B1069" s="283">
        <v>42000</v>
      </c>
      <c r="C1069" s="283">
        <v>42000</v>
      </c>
      <c r="D1069" s="283">
        <f t="shared" si="16"/>
        <v>0</v>
      </c>
    </row>
    <row r="1070" spans="1:4" x14ac:dyDescent="0.25">
      <c r="A1070" s="280" t="s">
        <v>1597</v>
      </c>
      <c r="B1070" s="283">
        <v>42000</v>
      </c>
      <c r="C1070" s="283">
        <v>42000</v>
      </c>
      <c r="D1070" s="283">
        <f t="shared" si="16"/>
        <v>0</v>
      </c>
    </row>
    <row r="1071" spans="1:4" x14ac:dyDescent="0.25">
      <c r="A1071" s="280" t="s">
        <v>1597</v>
      </c>
      <c r="B1071" s="283">
        <v>42000</v>
      </c>
      <c r="C1071" s="283">
        <v>42000</v>
      </c>
      <c r="D1071" s="283">
        <f t="shared" si="16"/>
        <v>0</v>
      </c>
    </row>
    <row r="1072" spans="1:4" x14ac:dyDescent="0.25">
      <c r="A1072" s="280" t="s">
        <v>1597</v>
      </c>
      <c r="B1072" s="283">
        <v>42000</v>
      </c>
      <c r="C1072" s="283">
        <v>42000</v>
      </c>
      <c r="D1072" s="283">
        <f t="shared" si="16"/>
        <v>0</v>
      </c>
    </row>
    <row r="1073" spans="1:4" x14ac:dyDescent="0.25">
      <c r="A1073" s="280" t="s">
        <v>1597</v>
      </c>
      <c r="B1073" s="283">
        <v>42000</v>
      </c>
      <c r="C1073" s="283">
        <v>42000</v>
      </c>
      <c r="D1073" s="283">
        <f t="shared" si="16"/>
        <v>0</v>
      </c>
    </row>
    <row r="1074" spans="1:4" x14ac:dyDescent="0.25">
      <c r="A1074" s="280" t="s">
        <v>1597</v>
      </c>
      <c r="B1074" s="283">
        <v>42000</v>
      </c>
      <c r="C1074" s="283">
        <v>42000</v>
      </c>
      <c r="D1074" s="283">
        <f t="shared" si="16"/>
        <v>0</v>
      </c>
    </row>
    <row r="1075" spans="1:4" x14ac:dyDescent="0.25">
      <c r="A1075" s="280" t="s">
        <v>1597</v>
      </c>
      <c r="B1075" s="283">
        <v>42000</v>
      </c>
      <c r="C1075" s="283">
        <v>42000</v>
      </c>
      <c r="D1075" s="283">
        <f t="shared" ref="D1075:D1076" si="17">B1066-C1075</f>
        <v>0</v>
      </c>
    </row>
    <row r="1076" spans="1:4" x14ac:dyDescent="0.25">
      <c r="A1076" s="280" t="s">
        <v>1597</v>
      </c>
      <c r="B1076" s="283">
        <v>42000</v>
      </c>
      <c r="C1076" s="283">
        <v>42000</v>
      </c>
      <c r="D1076" s="283">
        <f t="shared" si="17"/>
        <v>0</v>
      </c>
    </row>
    <row r="1077" spans="1:4" x14ac:dyDescent="0.25">
      <c r="A1077" s="280" t="s">
        <v>1598</v>
      </c>
      <c r="B1077" s="283">
        <v>140410</v>
      </c>
      <c r="C1077" s="273">
        <v>140410</v>
      </c>
      <c r="D1077" s="283">
        <f t="shared" ref="D1077:D1140" si="18">B1077-C1077</f>
        <v>0</v>
      </c>
    </row>
    <row r="1078" spans="1:4" x14ac:dyDescent="0.25">
      <c r="A1078" s="280" t="s">
        <v>1598</v>
      </c>
      <c r="B1078" s="283">
        <v>140410</v>
      </c>
      <c r="C1078" s="273">
        <v>140410</v>
      </c>
      <c r="D1078" s="283">
        <f t="shared" si="18"/>
        <v>0</v>
      </c>
    </row>
    <row r="1079" spans="1:4" x14ac:dyDescent="0.25">
      <c r="A1079" s="280" t="s">
        <v>1598</v>
      </c>
      <c r="B1079" s="283">
        <v>140410</v>
      </c>
      <c r="C1079" s="273">
        <v>140410</v>
      </c>
      <c r="D1079" s="283">
        <f t="shared" si="18"/>
        <v>0</v>
      </c>
    </row>
    <row r="1080" spans="1:4" x14ac:dyDescent="0.25">
      <c r="A1080" s="280" t="s">
        <v>1598</v>
      </c>
      <c r="B1080" s="283">
        <v>140410</v>
      </c>
      <c r="C1080" s="273">
        <v>140410</v>
      </c>
      <c r="D1080" s="283">
        <f t="shared" si="18"/>
        <v>0</v>
      </c>
    </row>
    <row r="1081" spans="1:4" x14ac:dyDescent="0.25">
      <c r="A1081" s="280" t="s">
        <v>1599</v>
      </c>
      <c r="B1081" s="283">
        <v>40600</v>
      </c>
      <c r="C1081" s="283">
        <v>40600</v>
      </c>
      <c r="D1081" s="283">
        <f t="shared" si="18"/>
        <v>0</v>
      </c>
    </row>
    <row r="1082" spans="1:4" x14ac:dyDescent="0.25">
      <c r="A1082" s="280" t="s">
        <v>1599</v>
      </c>
      <c r="B1082" s="283">
        <v>40600</v>
      </c>
      <c r="C1082" s="283">
        <v>40600</v>
      </c>
      <c r="D1082" s="283">
        <f t="shared" si="18"/>
        <v>0</v>
      </c>
    </row>
    <row r="1083" spans="1:4" x14ac:dyDescent="0.25">
      <c r="A1083" s="280" t="s">
        <v>1599</v>
      </c>
      <c r="B1083" s="283">
        <v>40600</v>
      </c>
      <c r="C1083" s="283">
        <v>40600</v>
      </c>
      <c r="D1083" s="283">
        <f t="shared" si="18"/>
        <v>0</v>
      </c>
    </row>
    <row r="1084" spans="1:4" x14ac:dyDescent="0.25">
      <c r="A1084" s="280" t="s">
        <v>1599</v>
      </c>
      <c r="B1084" s="283">
        <v>40600</v>
      </c>
      <c r="C1084" s="283">
        <v>40600</v>
      </c>
      <c r="D1084" s="283">
        <f t="shared" si="18"/>
        <v>0</v>
      </c>
    </row>
    <row r="1085" spans="1:4" x14ac:dyDescent="0.25">
      <c r="A1085" s="280" t="s">
        <v>1599</v>
      </c>
      <c r="B1085" s="283">
        <v>40600</v>
      </c>
      <c r="C1085" s="283">
        <v>40600</v>
      </c>
      <c r="D1085" s="283">
        <f t="shared" si="18"/>
        <v>0</v>
      </c>
    </row>
    <row r="1086" spans="1:4" x14ac:dyDescent="0.25">
      <c r="A1086" s="280" t="s">
        <v>1599</v>
      </c>
      <c r="B1086" s="283">
        <v>40600</v>
      </c>
      <c r="C1086" s="283">
        <v>40600</v>
      </c>
      <c r="D1086" s="283">
        <f t="shared" si="18"/>
        <v>0</v>
      </c>
    </row>
    <row r="1087" spans="1:4" x14ac:dyDescent="0.25">
      <c r="A1087" s="280" t="s">
        <v>2091</v>
      </c>
      <c r="B1087" s="283">
        <v>59055</v>
      </c>
      <c r="C1087" s="273">
        <v>59055</v>
      </c>
      <c r="D1087" s="283">
        <f t="shared" si="18"/>
        <v>0</v>
      </c>
    </row>
    <row r="1088" spans="1:4" x14ac:dyDescent="0.25">
      <c r="A1088" s="280" t="s">
        <v>1911</v>
      </c>
      <c r="B1088" s="283">
        <v>39362</v>
      </c>
      <c r="C1088" s="291">
        <v>39362</v>
      </c>
      <c r="D1088" s="283">
        <f t="shared" si="18"/>
        <v>0</v>
      </c>
    </row>
    <row r="1089" spans="1:4" x14ac:dyDescent="0.25">
      <c r="A1089" s="280" t="s">
        <v>2211</v>
      </c>
      <c r="B1089" s="283">
        <v>122322</v>
      </c>
      <c r="C1089" s="291">
        <v>122322</v>
      </c>
      <c r="D1089" s="283">
        <f t="shared" si="18"/>
        <v>0</v>
      </c>
    </row>
    <row r="1090" spans="1:4" x14ac:dyDescent="0.25">
      <c r="A1090" s="280" t="s">
        <v>2212</v>
      </c>
      <c r="B1090" s="283">
        <v>44063</v>
      </c>
      <c r="C1090" s="291">
        <v>44063</v>
      </c>
      <c r="D1090" s="283">
        <f t="shared" si="18"/>
        <v>0</v>
      </c>
    </row>
    <row r="1091" spans="1:4" x14ac:dyDescent="0.25">
      <c r="A1091" s="280" t="s">
        <v>2213</v>
      </c>
      <c r="B1091" s="283">
        <v>786614</v>
      </c>
      <c r="C1091" s="291">
        <v>786614</v>
      </c>
      <c r="D1091" s="283">
        <f t="shared" si="18"/>
        <v>0</v>
      </c>
    </row>
    <row r="1092" spans="1:4" x14ac:dyDescent="0.25">
      <c r="A1092" s="280" t="s">
        <v>2214</v>
      </c>
      <c r="B1092" s="283">
        <v>508787</v>
      </c>
      <c r="C1092" s="291">
        <v>508787</v>
      </c>
      <c r="D1092" s="283">
        <f t="shared" si="18"/>
        <v>0</v>
      </c>
    </row>
    <row r="1093" spans="1:4" x14ac:dyDescent="0.25">
      <c r="A1093" s="280" t="s">
        <v>2215</v>
      </c>
      <c r="B1093" s="283">
        <v>1023622</v>
      </c>
      <c r="C1093" s="291">
        <v>1023622</v>
      </c>
      <c r="D1093" s="283">
        <f t="shared" si="18"/>
        <v>0</v>
      </c>
    </row>
    <row r="1094" spans="1:4" x14ac:dyDescent="0.25">
      <c r="A1094" s="280" t="s">
        <v>2216</v>
      </c>
      <c r="B1094" s="283">
        <v>466535</v>
      </c>
      <c r="C1094" s="291">
        <v>466535</v>
      </c>
      <c r="D1094" s="283">
        <f t="shared" si="18"/>
        <v>0</v>
      </c>
    </row>
    <row r="1095" spans="1:4" x14ac:dyDescent="0.25">
      <c r="A1095" s="280" t="s">
        <v>2217</v>
      </c>
      <c r="B1095" s="283">
        <v>198394</v>
      </c>
      <c r="C1095" s="291">
        <v>198394</v>
      </c>
      <c r="D1095" s="283">
        <f t="shared" si="18"/>
        <v>0</v>
      </c>
    </row>
    <row r="1096" spans="1:4" x14ac:dyDescent="0.25">
      <c r="A1096" s="280" t="s">
        <v>2218</v>
      </c>
      <c r="B1096" s="283">
        <v>655512</v>
      </c>
      <c r="C1096" s="291">
        <v>655512</v>
      </c>
      <c r="D1096" s="283">
        <f t="shared" si="18"/>
        <v>0</v>
      </c>
    </row>
    <row r="1097" spans="1:4" x14ac:dyDescent="0.25">
      <c r="A1097" s="280" t="s">
        <v>2219</v>
      </c>
      <c r="B1097" s="283">
        <v>157165</v>
      </c>
      <c r="C1097" s="291">
        <v>157165</v>
      </c>
      <c r="D1097" s="283">
        <f t="shared" si="18"/>
        <v>0</v>
      </c>
    </row>
    <row r="1098" spans="1:4" x14ac:dyDescent="0.25">
      <c r="A1098" s="280" t="s">
        <v>2220</v>
      </c>
      <c r="B1098" s="283">
        <v>592520</v>
      </c>
      <c r="C1098" s="291">
        <v>592520</v>
      </c>
      <c r="D1098" s="283">
        <f t="shared" si="18"/>
        <v>0</v>
      </c>
    </row>
    <row r="1099" spans="1:4" x14ac:dyDescent="0.25">
      <c r="A1099" s="280" t="s">
        <v>2221</v>
      </c>
      <c r="B1099" s="283">
        <v>210709</v>
      </c>
      <c r="C1099" s="291">
        <v>210709</v>
      </c>
      <c r="D1099" s="283">
        <f t="shared" si="18"/>
        <v>0</v>
      </c>
    </row>
    <row r="1100" spans="1:4" x14ac:dyDescent="0.25">
      <c r="A1100" s="280" t="s">
        <v>2222</v>
      </c>
      <c r="B1100" s="283">
        <v>94457</v>
      </c>
      <c r="C1100" s="291">
        <v>94457</v>
      </c>
      <c r="D1100" s="283">
        <f t="shared" si="18"/>
        <v>0</v>
      </c>
    </row>
    <row r="1101" spans="1:4" x14ac:dyDescent="0.25">
      <c r="A1101" s="280" t="s">
        <v>2223</v>
      </c>
      <c r="B1101" s="283">
        <v>182520</v>
      </c>
      <c r="C1101" s="291">
        <v>182520</v>
      </c>
      <c r="D1101" s="283">
        <f t="shared" si="18"/>
        <v>0</v>
      </c>
    </row>
    <row r="1102" spans="1:4" x14ac:dyDescent="0.25">
      <c r="A1102" s="280" t="s">
        <v>2224</v>
      </c>
      <c r="B1102" s="283">
        <v>92834</v>
      </c>
      <c r="C1102" s="291">
        <v>92834</v>
      </c>
      <c r="D1102" s="283">
        <f t="shared" si="18"/>
        <v>0</v>
      </c>
    </row>
    <row r="1103" spans="1:4" x14ac:dyDescent="0.25">
      <c r="A1103" s="280" t="s">
        <v>2225</v>
      </c>
      <c r="B1103" s="283">
        <v>1010040</v>
      </c>
      <c r="C1103" s="291">
        <v>1010040</v>
      </c>
      <c r="D1103" s="283">
        <f t="shared" si="18"/>
        <v>0</v>
      </c>
    </row>
    <row r="1104" spans="1:4" x14ac:dyDescent="0.25">
      <c r="A1104" s="280" t="s">
        <v>2226</v>
      </c>
      <c r="B1104" s="283">
        <v>46850</v>
      </c>
      <c r="C1104" s="291">
        <v>46850</v>
      </c>
      <c r="D1104" s="283">
        <f t="shared" si="18"/>
        <v>0</v>
      </c>
    </row>
    <row r="1105" spans="1:4" x14ac:dyDescent="0.25">
      <c r="A1105" s="280" t="s">
        <v>2227</v>
      </c>
      <c r="B1105" s="283">
        <v>34213</v>
      </c>
      <c r="C1105" s="291">
        <v>34213</v>
      </c>
      <c r="D1105" s="283">
        <f t="shared" si="18"/>
        <v>0</v>
      </c>
    </row>
    <row r="1106" spans="1:4" x14ac:dyDescent="0.25">
      <c r="A1106" s="280" t="s">
        <v>2228</v>
      </c>
      <c r="B1106" s="283">
        <v>41055</v>
      </c>
      <c r="C1106" s="291">
        <v>41055</v>
      </c>
      <c r="D1106" s="283">
        <f t="shared" si="18"/>
        <v>0</v>
      </c>
    </row>
    <row r="1107" spans="1:4" x14ac:dyDescent="0.25">
      <c r="A1107" s="280" t="s">
        <v>2229</v>
      </c>
      <c r="B1107" s="283">
        <v>292323</v>
      </c>
      <c r="C1107" s="291">
        <v>292323</v>
      </c>
      <c r="D1107" s="283">
        <f t="shared" si="18"/>
        <v>0</v>
      </c>
    </row>
    <row r="1108" spans="1:4" x14ac:dyDescent="0.25">
      <c r="A1108" s="280" t="s">
        <v>2230</v>
      </c>
      <c r="B1108" s="283">
        <v>28330</v>
      </c>
      <c r="C1108" s="291">
        <v>28330</v>
      </c>
      <c r="D1108" s="283">
        <f t="shared" si="18"/>
        <v>0</v>
      </c>
    </row>
    <row r="1109" spans="1:4" x14ac:dyDescent="0.25">
      <c r="A1109" s="280" t="s">
        <v>2231</v>
      </c>
      <c r="B1109" s="283">
        <v>29528</v>
      </c>
      <c r="C1109" s="291">
        <v>29528</v>
      </c>
      <c r="D1109" s="283">
        <f t="shared" si="18"/>
        <v>0</v>
      </c>
    </row>
    <row r="1110" spans="1:4" x14ac:dyDescent="0.25">
      <c r="A1110" s="280" t="s">
        <v>2232</v>
      </c>
      <c r="B1110" s="283">
        <v>26614</v>
      </c>
      <c r="C1110" s="291">
        <v>26614</v>
      </c>
      <c r="D1110" s="283">
        <f t="shared" si="18"/>
        <v>0</v>
      </c>
    </row>
    <row r="1111" spans="1:4" x14ac:dyDescent="0.25">
      <c r="A1111" s="280" t="s">
        <v>2233</v>
      </c>
      <c r="B1111" s="283">
        <v>212205</v>
      </c>
      <c r="C1111" s="291">
        <v>212205</v>
      </c>
      <c r="D1111" s="283">
        <f t="shared" si="18"/>
        <v>0</v>
      </c>
    </row>
    <row r="1112" spans="1:4" x14ac:dyDescent="0.25">
      <c r="A1112" s="280" t="s">
        <v>2233</v>
      </c>
      <c r="B1112" s="283">
        <v>359449</v>
      </c>
      <c r="C1112" s="291">
        <v>359449</v>
      </c>
      <c r="D1112" s="283">
        <f t="shared" si="18"/>
        <v>0</v>
      </c>
    </row>
    <row r="1113" spans="1:4" x14ac:dyDescent="0.25">
      <c r="A1113" s="280" t="s">
        <v>2234</v>
      </c>
      <c r="B1113" s="283">
        <v>37701</v>
      </c>
      <c r="C1113" s="291">
        <v>37701</v>
      </c>
      <c r="D1113" s="283">
        <f t="shared" si="18"/>
        <v>0</v>
      </c>
    </row>
    <row r="1114" spans="1:4" x14ac:dyDescent="0.25">
      <c r="A1114" s="280" t="s">
        <v>2235</v>
      </c>
      <c r="B1114" s="283">
        <v>143354</v>
      </c>
      <c r="C1114" s="291">
        <v>143354</v>
      </c>
      <c r="D1114" s="283">
        <f t="shared" si="18"/>
        <v>0</v>
      </c>
    </row>
    <row r="1115" spans="1:4" x14ac:dyDescent="0.25">
      <c r="A1115" s="280" t="s">
        <v>2236</v>
      </c>
      <c r="B1115" s="283">
        <v>28110</v>
      </c>
      <c r="C1115" s="291">
        <v>28110</v>
      </c>
      <c r="D1115" s="283">
        <f t="shared" si="18"/>
        <v>0</v>
      </c>
    </row>
    <row r="1116" spans="1:4" x14ac:dyDescent="0.25">
      <c r="A1116" s="280" t="s">
        <v>2237</v>
      </c>
      <c r="B1116" s="283">
        <v>200630</v>
      </c>
      <c r="C1116" s="291">
        <v>200630</v>
      </c>
      <c r="D1116" s="283">
        <f t="shared" si="18"/>
        <v>0</v>
      </c>
    </row>
    <row r="1117" spans="1:4" x14ac:dyDescent="0.25">
      <c r="A1117" s="280" t="s">
        <v>2238</v>
      </c>
      <c r="B1117" s="283">
        <v>122520</v>
      </c>
      <c r="C1117" s="291">
        <v>122520</v>
      </c>
      <c r="D1117" s="283">
        <f t="shared" si="18"/>
        <v>0</v>
      </c>
    </row>
    <row r="1118" spans="1:4" x14ac:dyDescent="0.25">
      <c r="A1118" s="280" t="s">
        <v>2239</v>
      </c>
      <c r="B1118" s="283">
        <v>173228</v>
      </c>
      <c r="C1118" s="291">
        <v>173228</v>
      </c>
      <c r="D1118" s="283">
        <f t="shared" si="18"/>
        <v>0</v>
      </c>
    </row>
    <row r="1119" spans="1:4" x14ac:dyDescent="0.25">
      <c r="A1119" s="280" t="s">
        <v>2240</v>
      </c>
      <c r="B1119" s="283">
        <v>81858</v>
      </c>
      <c r="C1119" s="291">
        <v>81858</v>
      </c>
      <c r="D1119" s="283">
        <f t="shared" si="18"/>
        <v>0</v>
      </c>
    </row>
    <row r="1120" spans="1:4" x14ac:dyDescent="0.25">
      <c r="A1120" s="280" t="s">
        <v>2241</v>
      </c>
      <c r="B1120" s="283">
        <v>24882</v>
      </c>
      <c r="C1120" s="291">
        <v>24882</v>
      </c>
      <c r="D1120" s="283">
        <f t="shared" si="18"/>
        <v>0</v>
      </c>
    </row>
    <row r="1121" spans="1:4" x14ac:dyDescent="0.25">
      <c r="A1121" s="280" t="s">
        <v>2242</v>
      </c>
      <c r="B1121" s="283">
        <v>169990</v>
      </c>
      <c r="C1121" s="291">
        <v>169990</v>
      </c>
      <c r="D1121" s="283">
        <f t="shared" si="18"/>
        <v>0</v>
      </c>
    </row>
    <row r="1122" spans="1:4" x14ac:dyDescent="0.25">
      <c r="A1122" s="280" t="s">
        <v>3131</v>
      </c>
      <c r="B1122" s="283">
        <v>68500</v>
      </c>
      <c r="C1122" s="291">
        <v>68500</v>
      </c>
      <c r="D1122" s="283">
        <f t="shared" si="18"/>
        <v>0</v>
      </c>
    </row>
    <row r="1123" spans="1:4" x14ac:dyDescent="0.25">
      <c r="A1123" s="280" t="s">
        <v>3132</v>
      </c>
      <c r="B1123" s="283">
        <v>544000</v>
      </c>
      <c r="C1123" s="291">
        <v>544000</v>
      </c>
      <c r="D1123" s="283">
        <f t="shared" si="18"/>
        <v>0</v>
      </c>
    </row>
    <row r="1124" spans="1:4" x14ac:dyDescent="0.25">
      <c r="A1124" s="280" t="s">
        <v>3133</v>
      </c>
      <c r="B1124" s="283">
        <v>19732</v>
      </c>
      <c r="C1124" s="291">
        <v>19732</v>
      </c>
      <c r="D1124" s="283">
        <f t="shared" si="18"/>
        <v>0</v>
      </c>
    </row>
    <row r="1125" spans="1:4" x14ac:dyDescent="0.25">
      <c r="A1125" s="280" t="s">
        <v>3463</v>
      </c>
      <c r="B1125" s="283">
        <v>7843</v>
      </c>
      <c r="C1125" s="291">
        <v>7843</v>
      </c>
      <c r="D1125" s="283">
        <f t="shared" si="18"/>
        <v>0</v>
      </c>
    </row>
    <row r="1126" spans="1:4" x14ac:dyDescent="0.25">
      <c r="A1126" s="280" t="s">
        <v>3464</v>
      </c>
      <c r="B1126" s="283">
        <v>78583</v>
      </c>
      <c r="C1126" s="291">
        <v>78583</v>
      </c>
      <c r="D1126" s="283">
        <f t="shared" si="18"/>
        <v>0</v>
      </c>
    </row>
    <row r="1127" spans="1:4" x14ac:dyDescent="0.25">
      <c r="A1127" s="280" t="s">
        <v>3465</v>
      </c>
      <c r="B1127" s="283">
        <v>10913</v>
      </c>
      <c r="C1127" s="291">
        <v>10913</v>
      </c>
      <c r="D1127" s="283">
        <f t="shared" si="18"/>
        <v>0</v>
      </c>
    </row>
    <row r="1128" spans="1:4" x14ac:dyDescent="0.25">
      <c r="A1128" s="280" t="s">
        <v>3466</v>
      </c>
      <c r="B1128" s="283">
        <v>28102</v>
      </c>
      <c r="C1128" s="291">
        <v>28102</v>
      </c>
      <c r="D1128" s="283">
        <f t="shared" si="18"/>
        <v>0</v>
      </c>
    </row>
    <row r="1129" spans="1:4" x14ac:dyDescent="0.25">
      <c r="A1129" s="280" t="s">
        <v>3134</v>
      </c>
      <c r="B1129" s="283">
        <v>28103</v>
      </c>
      <c r="C1129" s="291">
        <v>28103</v>
      </c>
      <c r="D1129" s="283">
        <f t="shared" si="18"/>
        <v>0</v>
      </c>
    </row>
    <row r="1130" spans="1:4" x14ac:dyDescent="0.25">
      <c r="A1130" s="280" t="s">
        <v>3467</v>
      </c>
      <c r="B1130" s="283">
        <v>21984</v>
      </c>
      <c r="C1130" s="291">
        <v>21984</v>
      </c>
      <c r="D1130" s="283">
        <f t="shared" si="18"/>
        <v>0</v>
      </c>
    </row>
    <row r="1131" spans="1:4" x14ac:dyDescent="0.25">
      <c r="A1131" s="280" t="s">
        <v>3468</v>
      </c>
      <c r="B1131" s="283">
        <v>21984</v>
      </c>
      <c r="C1131" s="291">
        <v>21984</v>
      </c>
      <c r="D1131" s="283">
        <f t="shared" si="18"/>
        <v>0</v>
      </c>
    </row>
    <row r="1132" spans="1:4" x14ac:dyDescent="0.25">
      <c r="A1132" s="280" t="s">
        <v>3135</v>
      </c>
      <c r="B1132" s="283">
        <v>17008</v>
      </c>
      <c r="C1132" s="291">
        <v>17008</v>
      </c>
      <c r="D1132" s="283">
        <f t="shared" si="18"/>
        <v>0</v>
      </c>
    </row>
    <row r="1133" spans="1:4" x14ac:dyDescent="0.25">
      <c r="A1133" s="280" t="s">
        <v>3136</v>
      </c>
      <c r="B1133" s="283">
        <v>8394</v>
      </c>
      <c r="C1133" s="291">
        <v>8394</v>
      </c>
      <c r="D1133" s="283">
        <f t="shared" si="18"/>
        <v>0</v>
      </c>
    </row>
    <row r="1134" spans="1:4" x14ac:dyDescent="0.25">
      <c r="A1134" s="280" t="s">
        <v>3137</v>
      </c>
      <c r="B1134" s="283">
        <v>18457</v>
      </c>
      <c r="C1134" s="291">
        <v>18457</v>
      </c>
      <c r="D1134" s="283">
        <f t="shared" si="18"/>
        <v>0</v>
      </c>
    </row>
    <row r="1135" spans="1:4" x14ac:dyDescent="0.25">
      <c r="A1135" s="280" t="s">
        <v>3138</v>
      </c>
      <c r="B1135" s="283">
        <v>5157</v>
      </c>
      <c r="C1135" s="291">
        <v>5157</v>
      </c>
      <c r="D1135" s="283">
        <f t="shared" si="18"/>
        <v>0</v>
      </c>
    </row>
    <row r="1136" spans="1:4" x14ac:dyDescent="0.25">
      <c r="A1136" s="280" t="s">
        <v>3139</v>
      </c>
      <c r="B1136" s="283">
        <v>7945</v>
      </c>
      <c r="C1136" s="291">
        <v>7945</v>
      </c>
      <c r="D1136" s="283">
        <f t="shared" si="18"/>
        <v>0</v>
      </c>
    </row>
    <row r="1137" spans="1:4" x14ac:dyDescent="0.25">
      <c r="A1137" s="280" t="s">
        <v>3469</v>
      </c>
      <c r="B1137" s="283">
        <v>4283</v>
      </c>
      <c r="C1137" s="291">
        <v>4283</v>
      </c>
      <c r="D1137" s="283">
        <f t="shared" si="18"/>
        <v>0</v>
      </c>
    </row>
    <row r="1138" spans="1:4" x14ac:dyDescent="0.25">
      <c r="A1138" s="280" t="s">
        <v>3470</v>
      </c>
      <c r="B1138" s="283">
        <v>157479</v>
      </c>
      <c r="C1138" s="291">
        <v>157479</v>
      </c>
      <c r="D1138" s="283">
        <f t="shared" si="18"/>
        <v>0</v>
      </c>
    </row>
    <row r="1139" spans="1:4" x14ac:dyDescent="0.25">
      <c r="A1139" s="280" t="s">
        <v>1389</v>
      </c>
      <c r="B1139" s="283">
        <v>49990</v>
      </c>
      <c r="C1139" s="291">
        <v>49990</v>
      </c>
      <c r="D1139" s="283">
        <f t="shared" si="18"/>
        <v>0</v>
      </c>
    </row>
    <row r="1140" spans="1:4" x14ac:dyDescent="0.25">
      <c r="A1140" s="280" t="s">
        <v>3471</v>
      </c>
      <c r="B1140" s="283">
        <v>143970</v>
      </c>
      <c r="C1140" s="291">
        <v>143970</v>
      </c>
      <c r="D1140" s="283">
        <f t="shared" si="18"/>
        <v>0</v>
      </c>
    </row>
    <row r="1141" spans="1:4" x14ac:dyDescent="0.25">
      <c r="A1141" s="280" t="s">
        <v>3140</v>
      </c>
      <c r="B1141" s="283">
        <v>51990</v>
      </c>
      <c r="C1141" s="291">
        <v>51990</v>
      </c>
      <c r="D1141" s="283">
        <f t="shared" ref="D1141:D1204" si="19">B1141-C1141</f>
        <v>0</v>
      </c>
    </row>
    <row r="1142" spans="1:4" x14ac:dyDescent="0.25">
      <c r="A1142" s="280" t="s">
        <v>3140</v>
      </c>
      <c r="B1142" s="283">
        <v>56990</v>
      </c>
      <c r="C1142" s="291">
        <v>56990</v>
      </c>
      <c r="D1142" s="283">
        <f t="shared" si="19"/>
        <v>0</v>
      </c>
    </row>
    <row r="1143" spans="1:4" x14ac:dyDescent="0.25">
      <c r="A1143" s="280" t="s">
        <v>3472</v>
      </c>
      <c r="B1143" s="283">
        <v>307450</v>
      </c>
      <c r="C1143" s="291">
        <v>307450</v>
      </c>
      <c r="D1143" s="283">
        <f t="shared" si="19"/>
        <v>0</v>
      </c>
    </row>
    <row r="1144" spans="1:4" x14ac:dyDescent="0.25">
      <c r="A1144" s="280" t="s">
        <v>3141</v>
      </c>
      <c r="B1144" s="283">
        <v>169990</v>
      </c>
      <c r="C1144" s="291">
        <v>169990</v>
      </c>
      <c r="D1144" s="283">
        <f t="shared" si="19"/>
        <v>0</v>
      </c>
    </row>
    <row r="1145" spans="1:4" x14ac:dyDescent="0.25">
      <c r="A1145" s="280" t="s">
        <v>3142</v>
      </c>
      <c r="B1145" s="283">
        <v>189990</v>
      </c>
      <c r="C1145" s="291">
        <v>189990</v>
      </c>
      <c r="D1145" s="283">
        <f t="shared" si="19"/>
        <v>0</v>
      </c>
    </row>
    <row r="1146" spans="1:4" x14ac:dyDescent="0.25">
      <c r="A1146" s="280" t="s">
        <v>3143</v>
      </c>
      <c r="B1146" s="283">
        <v>27990</v>
      </c>
      <c r="C1146" s="291">
        <v>27990</v>
      </c>
      <c r="D1146" s="283">
        <f t="shared" si="19"/>
        <v>0</v>
      </c>
    </row>
    <row r="1147" spans="1:4" x14ac:dyDescent="0.25">
      <c r="A1147" s="280" t="s">
        <v>3144</v>
      </c>
      <c r="B1147" s="283">
        <v>17990</v>
      </c>
      <c r="C1147" s="291">
        <v>17990</v>
      </c>
      <c r="D1147" s="283">
        <f t="shared" si="19"/>
        <v>0</v>
      </c>
    </row>
    <row r="1148" spans="1:4" x14ac:dyDescent="0.25">
      <c r="A1148" s="280" t="s">
        <v>3145</v>
      </c>
      <c r="B1148" s="283">
        <v>14490</v>
      </c>
      <c r="C1148" s="291">
        <v>14490</v>
      </c>
      <c r="D1148" s="283">
        <f t="shared" si="19"/>
        <v>0</v>
      </c>
    </row>
    <row r="1149" spans="1:4" x14ac:dyDescent="0.25">
      <c r="A1149" s="280" t="s">
        <v>3473</v>
      </c>
      <c r="B1149" s="283">
        <v>89850</v>
      </c>
      <c r="C1149" s="291">
        <v>89850</v>
      </c>
      <c r="D1149" s="283">
        <f t="shared" si="19"/>
        <v>0</v>
      </c>
    </row>
    <row r="1150" spans="1:4" x14ac:dyDescent="0.25">
      <c r="A1150" s="280" t="s">
        <v>2971</v>
      </c>
      <c r="B1150" s="283">
        <v>152200</v>
      </c>
      <c r="C1150" s="305">
        <v>152200</v>
      </c>
      <c r="D1150" s="283">
        <f t="shared" si="19"/>
        <v>0</v>
      </c>
    </row>
    <row r="1151" spans="1:4" x14ac:dyDescent="0.25">
      <c r="A1151" s="280" t="s">
        <v>2972</v>
      </c>
      <c r="B1151" s="283">
        <v>68800</v>
      </c>
      <c r="C1151" s="305">
        <v>68800</v>
      </c>
      <c r="D1151" s="283">
        <f t="shared" si="19"/>
        <v>0</v>
      </c>
    </row>
    <row r="1152" spans="1:4" x14ac:dyDescent="0.25">
      <c r="A1152" s="280" t="s">
        <v>2973</v>
      </c>
      <c r="B1152" s="283">
        <v>149000</v>
      </c>
      <c r="C1152" s="305">
        <v>149000</v>
      </c>
      <c r="D1152" s="283">
        <f t="shared" si="19"/>
        <v>0</v>
      </c>
    </row>
    <row r="1153" spans="1:4" x14ac:dyDescent="0.25">
      <c r="A1153" s="280" t="s">
        <v>2974</v>
      </c>
      <c r="B1153" s="283">
        <v>38600</v>
      </c>
      <c r="C1153" s="305">
        <v>38600</v>
      </c>
      <c r="D1153" s="283">
        <f t="shared" si="19"/>
        <v>0</v>
      </c>
    </row>
    <row r="1154" spans="1:4" x14ac:dyDescent="0.25">
      <c r="A1154" s="280" t="s">
        <v>3474</v>
      </c>
      <c r="B1154" s="283">
        <v>324500</v>
      </c>
      <c r="C1154" s="305">
        <v>324500</v>
      </c>
      <c r="D1154" s="283">
        <f t="shared" si="19"/>
        <v>0</v>
      </c>
    </row>
    <row r="1155" spans="1:4" x14ac:dyDescent="0.25">
      <c r="A1155" s="280" t="s">
        <v>2975</v>
      </c>
      <c r="B1155" s="283">
        <v>555000</v>
      </c>
      <c r="C1155" s="305">
        <v>555000</v>
      </c>
      <c r="D1155" s="283">
        <f t="shared" si="19"/>
        <v>0</v>
      </c>
    </row>
    <row r="1156" spans="1:4" x14ac:dyDescent="0.25">
      <c r="A1156" s="280" t="s">
        <v>3475</v>
      </c>
      <c r="B1156" s="283">
        <v>100000</v>
      </c>
      <c r="C1156" s="291">
        <v>100000</v>
      </c>
      <c r="D1156" s="283">
        <f t="shared" si="19"/>
        <v>0</v>
      </c>
    </row>
    <row r="1157" spans="1:4" x14ac:dyDescent="0.25">
      <c r="A1157" s="280" t="s">
        <v>3146</v>
      </c>
      <c r="B1157" s="283">
        <v>33000</v>
      </c>
      <c r="C1157" s="283">
        <v>33000</v>
      </c>
      <c r="D1157" s="283">
        <f t="shared" si="19"/>
        <v>0</v>
      </c>
    </row>
    <row r="1158" spans="1:4" x14ac:dyDescent="0.25">
      <c r="A1158" s="280" t="s">
        <v>3146</v>
      </c>
      <c r="B1158" s="283">
        <v>33000</v>
      </c>
      <c r="C1158" s="283">
        <v>33000</v>
      </c>
      <c r="D1158" s="283">
        <f t="shared" si="19"/>
        <v>0</v>
      </c>
    </row>
    <row r="1159" spans="1:4" x14ac:dyDescent="0.25">
      <c r="A1159" s="280" t="s">
        <v>3146</v>
      </c>
      <c r="B1159" s="283">
        <v>33000</v>
      </c>
      <c r="C1159" s="283">
        <v>33000</v>
      </c>
      <c r="D1159" s="283">
        <f t="shared" si="19"/>
        <v>0</v>
      </c>
    </row>
    <row r="1160" spans="1:4" x14ac:dyDescent="0.25">
      <c r="A1160" s="280" t="s">
        <v>3146</v>
      </c>
      <c r="B1160" s="283">
        <v>33000</v>
      </c>
      <c r="C1160" s="283">
        <v>33000</v>
      </c>
      <c r="D1160" s="283">
        <f t="shared" si="19"/>
        <v>0</v>
      </c>
    </row>
    <row r="1161" spans="1:4" x14ac:dyDescent="0.25">
      <c r="A1161" s="280" t="s">
        <v>3146</v>
      </c>
      <c r="B1161" s="283">
        <v>33000</v>
      </c>
      <c r="C1161" s="283">
        <v>33000</v>
      </c>
      <c r="D1161" s="283">
        <f t="shared" si="19"/>
        <v>0</v>
      </c>
    </row>
    <row r="1162" spans="1:4" x14ac:dyDescent="0.25">
      <c r="A1162" s="280" t="s">
        <v>3146</v>
      </c>
      <c r="B1162" s="283">
        <v>33000</v>
      </c>
      <c r="C1162" s="283">
        <v>33000</v>
      </c>
      <c r="D1162" s="283">
        <f t="shared" si="19"/>
        <v>0</v>
      </c>
    </row>
    <row r="1163" spans="1:4" x14ac:dyDescent="0.25">
      <c r="A1163" s="280" t="s">
        <v>3146</v>
      </c>
      <c r="B1163" s="283">
        <v>33000</v>
      </c>
      <c r="C1163" s="283">
        <v>33000</v>
      </c>
      <c r="D1163" s="283">
        <f t="shared" si="19"/>
        <v>0</v>
      </c>
    </row>
    <row r="1164" spans="1:4" x14ac:dyDescent="0.25">
      <c r="A1164" s="280" t="s">
        <v>3146</v>
      </c>
      <c r="B1164" s="283">
        <v>33000</v>
      </c>
      <c r="C1164" s="283">
        <v>33000</v>
      </c>
      <c r="D1164" s="283">
        <f t="shared" si="19"/>
        <v>0</v>
      </c>
    </row>
    <row r="1165" spans="1:4" x14ac:dyDescent="0.25">
      <c r="A1165" s="280" t="s">
        <v>3146</v>
      </c>
      <c r="B1165" s="283">
        <v>33000</v>
      </c>
      <c r="C1165" s="283">
        <v>33000</v>
      </c>
      <c r="D1165" s="283">
        <f t="shared" si="19"/>
        <v>0</v>
      </c>
    </row>
    <row r="1166" spans="1:4" x14ac:dyDescent="0.25">
      <c r="A1166" s="280" t="s">
        <v>3146</v>
      </c>
      <c r="B1166" s="283">
        <v>33000</v>
      </c>
      <c r="C1166" s="283">
        <v>33000</v>
      </c>
      <c r="D1166" s="283">
        <f t="shared" si="19"/>
        <v>0</v>
      </c>
    </row>
    <row r="1167" spans="1:4" x14ac:dyDescent="0.25">
      <c r="A1167" s="280" t="s">
        <v>3476</v>
      </c>
      <c r="B1167" s="283">
        <v>182000</v>
      </c>
      <c r="C1167" s="291">
        <v>182000</v>
      </c>
      <c r="D1167" s="283">
        <f t="shared" si="19"/>
        <v>0</v>
      </c>
    </row>
    <row r="1168" spans="1:4" x14ac:dyDescent="0.25">
      <c r="A1168" s="280" t="s">
        <v>3477</v>
      </c>
      <c r="B1168" s="283">
        <v>27000</v>
      </c>
      <c r="C1168" s="291">
        <v>27000</v>
      </c>
      <c r="D1168" s="283">
        <f t="shared" si="19"/>
        <v>0</v>
      </c>
    </row>
    <row r="1169" spans="1:4" x14ac:dyDescent="0.25">
      <c r="A1169" s="280" t="s">
        <v>3478</v>
      </c>
      <c r="B1169" s="283">
        <v>230000</v>
      </c>
      <c r="C1169" s="291">
        <v>230000</v>
      </c>
      <c r="D1169" s="283">
        <f t="shared" si="19"/>
        <v>0</v>
      </c>
    </row>
    <row r="1170" spans="1:4" x14ac:dyDescent="0.25">
      <c r="A1170" s="280" t="s">
        <v>3479</v>
      </c>
      <c r="B1170" s="283">
        <v>487800</v>
      </c>
      <c r="C1170" s="291">
        <v>487800</v>
      </c>
      <c r="D1170" s="283">
        <f t="shared" si="19"/>
        <v>0</v>
      </c>
    </row>
    <row r="1171" spans="1:4" x14ac:dyDescent="0.25">
      <c r="A1171" s="280" t="s">
        <v>3480</v>
      </c>
      <c r="B1171" s="283">
        <v>48800</v>
      </c>
      <c r="C1171" s="291">
        <v>48800</v>
      </c>
      <c r="D1171" s="283">
        <f t="shared" si="19"/>
        <v>0</v>
      </c>
    </row>
    <row r="1172" spans="1:4" x14ac:dyDescent="0.25">
      <c r="A1172" s="280" t="s">
        <v>3481</v>
      </c>
      <c r="B1172" s="283">
        <v>191000</v>
      </c>
      <c r="C1172" s="291">
        <v>191000</v>
      </c>
      <c r="D1172" s="283">
        <f t="shared" si="19"/>
        <v>0</v>
      </c>
    </row>
    <row r="1173" spans="1:4" x14ac:dyDescent="0.25">
      <c r="A1173" s="280" t="s">
        <v>3482</v>
      </c>
      <c r="B1173" s="283">
        <v>312000</v>
      </c>
      <c r="C1173" s="291">
        <v>312000</v>
      </c>
      <c r="D1173" s="283">
        <f t="shared" si="19"/>
        <v>0</v>
      </c>
    </row>
    <row r="1174" spans="1:4" x14ac:dyDescent="0.25">
      <c r="A1174" s="280" t="s">
        <v>3483</v>
      </c>
      <c r="B1174" s="283">
        <v>312500</v>
      </c>
      <c r="C1174" s="291">
        <v>312500</v>
      </c>
      <c r="D1174" s="283">
        <f t="shared" si="19"/>
        <v>0</v>
      </c>
    </row>
    <row r="1175" spans="1:4" x14ac:dyDescent="0.25">
      <c r="A1175" s="280" t="s">
        <v>3484</v>
      </c>
      <c r="B1175" s="283">
        <v>105000</v>
      </c>
      <c r="C1175" s="291">
        <v>105000</v>
      </c>
      <c r="D1175" s="283">
        <f t="shared" si="19"/>
        <v>0</v>
      </c>
    </row>
    <row r="1176" spans="1:4" x14ac:dyDescent="0.25">
      <c r="A1176" s="280" t="s">
        <v>3485</v>
      </c>
      <c r="B1176" s="283">
        <v>243100</v>
      </c>
      <c r="C1176" s="291">
        <v>243100</v>
      </c>
      <c r="D1176" s="283">
        <f t="shared" si="19"/>
        <v>0</v>
      </c>
    </row>
    <row r="1177" spans="1:4" x14ac:dyDescent="0.25">
      <c r="A1177" s="280" t="s">
        <v>3147</v>
      </c>
      <c r="B1177" s="283">
        <v>23500</v>
      </c>
      <c r="C1177" s="283">
        <v>23500</v>
      </c>
      <c r="D1177" s="283">
        <f t="shared" si="19"/>
        <v>0</v>
      </c>
    </row>
    <row r="1178" spans="1:4" x14ac:dyDescent="0.25">
      <c r="A1178" s="280" t="s">
        <v>3147</v>
      </c>
      <c r="B1178" s="283">
        <v>23500</v>
      </c>
      <c r="C1178" s="283">
        <v>23500</v>
      </c>
      <c r="D1178" s="283">
        <f t="shared" si="19"/>
        <v>0</v>
      </c>
    </row>
    <row r="1179" spans="1:4" x14ac:dyDescent="0.25">
      <c r="A1179" s="280" t="s">
        <v>3148</v>
      </c>
      <c r="B1179" s="283">
        <v>31800</v>
      </c>
      <c r="C1179" s="283">
        <v>31800</v>
      </c>
      <c r="D1179" s="283">
        <f t="shared" si="19"/>
        <v>0</v>
      </c>
    </row>
    <row r="1180" spans="1:4" x14ac:dyDescent="0.25">
      <c r="A1180" s="280" t="s">
        <v>3148</v>
      </c>
      <c r="B1180" s="283">
        <v>31800</v>
      </c>
      <c r="C1180" s="283">
        <v>31800</v>
      </c>
      <c r="D1180" s="283">
        <f t="shared" si="19"/>
        <v>0</v>
      </c>
    </row>
    <row r="1181" spans="1:4" x14ac:dyDescent="0.25">
      <c r="A1181" s="280" t="s">
        <v>3148</v>
      </c>
      <c r="B1181" s="283">
        <v>31800</v>
      </c>
      <c r="C1181" s="283">
        <v>31800</v>
      </c>
      <c r="D1181" s="283">
        <f t="shared" si="19"/>
        <v>0</v>
      </c>
    </row>
    <row r="1182" spans="1:4" x14ac:dyDescent="0.25">
      <c r="A1182" s="280" t="s">
        <v>3148</v>
      </c>
      <c r="B1182" s="283">
        <v>31800</v>
      </c>
      <c r="C1182" s="283">
        <v>31800</v>
      </c>
      <c r="D1182" s="283">
        <f t="shared" si="19"/>
        <v>0</v>
      </c>
    </row>
    <row r="1183" spans="1:4" x14ac:dyDescent="0.25">
      <c r="A1183" s="280" t="s">
        <v>3149</v>
      </c>
      <c r="B1183" s="283">
        <v>50000</v>
      </c>
      <c r="C1183" s="283">
        <v>50000</v>
      </c>
      <c r="D1183" s="283">
        <f t="shared" si="19"/>
        <v>0</v>
      </c>
    </row>
    <row r="1184" spans="1:4" x14ac:dyDescent="0.25">
      <c r="A1184" s="280" t="s">
        <v>3149</v>
      </c>
      <c r="B1184" s="283">
        <v>50000</v>
      </c>
      <c r="C1184" s="283">
        <v>50000</v>
      </c>
      <c r="D1184" s="283">
        <f t="shared" si="19"/>
        <v>0</v>
      </c>
    </row>
    <row r="1185" spans="1:4" x14ac:dyDescent="0.25">
      <c r="A1185" s="280" t="s">
        <v>3149</v>
      </c>
      <c r="B1185" s="283">
        <v>50000</v>
      </c>
      <c r="C1185" s="283">
        <v>50000</v>
      </c>
      <c r="D1185" s="283">
        <f t="shared" si="19"/>
        <v>0</v>
      </c>
    </row>
    <row r="1186" spans="1:4" x14ac:dyDescent="0.25">
      <c r="A1186" s="280" t="s">
        <v>3149</v>
      </c>
      <c r="B1186" s="283">
        <v>50000</v>
      </c>
      <c r="C1186" s="283">
        <v>50000</v>
      </c>
      <c r="D1186" s="283">
        <f t="shared" si="19"/>
        <v>0</v>
      </c>
    </row>
    <row r="1187" spans="1:4" x14ac:dyDescent="0.25">
      <c r="A1187" s="280" t="s">
        <v>3150</v>
      </c>
      <c r="B1187" s="283">
        <v>76600</v>
      </c>
      <c r="C1187" s="291">
        <v>76600</v>
      </c>
      <c r="D1187" s="283">
        <f t="shared" si="19"/>
        <v>0</v>
      </c>
    </row>
    <row r="1188" spans="1:4" x14ac:dyDescent="0.25">
      <c r="A1188" s="280" t="s">
        <v>3150</v>
      </c>
      <c r="B1188" s="283">
        <v>76600</v>
      </c>
      <c r="C1188" s="291">
        <v>76600</v>
      </c>
      <c r="D1188" s="283">
        <f t="shared" si="19"/>
        <v>0</v>
      </c>
    </row>
    <row r="1189" spans="1:4" x14ac:dyDescent="0.25">
      <c r="A1189" s="280" t="s">
        <v>3151</v>
      </c>
      <c r="B1189" s="283">
        <v>63000</v>
      </c>
      <c r="C1189" s="283">
        <v>63000</v>
      </c>
      <c r="D1189" s="283">
        <f t="shared" si="19"/>
        <v>0</v>
      </c>
    </row>
    <row r="1190" spans="1:4" x14ac:dyDescent="0.25">
      <c r="A1190" s="280" t="s">
        <v>3151</v>
      </c>
      <c r="B1190" s="283">
        <v>63000</v>
      </c>
      <c r="C1190" s="283">
        <v>63000</v>
      </c>
      <c r="D1190" s="283">
        <f t="shared" si="19"/>
        <v>0</v>
      </c>
    </row>
    <row r="1191" spans="1:4" x14ac:dyDescent="0.25">
      <c r="A1191" s="280" t="s">
        <v>3151</v>
      </c>
      <c r="B1191" s="283">
        <v>63000</v>
      </c>
      <c r="C1191" s="283">
        <v>63000</v>
      </c>
      <c r="D1191" s="283">
        <f t="shared" si="19"/>
        <v>0</v>
      </c>
    </row>
    <row r="1192" spans="1:4" x14ac:dyDescent="0.25">
      <c r="A1192" s="280" t="s">
        <v>3151</v>
      </c>
      <c r="B1192" s="283">
        <v>63000</v>
      </c>
      <c r="C1192" s="283">
        <v>63000</v>
      </c>
      <c r="D1192" s="283">
        <f t="shared" si="19"/>
        <v>0</v>
      </c>
    </row>
    <row r="1193" spans="1:4" x14ac:dyDescent="0.25">
      <c r="A1193" s="280" t="s">
        <v>3151</v>
      </c>
      <c r="B1193" s="283">
        <v>63000</v>
      </c>
      <c r="C1193" s="283">
        <v>63000</v>
      </c>
      <c r="D1193" s="283">
        <f t="shared" si="19"/>
        <v>0</v>
      </c>
    </row>
    <row r="1194" spans="1:4" x14ac:dyDescent="0.25">
      <c r="A1194" s="280" t="s">
        <v>3152</v>
      </c>
      <c r="B1194" s="283">
        <v>53800</v>
      </c>
      <c r="C1194" s="283">
        <v>53800</v>
      </c>
      <c r="D1194" s="283">
        <f t="shared" si="19"/>
        <v>0</v>
      </c>
    </row>
    <row r="1195" spans="1:4" x14ac:dyDescent="0.25">
      <c r="A1195" s="280" t="s">
        <v>3152</v>
      </c>
      <c r="B1195" s="283">
        <v>53800</v>
      </c>
      <c r="C1195" s="283">
        <v>53800</v>
      </c>
      <c r="D1195" s="283">
        <f t="shared" si="19"/>
        <v>0</v>
      </c>
    </row>
    <row r="1196" spans="1:4" x14ac:dyDescent="0.25">
      <c r="A1196" s="280" t="s">
        <v>3152</v>
      </c>
      <c r="B1196" s="283">
        <v>53800</v>
      </c>
      <c r="C1196" s="283">
        <v>53800</v>
      </c>
      <c r="D1196" s="283">
        <f t="shared" si="19"/>
        <v>0</v>
      </c>
    </row>
    <row r="1197" spans="1:4" x14ac:dyDescent="0.25">
      <c r="A1197" s="280" t="s">
        <v>3153</v>
      </c>
      <c r="B1197" s="283">
        <v>12100</v>
      </c>
      <c r="C1197" s="283">
        <v>12100</v>
      </c>
      <c r="D1197" s="283">
        <f t="shared" si="19"/>
        <v>0</v>
      </c>
    </row>
    <row r="1198" spans="1:4" x14ac:dyDescent="0.25">
      <c r="A1198" s="280" t="s">
        <v>3153</v>
      </c>
      <c r="B1198" s="283">
        <v>12100</v>
      </c>
      <c r="C1198" s="283">
        <v>12100</v>
      </c>
      <c r="D1198" s="283">
        <f t="shared" si="19"/>
        <v>0</v>
      </c>
    </row>
    <row r="1199" spans="1:4" x14ac:dyDescent="0.25">
      <c r="A1199" s="280" t="s">
        <v>3153</v>
      </c>
      <c r="B1199" s="283">
        <v>12100</v>
      </c>
      <c r="C1199" s="283">
        <v>12100</v>
      </c>
      <c r="D1199" s="283">
        <f t="shared" si="19"/>
        <v>0</v>
      </c>
    </row>
    <row r="1200" spans="1:4" x14ac:dyDescent="0.25">
      <c r="A1200" s="280" t="s">
        <v>3153</v>
      </c>
      <c r="B1200" s="283">
        <v>12100</v>
      </c>
      <c r="C1200" s="283">
        <v>12100</v>
      </c>
      <c r="D1200" s="283">
        <f t="shared" si="19"/>
        <v>0</v>
      </c>
    </row>
    <row r="1201" spans="1:4" x14ac:dyDescent="0.25">
      <c r="A1201" s="280" t="s">
        <v>3153</v>
      </c>
      <c r="B1201" s="283">
        <v>12100</v>
      </c>
      <c r="C1201" s="283">
        <v>12100</v>
      </c>
      <c r="D1201" s="283">
        <f t="shared" si="19"/>
        <v>0</v>
      </c>
    </row>
    <row r="1202" spans="1:4" x14ac:dyDescent="0.25">
      <c r="A1202" s="280" t="s">
        <v>3154</v>
      </c>
      <c r="B1202" s="283">
        <v>116000</v>
      </c>
      <c r="C1202" s="283">
        <v>116000</v>
      </c>
      <c r="D1202" s="283">
        <f t="shared" si="19"/>
        <v>0</v>
      </c>
    </row>
    <row r="1203" spans="1:4" x14ac:dyDescent="0.25">
      <c r="A1203" s="280" t="s">
        <v>3154</v>
      </c>
      <c r="B1203" s="283">
        <v>116000</v>
      </c>
      <c r="C1203" s="283">
        <v>116000</v>
      </c>
      <c r="D1203" s="283">
        <f t="shared" si="19"/>
        <v>0</v>
      </c>
    </row>
    <row r="1204" spans="1:4" x14ac:dyDescent="0.25">
      <c r="A1204" s="280" t="s">
        <v>3154</v>
      </c>
      <c r="B1204" s="283">
        <v>116000</v>
      </c>
      <c r="C1204" s="283">
        <v>116000</v>
      </c>
      <c r="D1204" s="283">
        <f t="shared" si="19"/>
        <v>0</v>
      </c>
    </row>
    <row r="1205" spans="1:4" x14ac:dyDescent="0.25">
      <c r="A1205" s="280" t="s">
        <v>3154</v>
      </c>
      <c r="B1205" s="283">
        <v>116000</v>
      </c>
      <c r="C1205" s="283">
        <v>116000</v>
      </c>
      <c r="D1205" s="283">
        <f t="shared" ref="D1205:D1268" si="20">B1205-C1205</f>
        <v>0</v>
      </c>
    </row>
    <row r="1206" spans="1:4" x14ac:dyDescent="0.25">
      <c r="A1206" s="280" t="s">
        <v>3154</v>
      </c>
      <c r="B1206" s="283">
        <v>116000</v>
      </c>
      <c r="C1206" s="283">
        <v>116000</v>
      </c>
      <c r="D1206" s="283">
        <f t="shared" si="20"/>
        <v>0</v>
      </c>
    </row>
    <row r="1207" spans="1:4" x14ac:dyDescent="0.25">
      <c r="A1207" s="280" t="s">
        <v>3154</v>
      </c>
      <c r="B1207" s="283">
        <v>116000</v>
      </c>
      <c r="C1207" s="283">
        <v>116000</v>
      </c>
      <c r="D1207" s="283">
        <f t="shared" si="20"/>
        <v>0</v>
      </c>
    </row>
    <row r="1208" spans="1:4" x14ac:dyDescent="0.25">
      <c r="A1208" s="280" t="s">
        <v>3155</v>
      </c>
      <c r="B1208" s="283">
        <v>19500</v>
      </c>
      <c r="C1208" s="283">
        <v>19500</v>
      </c>
      <c r="D1208" s="283">
        <f t="shared" si="20"/>
        <v>0</v>
      </c>
    </row>
    <row r="1209" spans="1:4" x14ac:dyDescent="0.25">
      <c r="A1209" s="280" t="s">
        <v>3155</v>
      </c>
      <c r="B1209" s="283">
        <v>19500</v>
      </c>
      <c r="C1209" s="283">
        <v>19500</v>
      </c>
      <c r="D1209" s="283">
        <f t="shared" si="20"/>
        <v>0</v>
      </c>
    </row>
    <row r="1210" spans="1:4" x14ac:dyDescent="0.25">
      <c r="A1210" s="280" t="s">
        <v>3155</v>
      </c>
      <c r="B1210" s="283">
        <v>19500</v>
      </c>
      <c r="C1210" s="283">
        <v>19500</v>
      </c>
      <c r="D1210" s="283">
        <f t="shared" si="20"/>
        <v>0</v>
      </c>
    </row>
    <row r="1211" spans="1:4" x14ac:dyDescent="0.25">
      <c r="A1211" s="280" t="s">
        <v>3156</v>
      </c>
      <c r="B1211" s="283">
        <v>18000</v>
      </c>
      <c r="C1211" s="291">
        <v>18000</v>
      </c>
      <c r="D1211" s="283">
        <f t="shared" si="20"/>
        <v>0</v>
      </c>
    </row>
    <row r="1212" spans="1:4" x14ac:dyDescent="0.25">
      <c r="A1212" s="280" t="s">
        <v>3156</v>
      </c>
      <c r="B1212" s="283">
        <v>18000</v>
      </c>
      <c r="C1212" s="291">
        <v>18000</v>
      </c>
      <c r="D1212" s="283">
        <f t="shared" si="20"/>
        <v>0</v>
      </c>
    </row>
    <row r="1213" spans="1:4" x14ac:dyDescent="0.25">
      <c r="A1213" s="280" t="s">
        <v>3156</v>
      </c>
      <c r="B1213" s="283">
        <v>18000</v>
      </c>
      <c r="C1213" s="291">
        <v>18000</v>
      </c>
      <c r="D1213" s="283">
        <f t="shared" si="20"/>
        <v>0</v>
      </c>
    </row>
    <row r="1214" spans="1:4" x14ac:dyDescent="0.25">
      <c r="A1214" s="280" t="s">
        <v>3156</v>
      </c>
      <c r="B1214" s="283">
        <v>18000</v>
      </c>
      <c r="C1214" s="291">
        <v>18000</v>
      </c>
      <c r="D1214" s="283">
        <f t="shared" si="20"/>
        <v>0</v>
      </c>
    </row>
    <row r="1215" spans="1:4" x14ac:dyDescent="0.25">
      <c r="A1215" s="280" t="s">
        <v>3157</v>
      </c>
      <c r="B1215" s="283">
        <v>14400</v>
      </c>
      <c r="C1215" s="291">
        <v>14400</v>
      </c>
      <c r="D1215" s="283">
        <f t="shared" si="20"/>
        <v>0</v>
      </c>
    </row>
    <row r="1216" spans="1:4" x14ac:dyDescent="0.25">
      <c r="A1216" s="280" t="s">
        <v>3157</v>
      </c>
      <c r="B1216" s="283">
        <v>14400</v>
      </c>
      <c r="C1216" s="291">
        <v>14400</v>
      </c>
      <c r="D1216" s="283">
        <f t="shared" si="20"/>
        <v>0</v>
      </c>
    </row>
    <row r="1217" spans="1:4" x14ac:dyDescent="0.25">
      <c r="A1217" s="280" t="s">
        <v>3158</v>
      </c>
      <c r="B1217" s="283">
        <v>29500</v>
      </c>
      <c r="C1217" s="291">
        <v>29500</v>
      </c>
      <c r="D1217" s="283">
        <f t="shared" si="20"/>
        <v>0</v>
      </c>
    </row>
    <row r="1218" spans="1:4" x14ac:dyDescent="0.25">
      <c r="A1218" s="280" t="s">
        <v>3158</v>
      </c>
      <c r="B1218" s="283">
        <v>29500</v>
      </c>
      <c r="C1218" s="291">
        <v>29500</v>
      </c>
      <c r="D1218" s="283">
        <f t="shared" si="20"/>
        <v>0</v>
      </c>
    </row>
    <row r="1219" spans="1:4" x14ac:dyDescent="0.25">
      <c r="A1219" s="280" t="s">
        <v>3159</v>
      </c>
      <c r="B1219" s="283">
        <v>78000</v>
      </c>
      <c r="C1219" s="291">
        <v>78000</v>
      </c>
      <c r="D1219" s="283">
        <f t="shared" si="20"/>
        <v>0</v>
      </c>
    </row>
    <row r="1220" spans="1:4" x14ac:dyDescent="0.25">
      <c r="A1220" s="280" t="s">
        <v>3159</v>
      </c>
      <c r="B1220" s="283">
        <v>78000</v>
      </c>
      <c r="C1220" s="291">
        <v>78000</v>
      </c>
      <c r="D1220" s="283">
        <f t="shared" si="20"/>
        <v>0</v>
      </c>
    </row>
    <row r="1221" spans="1:4" x14ac:dyDescent="0.25">
      <c r="A1221" s="280" t="s">
        <v>3160</v>
      </c>
      <c r="B1221" s="283">
        <v>800</v>
      </c>
      <c r="C1221" s="291">
        <v>800</v>
      </c>
      <c r="D1221" s="283">
        <f t="shared" si="20"/>
        <v>0</v>
      </c>
    </row>
    <row r="1222" spans="1:4" x14ac:dyDescent="0.25">
      <c r="A1222" s="280" t="s">
        <v>3160</v>
      </c>
      <c r="B1222" s="283">
        <v>800</v>
      </c>
      <c r="C1222" s="291">
        <v>800</v>
      </c>
      <c r="D1222" s="283">
        <f t="shared" si="20"/>
        <v>0</v>
      </c>
    </row>
    <row r="1223" spans="1:4" x14ac:dyDescent="0.25">
      <c r="A1223" s="280" t="s">
        <v>3161</v>
      </c>
      <c r="B1223" s="283">
        <v>6100</v>
      </c>
      <c r="C1223" s="291">
        <v>6100</v>
      </c>
      <c r="D1223" s="283">
        <f t="shared" si="20"/>
        <v>0</v>
      </c>
    </row>
    <row r="1224" spans="1:4" x14ac:dyDescent="0.25">
      <c r="A1224" s="280" t="s">
        <v>3161</v>
      </c>
      <c r="B1224" s="283">
        <v>6100</v>
      </c>
      <c r="C1224" s="291">
        <v>6100</v>
      </c>
      <c r="D1224" s="283">
        <f t="shared" si="20"/>
        <v>0</v>
      </c>
    </row>
    <row r="1225" spans="1:4" x14ac:dyDescent="0.25">
      <c r="A1225" s="280" t="s">
        <v>3162</v>
      </c>
      <c r="B1225" s="283">
        <v>46000</v>
      </c>
      <c r="C1225" s="291">
        <v>46000</v>
      </c>
      <c r="D1225" s="283">
        <f t="shared" si="20"/>
        <v>0</v>
      </c>
    </row>
    <row r="1226" spans="1:4" x14ac:dyDescent="0.25">
      <c r="A1226" s="280" t="s">
        <v>3162</v>
      </c>
      <c r="B1226" s="283">
        <v>46000</v>
      </c>
      <c r="C1226" s="291">
        <v>46000</v>
      </c>
      <c r="D1226" s="283">
        <f t="shared" si="20"/>
        <v>0</v>
      </c>
    </row>
    <row r="1227" spans="1:4" x14ac:dyDescent="0.25">
      <c r="A1227" s="280" t="s">
        <v>3163</v>
      </c>
      <c r="B1227" s="283">
        <v>60000</v>
      </c>
      <c r="C1227" s="291">
        <v>60000</v>
      </c>
      <c r="D1227" s="283">
        <f t="shared" si="20"/>
        <v>0</v>
      </c>
    </row>
    <row r="1228" spans="1:4" x14ac:dyDescent="0.25">
      <c r="A1228" s="280" t="s">
        <v>3163</v>
      </c>
      <c r="B1228" s="283">
        <v>60000</v>
      </c>
      <c r="C1228" s="291">
        <v>60000</v>
      </c>
      <c r="D1228" s="283">
        <f t="shared" si="20"/>
        <v>0</v>
      </c>
    </row>
    <row r="1229" spans="1:4" x14ac:dyDescent="0.25">
      <c r="A1229" s="280" t="s">
        <v>3164</v>
      </c>
      <c r="B1229" s="283">
        <v>85000</v>
      </c>
      <c r="C1229" s="291">
        <v>85000</v>
      </c>
      <c r="D1229" s="283">
        <f t="shared" si="20"/>
        <v>0</v>
      </c>
    </row>
    <row r="1230" spans="1:4" x14ac:dyDescent="0.25">
      <c r="A1230" s="280" t="s">
        <v>3165</v>
      </c>
      <c r="B1230" s="283">
        <v>150000</v>
      </c>
      <c r="C1230" s="291">
        <v>150000</v>
      </c>
      <c r="D1230" s="283">
        <f t="shared" si="20"/>
        <v>0</v>
      </c>
    </row>
    <row r="1231" spans="1:4" x14ac:dyDescent="0.25">
      <c r="A1231" s="280" t="s">
        <v>3166</v>
      </c>
      <c r="B1231" s="283">
        <v>10000</v>
      </c>
      <c r="C1231" s="291">
        <v>10000</v>
      </c>
      <c r="D1231" s="283">
        <f t="shared" si="20"/>
        <v>0</v>
      </c>
    </row>
    <row r="1232" spans="1:4" x14ac:dyDescent="0.25">
      <c r="A1232" s="280" t="s">
        <v>3166</v>
      </c>
      <c r="B1232" s="283">
        <v>10000</v>
      </c>
      <c r="C1232" s="291">
        <v>10000</v>
      </c>
      <c r="D1232" s="283">
        <f t="shared" si="20"/>
        <v>0</v>
      </c>
    </row>
    <row r="1233" spans="1:4" x14ac:dyDescent="0.25">
      <c r="A1233" s="280" t="s">
        <v>3167</v>
      </c>
      <c r="B1233" s="283">
        <v>83200</v>
      </c>
      <c r="C1233" s="291">
        <v>83200</v>
      </c>
      <c r="D1233" s="283">
        <f t="shared" si="20"/>
        <v>0</v>
      </c>
    </row>
    <row r="1234" spans="1:4" x14ac:dyDescent="0.25">
      <c r="A1234" s="280" t="s">
        <v>3168</v>
      </c>
      <c r="B1234" s="283">
        <v>59000</v>
      </c>
      <c r="C1234" s="291">
        <v>59000</v>
      </c>
      <c r="D1234" s="283">
        <f t="shared" si="20"/>
        <v>0</v>
      </c>
    </row>
    <row r="1235" spans="1:4" x14ac:dyDescent="0.25">
      <c r="A1235" s="280" t="s">
        <v>3169</v>
      </c>
      <c r="B1235" s="283">
        <v>19773</v>
      </c>
      <c r="C1235" s="291">
        <v>19773</v>
      </c>
      <c r="D1235" s="283">
        <f t="shared" si="20"/>
        <v>0</v>
      </c>
    </row>
    <row r="1236" spans="1:4" x14ac:dyDescent="0.25">
      <c r="A1236" s="280" t="s">
        <v>3170</v>
      </c>
      <c r="B1236" s="283">
        <v>45670</v>
      </c>
      <c r="C1236" s="283">
        <v>45670</v>
      </c>
      <c r="D1236" s="283">
        <f t="shared" si="20"/>
        <v>0</v>
      </c>
    </row>
    <row r="1237" spans="1:4" x14ac:dyDescent="0.25">
      <c r="A1237" s="280" t="s">
        <v>3170</v>
      </c>
      <c r="B1237" s="283">
        <v>45670</v>
      </c>
      <c r="C1237" s="283">
        <v>45670</v>
      </c>
      <c r="D1237" s="283">
        <f t="shared" si="20"/>
        <v>0</v>
      </c>
    </row>
    <row r="1238" spans="1:4" x14ac:dyDescent="0.25">
      <c r="A1238" s="280" t="s">
        <v>3170</v>
      </c>
      <c r="B1238" s="283">
        <v>45670</v>
      </c>
      <c r="C1238" s="283">
        <v>45670</v>
      </c>
      <c r="D1238" s="283">
        <f t="shared" si="20"/>
        <v>0</v>
      </c>
    </row>
    <row r="1239" spans="1:4" x14ac:dyDescent="0.25">
      <c r="A1239" s="280" t="s">
        <v>3170</v>
      </c>
      <c r="B1239" s="283">
        <v>45670</v>
      </c>
      <c r="C1239" s="283">
        <v>45670</v>
      </c>
      <c r="D1239" s="283">
        <f t="shared" si="20"/>
        <v>0</v>
      </c>
    </row>
    <row r="1240" spans="1:4" x14ac:dyDescent="0.25">
      <c r="A1240" s="280" t="s">
        <v>3170</v>
      </c>
      <c r="B1240" s="283">
        <v>45670</v>
      </c>
      <c r="C1240" s="283">
        <v>45670</v>
      </c>
      <c r="D1240" s="283">
        <f t="shared" si="20"/>
        <v>0</v>
      </c>
    </row>
    <row r="1241" spans="1:4" x14ac:dyDescent="0.25">
      <c r="A1241" s="280" t="s">
        <v>3170</v>
      </c>
      <c r="B1241" s="283">
        <v>45670</v>
      </c>
      <c r="C1241" s="283">
        <v>45670</v>
      </c>
      <c r="D1241" s="283">
        <f t="shared" si="20"/>
        <v>0</v>
      </c>
    </row>
    <row r="1242" spans="1:4" x14ac:dyDescent="0.25">
      <c r="A1242" s="280" t="s">
        <v>3170</v>
      </c>
      <c r="B1242" s="283">
        <v>45670</v>
      </c>
      <c r="C1242" s="283">
        <v>45670</v>
      </c>
      <c r="D1242" s="283">
        <f t="shared" si="20"/>
        <v>0</v>
      </c>
    </row>
    <row r="1243" spans="1:4" x14ac:dyDescent="0.25">
      <c r="A1243" s="280" t="s">
        <v>3170</v>
      </c>
      <c r="B1243" s="283">
        <v>45670</v>
      </c>
      <c r="C1243" s="283">
        <v>45670</v>
      </c>
      <c r="D1243" s="283">
        <f t="shared" si="20"/>
        <v>0</v>
      </c>
    </row>
    <row r="1244" spans="1:4" x14ac:dyDescent="0.25">
      <c r="A1244" s="280" t="s">
        <v>3170</v>
      </c>
      <c r="B1244" s="283">
        <v>45670</v>
      </c>
      <c r="C1244" s="283">
        <v>45670</v>
      </c>
      <c r="D1244" s="283">
        <f t="shared" si="20"/>
        <v>0</v>
      </c>
    </row>
    <row r="1245" spans="1:4" x14ac:dyDescent="0.25">
      <c r="A1245" s="280" t="s">
        <v>3170</v>
      </c>
      <c r="B1245" s="283">
        <v>45670</v>
      </c>
      <c r="C1245" s="283">
        <v>45670</v>
      </c>
      <c r="D1245" s="283">
        <f t="shared" si="20"/>
        <v>0</v>
      </c>
    </row>
    <row r="1246" spans="1:4" x14ac:dyDescent="0.25">
      <c r="A1246" s="280" t="s">
        <v>3170</v>
      </c>
      <c r="B1246" s="283">
        <v>45670</v>
      </c>
      <c r="C1246" s="283">
        <v>45670</v>
      </c>
      <c r="D1246" s="283">
        <f t="shared" si="20"/>
        <v>0</v>
      </c>
    </row>
    <row r="1247" spans="1:4" x14ac:dyDescent="0.25">
      <c r="A1247" s="280" t="s">
        <v>3170</v>
      </c>
      <c r="B1247" s="283">
        <v>45670</v>
      </c>
      <c r="C1247" s="283">
        <v>45670</v>
      </c>
      <c r="D1247" s="283">
        <f t="shared" si="20"/>
        <v>0</v>
      </c>
    </row>
    <row r="1248" spans="1:4" x14ac:dyDescent="0.25">
      <c r="A1248" s="280" t="s">
        <v>4263</v>
      </c>
      <c r="B1248" s="283">
        <v>40945</v>
      </c>
      <c r="C1248" s="283">
        <v>40945</v>
      </c>
      <c r="D1248" s="283">
        <f t="shared" si="20"/>
        <v>0</v>
      </c>
    </row>
    <row r="1249" spans="1:4" x14ac:dyDescent="0.25">
      <c r="A1249" s="280" t="s">
        <v>4264</v>
      </c>
      <c r="B1249" s="283">
        <v>24000</v>
      </c>
      <c r="C1249" s="283">
        <v>24000</v>
      </c>
      <c r="D1249" s="283">
        <f t="shared" si="20"/>
        <v>0</v>
      </c>
    </row>
    <row r="1250" spans="1:4" x14ac:dyDescent="0.25">
      <c r="A1250" s="280" t="s">
        <v>4264</v>
      </c>
      <c r="B1250" s="283">
        <v>24000</v>
      </c>
      <c r="C1250" s="283">
        <v>24000</v>
      </c>
      <c r="D1250" s="283">
        <f t="shared" si="20"/>
        <v>0</v>
      </c>
    </row>
    <row r="1251" spans="1:4" x14ac:dyDescent="0.25">
      <c r="A1251" s="280" t="s">
        <v>4264</v>
      </c>
      <c r="B1251" s="283">
        <v>24000</v>
      </c>
      <c r="C1251" s="283">
        <v>24000</v>
      </c>
      <c r="D1251" s="283">
        <f t="shared" si="20"/>
        <v>0</v>
      </c>
    </row>
    <row r="1252" spans="1:4" x14ac:dyDescent="0.25">
      <c r="A1252" s="280" t="s">
        <v>4265</v>
      </c>
      <c r="B1252" s="283">
        <v>67500</v>
      </c>
      <c r="C1252" s="283">
        <v>67500</v>
      </c>
      <c r="D1252" s="283">
        <f t="shared" si="20"/>
        <v>0</v>
      </c>
    </row>
    <row r="1253" spans="1:4" x14ac:dyDescent="0.25">
      <c r="A1253" s="280" t="s">
        <v>4265</v>
      </c>
      <c r="B1253" s="283">
        <v>67500</v>
      </c>
      <c r="C1253" s="283">
        <v>67500</v>
      </c>
      <c r="D1253" s="283">
        <f t="shared" si="20"/>
        <v>0</v>
      </c>
    </row>
    <row r="1254" spans="1:4" x14ac:dyDescent="0.25">
      <c r="A1254" s="280" t="s">
        <v>4265</v>
      </c>
      <c r="B1254" s="283">
        <v>67500</v>
      </c>
      <c r="C1254" s="283">
        <v>67500</v>
      </c>
      <c r="D1254" s="283">
        <f t="shared" si="20"/>
        <v>0</v>
      </c>
    </row>
    <row r="1255" spans="1:4" x14ac:dyDescent="0.25">
      <c r="A1255" s="280" t="s">
        <v>4265</v>
      </c>
      <c r="B1255" s="283">
        <v>67500</v>
      </c>
      <c r="C1255" s="283">
        <v>67500</v>
      </c>
      <c r="D1255" s="283">
        <f t="shared" si="20"/>
        <v>0</v>
      </c>
    </row>
    <row r="1256" spans="1:4" x14ac:dyDescent="0.25">
      <c r="A1256" s="280" t="s">
        <v>4266</v>
      </c>
      <c r="B1256" s="283">
        <v>86700</v>
      </c>
      <c r="C1256" s="283">
        <v>86700</v>
      </c>
      <c r="D1256" s="283">
        <f t="shared" si="20"/>
        <v>0</v>
      </c>
    </row>
    <row r="1257" spans="1:4" x14ac:dyDescent="0.25">
      <c r="A1257" s="280" t="s">
        <v>4267</v>
      </c>
      <c r="B1257" s="283">
        <v>43350</v>
      </c>
      <c r="C1257" s="283">
        <v>43350</v>
      </c>
      <c r="D1257" s="283">
        <f t="shared" si="20"/>
        <v>0</v>
      </c>
    </row>
    <row r="1258" spans="1:4" x14ac:dyDescent="0.25">
      <c r="A1258" s="280" t="s">
        <v>4268</v>
      </c>
      <c r="B1258" s="283">
        <v>5000</v>
      </c>
      <c r="C1258" s="283">
        <v>5000</v>
      </c>
      <c r="D1258" s="283">
        <f t="shared" si="20"/>
        <v>0</v>
      </c>
    </row>
    <row r="1259" spans="1:4" x14ac:dyDescent="0.25">
      <c r="A1259" s="280" t="s">
        <v>4268</v>
      </c>
      <c r="B1259" s="283">
        <v>5000</v>
      </c>
      <c r="C1259" s="283">
        <v>5000</v>
      </c>
      <c r="D1259" s="283">
        <f t="shared" si="20"/>
        <v>0</v>
      </c>
    </row>
    <row r="1260" spans="1:4" x14ac:dyDescent="0.25">
      <c r="A1260" s="280" t="s">
        <v>4269</v>
      </c>
      <c r="B1260" s="283">
        <v>6000</v>
      </c>
      <c r="C1260" s="283">
        <v>6000</v>
      </c>
      <c r="D1260" s="283">
        <f t="shared" si="20"/>
        <v>0</v>
      </c>
    </row>
    <row r="1261" spans="1:4" x14ac:dyDescent="0.25">
      <c r="A1261" s="280" t="s">
        <v>4269</v>
      </c>
      <c r="B1261" s="283">
        <v>6000</v>
      </c>
      <c r="C1261" s="283">
        <v>6000</v>
      </c>
      <c r="D1261" s="283">
        <f t="shared" si="20"/>
        <v>0</v>
      </c>
    </row>
    <row r="1262" spans="1:4" x14ac:dyDescent="0.25">
      <c r="A1262" s="280" t="s">
        <v>4270</v>
      </c>
      <c r="B1262" s="283">
        <v>15990</v>
      </c>
      <c r="C1262" s="283">
        <v>15990</v>
      </c>
      <c r="D1262" s="283">
        <f t="shared" si="20"/>
        <v>0</v>
      </c>
    </row>
    <row r="1263" spans="1:4" x14ac:dyDescent="0.25">
      <c r="A1263" s="280" t="s">
        <v>4270</v>
      </c>
      <c r="B1263" s="283">
        <v>9990</v>
      </c>
      <c r="C1263" s="283">
        <v>9990</v>
      </c>
      <c r="D1263" s="283">
        <f t="shared" si="20"/>
        <v>0</v>
      </c>
    </row>
    <row r="1264" spans="1:4" x14ac:dyDescent="0.25">
      <c r="A1264" s="280" t="s">
        <v>4270</v>
      </c>
      <c r="B1264" s="283">
        <v>12900</v>
      </c>
      <c r="C1264" s="283">
        <v>12900</v>
      </c>
      <c r="D1264" s="283">
        <f t="shared" si="20"/>
        <v>0</v>
      </c>
    </row>
    <row r="1265" spans="1:4" x14ac:dyDescent="0.25">
      <c r="A1265" s="280" t="s">
        <v>4271</v>
      </c>
      <c r="B1265" s="283">
        <v>12349</v>
      </c>
      <c r="C1265" s="283">
        <v>12349</v>
      </c>
      <c r="D1265" s="283">
        <f t="shared" si="20"/>
        <v>0</v>
      </c>
    </row>
    <row r="1266" spans="1:4" x14ac:dyDescent="0.25">
      <c r="A1266" s="280" t="s">
        <v>4272</v>
      </c>
      <c r="B1266" s="283">
        <v>8390</v>
      </c>
      <c r="C1266" s="283">
        <v>8390</v>
      </c>
      <c r="D1266" s="283">
        <f t="shared" si="20"/>
        <v>0</v>
      </c>
    </row>
    <row r="1267" spans="1:4" x14ac:dyDescent="0.25">
      <c r="A1267" s="280" t="s">
        <v>4272</v>
      </c>
      <c r="B1267" s="283">
        <v>8390</v>
      </c>
      <c r="C1267" s="283">
        <v>8390</v>
      </c>
      <c r="D1267" s="283">
        <f t="shared" si="20"/>
        <v>0</v>
      </c>
    </row>
    <row r="1268" spans="1:4" x14ac:dyDescent="0.25">
      <c r="A1268" s="280" t="s">
        <v>4272</v>
      </c>
      <c r="B1268" s="283">
        <v>8390</v>
      </c>
      <c r="C1268" s="283">
        <v>8390</v>
      </c>
      <c r="D1268" s="283">
        <f t="shared" si="20"/>
        <v>0</v>
      </c>
    </row>
    <row r="1269" spans="1:4" x14ac:dyDescent="0.25">
      <c r="A1269" s="280" t="s">
        <v>4272</v>
      </c>
      <c r="B1269" s="283">
        <v>8390</v>
      </c>
      <c r="C1269" s="283">
        <v>8390</v>
      </c>
      <c r="D1269" s="283">
        <f t="shared" ref="D1269:D1279" si="21">B1269-C1269</f>
        <v>0</v>
      </c>
    </row>
    <row r="1270" spans="1:4" x14ac:dyDescent="0.25">
      <c r="A1270" s="280" t="s">
        <v>4272</v>
      </c>
      <c r="B1270" s="283">
        <v>8390</v>
      </c>
      <c r="C1270" s="283">
        <v>8390</v>
      </c>
      <c r="D1270" s="283">
        <f t="shared" si="21"/>
        <v>0</v>
      </c>
    </row>
    <row r="1271" spans="1:4" x14ac:dyDescent="0.25">
      <c r="A1271" s="280" t="s">
        <v>4273</v>
      </c>
      <c r="B1271" s="283">
        <v>20614</v>
      </c>
      <c r="C1271" s="283">
        <v>20614</v>
      </c>
      <c r="D1271" s="283">
        <f t="shared" si="21"/>
        <v>0</v>
      </c>
    </row>
    <row r="1272" spans="1:4" x14ac:dyDescent="0.25">
      <c r="A1272" s="280" t="s">
        <v>4274</v>
      </c>
      <c r="B1272" s="283">
        <v>14000</v>
      </c>
      <c r="C1272" s="283">
        <v>14000</v>
      </c>
      <c r="D1272" s="283">
        <f t="shared" si="21"/>
        <v>0</v>
      </c>
    </row>
    <row r="1273" spans="1:4" x14ac:dyDescent="0.25">
      <c r="A1273" s="280" t="s">
        <v>4274</v>
      </c>
      <c r="B1273" s="283">
        <v>14000</v>
      </c>
      <c r="C1273" s="283">
        <v>14000</v>
      </c>
      <c r="D1273" s="283">
        <f t="shared" si="21"/>
        <v>0</v>
      </c>
    </row>
    <row r="1274" spans="1:4" x14ac:dyDescent="0.25">
      <c r="A1274" s="280" t="s">
        <v>4275</v>
      </c>
      <c r="B1274" s="283">
        <v>4990</v>
      </c>
      <c r="C1274" s="283">
        <v>4990</v>
      </c>
      <c r="D1274" s="283">
        <f t="shared" si="21"/>
        <v>0</v>
      </c>
    </row>
    <row r="1275" spans="1:4" x14ac:dyDescent="0.25">
      <c r="A1275" s="280" t="s">
        <v>4276</v>
      </c>
      <c r="B1275" s="283">
        <v>50163</v>
      </c>
      <c r="C1275" s="283">
        <v>50163</v>
      </c>
      <c r="D1275" s="283">
        <f t="shared" si="21"/>
        <v>0</v>
      </c>
    </row>
    <row r="1276" spans="1:4" x14ac:dyDescent="0.25">
      <c r="A1276" s="280" t="s">
        <v>4276</v>
      </c>
      <c r="B1276" s="283">
        <v>50163</v>
      </c>
      <c r="C1276" s="283">
        <v>50163</v>
      </c>
      <c r="D1276" s="283">
        <f t="shared" si="21"/>
        <v>0</v>
      </c>
    </row>
    <row r="1277" spans="1:4" x14ac:dyDescent="0.25">
      <c r="A1277" s="280" t="s">
        <v>4277</v>
      </c>
      <c r="B1277" s="283">
        <v>22990</v>
      </c>
      <c r="C1277" s="283">
        <v>22990</v>
      </c>
      <c r="D1277" s="283">
        <f t="shared" si="21"/>
        <v>0</v>
      </c>
    </row>
    <row r="1278" spans="1:4" x14ac:dyDescent="0.25">
      <c r="A1278" s="280" t="s">
        <v>4277</v>
      </c>
      <c r="B1278" s="283">
        <v>22990</v>
      </c>
      <c r="C1278" s="283">
        <v>22990</v>
      </c>
      <c r="D1278" s="283">
        <f t="shared" si="21"/>
        <v>0</v>
      </c>
    </row>
    <row r="1279" spans="1:4" x14ac:dyDescent="0.25">
      <c r="A1279" s="280" t="s">
        <v>3145</v>
      </c>
      <c r="B1279" s="283">
        <v>15990</v>
      </c>
      <c r="C1279" s="283">
        <v>15990</v>
      </c>
      <c r="D1279" s="283">
        <f t="shared" si="21"/>
        <v>0</v>
      </c>
    </row>
    <row r="1280" spans="1:4" x14ac:dyDescent="0.25">
      <c r="A1280" s="289" t="s">
        <v>2243</v>
      </c>
      <c r="B1280" s="303">
        <f>SUM(B519:B1279)</f>
        <v>54904414</v>
      </c>
      <c r="C1280" s="303">
        <f t="shared" ref="C1280:D1280" si="22">SUM(C519:C1279)</f>
        <v>54904414</v>
      </c>
      <c r="D1280" s="303">
        <f t="shared" si="22"/>
        <v>0</v>
      </c>
    </row>
    <row r="1281" spans="1:4" x14ac:dyDescent="0.25">
      <c r="A1281" s="289" t="s">
        <v>4278</v>
      </c>
      <c r="B1281" s="303"/>
      <c r="C1281" s="303"/>
      <c r="D1281" s="303"/>
    </row>
    <row r="1282" spans="1:4" x14ac:dyDescent="0.25">
      <c r="A1282" s="280" t="s">
        <v>4279</v>
      </c>
      <c r="B1282" s="283">
        <v>11180315</v>
      </c>
      <c r="C1282" s="291">
        <v>5703489</v>
      </c>
      <c r="D1282" s="283">
        <f>B1282-C1282</f>
        <v>5476826</v>
      </c>
    </row>
    <row r="1283" spans="1:4" x14ac:dyDescent="0.25">
      <c r="A1283" s="280" t="s">
        <v>4280</v>
      </c>
      <c r="B1283" s="283">
        <v>8587402</v>
      </c>
      <c r="C1283" s="291">
        <v>4874820</v>
      </c>
      <c r="D1283" s="283">
        <f>B1283-C1283</f>
        <v>3712582</v>
      </c>
    </row>
    <row r="1284" spans="1:4" ht="31.5" x14ac:dyDescent="0.25">
      <c r="A1284" s="289" t="s">
        <v>4281</v>
      </c>
      <c r="B1284" s="303">
        <f>SUM(B1282:B1283)</f>
        <v>19767717</v>
      </c>
      <c r="C1284" s="303">
        <f>SUM(C1282:C1283)</f>
        <v>10578309</v>
      </c>
      <c r="D1284" s="303">
        <f>SUM(D1282:D1283)</f>
        <v>9189408</v>
      </c>
    </row>
    <row r="1285" spans="1:4" x14ac:dyDescent="0.25">
      <c r="A1285" s="426" t="s">
        <v>3486</v>
      </c>
      <c r="B1285" s="286"/>
      <c r="C1285" s="286"/>
      <c r="D1285" s="286"/>
    </row>
    <row r="1286" spans="1:4" x14ac:dyDescent="0.25">
      <c r="A1286" s="288" t="s">
        <v>3860</v>
      </c>
      <c r="B1286" s="283">
        <v>286614</v>
      </c>
      <c r="C1286" s="283">
        <v>286614</v>
      </c>
      <c r="D1286" s="283">
        <f>B1286-C1286</f>
        <v>0</v>
      </c>
    </row>
    <row r="1287" spans="1:4" x14ac:dyDescent="0.25">
      <c r="A1287" s="287" t="s">
        <v>3370</v>
      </c>
      <c r="B1287" s="273">
        <v>247000</v>
      </c>
      <c r="C1287" s="273">
        <v>247000</v>
      </c>
      <c r="D1287" s="273">
        <f t="shared" ref="D1287:D1350" si="23">B1287-C1287</f>
        <v>0</v>
      </c>
    </row>
    <row r="1288" spans="1:4" x14ac:dyDescent="0.25">
      <c r="A1288" s="287" t="s">
        <v>3370</v>
      </c>
      <c r="B1288" s="273">
        <v>247000</v>
      </c>
      <c r="C1288" s="273">
        <v>247000</v>
      </c>
      <c r="D1288" s="273">
        <f t="shared" si="23"/>
        <v>0</v>
      </c>
    </row>
    <row r="1289" spans="1:4" x14ac:dyDescent="0.25">
      <c r="A1289" s="287" t="s">
        <v>3370</v>
      </c>
      <c r="B1289" s="273">
        <v>247000</v>
      </c>
      <c r="C1289" s="273">
        <v>247000</v>
      </c>
      <c r="D1289" s="273">
        <f t="shared" si="23"/>
        <v>0</v>
      </c>
    </row>
    <row r="1290" spans="1:4" x14ac:dyDescent="0.25">
      <c r="A1290" s="287" t="s">
        <v>3370</v>
      </c>
      <c r="B1290" s="273">
        <v>247000</v>
      </c>
      <c r="C1290" s="273">
        <v>247000</v>
      </c>
      <c r="D1290" s="273">
        <f t="shared" si="23"/>
        <v>0</v>
      </c>
    </row>
    <row r="1291" spans="1:4" x14ac:dyDescent="0.25">
      <c r="A1291" s="287" t="s">
        <v>3370</v>
      </c>
      <c r="B1291" s="273">
        <v>247000</v>
      </c>
      <c r="C1291" s="273">
        <v>247000</v>
      </c>
      <c r="D1291" s="273">
        <f t="shared" si="23"/>
        <v>0</v>
      </c>
    </row>
    <row r="1292" spans="1:4" x14ac:dyDescent="0.25">
      <c r="A1292" s="287" t="s">
        <v>3370</v>
      </c>
      <c r="B1292" s="273">
        <v>247000</v>
      </c>
      <c r="C1292" s="273">
        <v>247000</v>
      </c>
      <c r="D1292" s="273">
        <f t="shared" si="23"/>
        <v>0</v>
      </c>
    </row>
    <row r="1293" spans="1:4" x14ac:dyDescent="0.25">
      <c r="A1293" s="287" t="s">
        <v>2185</v>
      </c>
      <c r="B1293" s="273">
        <v>479528</v>
      </c>
      <c r="C1293" s="273">
        <v>479528</v>
      </c>
      <c r="D1293" s="273">
        <f t="shared" si="23"/>
        <v>0</v>
      </c>
    </row>
    <row r="1294" spans="1:4" x14ac:dyDescent="0.25">
      <c r="A1294" s="287" t="s">
        <v>1910</v>
      </c>
      <c r="B1294" s="273">
        <v>247953</v>
      </c>
      <c r="C1294" s="273">
        <v>247953</v>
      </c>
      <c r="D1294" s="273">
        <f t="shared" si="23"/>
        <v>0</v>
      </c>
    </row>
    <row r="1295" spans="1:4" x14ac:dyDescent="0.25">
      <c r="A1295" s="287" t="s">
        <v>1397</v>
      </c>
      <c r="B1295" s="273">
        <v>37250</v>
      </c>
      <c r="C1295" s="273">
        <v>37250</v>
      </c>
      <c r="D1295" s="273">
        <f t="shared" si="23"/>
        <v>0</v>
      </c>
    </row>
    <row r="1296" spans="1:4" x14ac:dyDescent="0.25">
      <c r="A1296" s="287" t="s">
        <v>1398</v>
      </c>
      <c r="B1296" s="273">
        <v>513600</v>
      </c>
      <c r="C1296" s="273">
        <v>513600</v>
      </c>
      <c r="D1296" s="273">
        <f t="shared" si="23"/>
        <v>0</v>
      </c>
    </row>
    <row r="1297" spans="1:4" x14ac:dyDescent="0.25">
      <c r="A1297" s="287" t="s">
        <v>1399</v>
      </c>
      <c r="B1297" s="273">
        <v>270900</v>
      </c>
      <c r="C1297" s="273">
        <v>270900</v>
      </c>
      <c r="D1297" s="273">
        <f t="shared" si="23"/>
        <v>0</v>
      </c>
    </row>
    <row r="1298" spans="1:4" x14ac:dyDescent="0.25">
      <c r="A1298" s="287" t="s">
        <v>1401</v>
      </c>
      <c r="B1298" s="273">
        <v>1306911</v>
      </c>
      <c r="C1298" s="273">
        <v>1306911</v>
      </c>
      <c r="D1298" s="273">
        <f t="shared" si="23"/>
        <v>0</v>
      </c>
    </row>
    <row r="1299" spans="1:4" x14ac:dyDescent="0.25">
      <c r="A1299" s="287" t="s">
        <v>1402</v>
      </c>
      <c r="B1299" s="273">
        <v>204218</v>
      </c>
      <c r="C1299" s="273">
        <v>204218</v>
      </c>
      <c r="D1299" s="273">
        <f t="shared" si="23"/>
        <v>0</v>
      </c>
    </row>
    <row r="1300" spans="1:4" x14ac:dyDescent="0.25">
      <c r="A1300" s="287" t="s">
        <v>1403</v>
      </c>
      <c r="B1300" s="273">
        <v>1285034</v>
      </c>
      <c r="C1300" s="273">
        <v>1285034</v>
      </c>
      <c r="D1300" s="273">
        <f t="shared" si="23"/>
        <v>0</v>
      </c>
    </row>
    <row r="1301" spans="1:4" x14ac:dyDescent="0.25">
      <c r="A1301" s="287" t="s">
        <v>1404</v>
      </c>
      <c r="B1301" s="273">
        <v>1555542</v>
      </c>
      <c r="C1301" s="273">
        <v>1555542</v>
      </c>
      <c r="D1301" s="273">
        <f t="shared" si="23"/>
        <v>0</v>
      </c>
    </row>
    <row r="1302" spans="1:4" x14ac:dyDescent="0.25">
      <c r="A1302" s="287" t="s">
        <v>1405</v>
      </c>
      <c r="B1302" s="273">
        <v>656984</v>
      </c>
      <c r="C1302" s="273">
        <v>656984</v>
      </c>
      <c r="D1302" s="273">
        <f t="shared" si="23"/>
        <v>0</v>
      </c>
    </row>
    <row r="1303" spans="1:4" x14ac:dyDescent="0.25">
      <c r="A1303" s="287" t="s">
        <v>1406</v>
      </c>
      <c r="B1303" s="273">
        <v>1604582</v>
      </c>
      <c r="C1303" s="273">
        <v>1604582</v>
      </c>
      <c r="D1303" s="273">
        <f t="shared" si="23"/>
        <v>0</v>
      </c>
    </row>
    <row r="1304" spans="1:4" x14ac:dyDescent="0.25">
      <c r="A1304" s="287" t="s">
        <v>1407</v>
      </c>
      <c r="B1304" s="273">
        <v>1519934</v>
      </c>
      <c r="C1304" s="273">
        <v>1519934</v>
      </c>
      <c r="D1304" s="273">
        <f t="shared" si="23"/>
        <v>0</v>
      </c>
    </row>
    <row r="1305" spans="1:4" x14ac:dyDescent="0.25">
      <c r="A1305" s="287" t="s">
        <v>1408</v>
      </c>
      <c r="B1305" s="273">
        <v>406778</v>
      </c>
      <c r="C1305" s="273">
        <v>406778</v>
      </c>
      <c r="D1305" s="273">
        <f t="shared" si="23"/>
        <v>0</v>
      </c>
    </row>
    <row r="1306" spans="1:4" x14ac:dyDescent="0.25">
      <c r="A1306" s="287" t="s">
        <v>1409</v>
      </c>
      <c r="B1306" s="273">
        <v>145521</v>
      </c>
      <c r="C1306" s="273">
        <v>145521</v>
      </c>
      <c r="D1306" s="273">
        <f t="shared" si="23"/>
        <v>0</v>
      </c>
    </row>
    <row r="1307" spans="1:4" x14ac:dyDescent="0.25">
      <c r="A1307" s="287" t="s">
        <v>1410</v>
      </c>
      <c r="B1307" s="273">
        <v>274771</v>
      </c>
      <c r="C1307" s="273">
        <v>274771</v>
      </c>
      <c r="D1307" s="273">
        <f t="shared" si="23"/>
        <v>0</v>
      </c>
    </row>
    <row r="1308" spans="1:4" x14ac:dyDescent="0.25">
      <c r="A1308" s="287" t="s">
        <v>1410</v>
      </c>
      <c r="B1308" s="273">
        <v>274771</v>
      </c>
      <c r="C1308" s="273">
        <v>274771</v>
      </c>
      <c r="D1308" s="273">
        <f t="shared" si="23"/>
        <v>0</v>
      </c>
    </row>
    <row r="1309" spans="1:4" x14ac:dyDescent="0.25">
      <c r="A1309" s="287" t="s">
        <v>1410</v>
      </c>
      <c r="B1309" s="273">
        <v>274771</v>
      </c>
      <c r="C1309" s="273">
        <v>274771</v>
      </c>
      <c r="D1309" s="273">
        <f t="shared" si="23"/>
        <v>0</v>
      </c>
    </row>
    <row r="1310" spans="1:4" x14ac:dyDescent="0.25">
      <c r="A1310" s="287" t="s">
        <v>1410</v>
      </c>
      <c r="B1310" s="273">
        <v>274771</v>
      </c>
      <c r="C1310" s="273">
        <v>274771</v>
      </c>
      <c r="D1310" s="273">
        <f t="shared" si="23"/>
        <v>0</v>
      </c>
    </row>
    <row r="1311" spans="1:4" x14ac:dyDescent="0.25">
      <c r="A1311" s="287" t="s">
        <v>1410</v>
      </c>
      <c r="B1311" s="273">
        <v>274771</v>
      </c>
      <c r="C1311" s="273">
        <v>274771</v>
      </c>
      <c r="D1311" s="273">
        <f t="shared" si="23"/>
        <v>0</v>
      </c>
    </row>
    <row r="1312" spans="1:4" x14ac:dyDescent="0.25">
      <c r="A1312" s="287" t="s">
        <v>1410</v>
      </c>
      <c r="B1312" s="273">
        <v>274771</v>
      </c>
      <c r="C1312" s="273">
        <v>274771</v>
      </c>
      <c r="D1312" s="273">
        <f t="shared" si="23"/>
        <v>0</v>
      </c>
    </row>
    <row r="1313" spans="1:4" x14ac:dyDescent="0.25">
      <c r="A1313" s="287" t="s">
        <v>1410</v>
      </c>
      <c r="B1313" s="273">
        <v>274771</v>
      </c>
      <c r="C1313" s="273">
        <v>274771</v>
      </c>
      <c r="D1313" s="273">
        <f t="shared" si="23"/>
        <v>0</v>
      </c>
    </row>
    <row r="1314" spans="1:4" x14ac:dyDescent="0.25">
      <c r="A1314" s="287" t="s">
        <v>1410</v>
      </c>
      <c r="B1314" s="273">
        <v>274771</v>
      </c>
      <c r="C1314" s="273">
        <v>274771</v>
      </c>
      <c r="D1314" s="273">
        <f t="shared" si="23"/>
        <v>0</v>
      </c>
    </row>
    <row r="1315" spans="1:4" x14ac:dyDescent="0.25">
      <c r="A1315" s="287" t="s">
        <v>1410</v>
      </c>
      <c r="B1315" s="273">
        <v>274771</v>
      </c>
      <c r="C1315" s="273">
        <v>274771</v>
      </c>
      <c r="D1315" s="273">
        <f t="shared" si="23"/>
        <v>0</v>
      </c>
    </row>
    <row r="1316" spans="1:4" x14ac:dyDescent="0.25">
      <c r="A1316" s="287" t="s">
        <v>1410</v>
      </c>
      <c r="B1316" s="273">
        <v>274771</v>
      </c>
      <c r="C1316" s="273">
        <v>274771</v>
      </c>
      <c r="D1316" s="273">
        <f t="shared" si="23"/>
        <v>0</v>
      </c>
    </row>
    <row r="1317" spans="1:4" x14ac:dyDescent="0.25">
      <c r="A1317" s="287" t="s">
        <v>1410</v>
      </c>
      <c r="B1317" s="273">
        <v>274771</v>
      </c>
      <c r="C1317" s="273">
        <v>274771</v>
      </c>
      <c r="D1317" s="273">
        <f t="shared" si="23"/>
        <v>0</v>
      </c>
    </row>
    <row r="1318" spans="1:4" x14ac:dyDescent="0.25">
      <c r="A1318" s="287" t="s">
        <v>1410</v>
      </c>
      <c r="B1318" s="273">
        <v>274771</v>
      </c>
      <c r="C1318" s="273">
        <v>274771</v>
      </c>
      <c r="D1318" s="273">
        <f t="shared" si="23"/>
        <v>0</v>
      </c>
    </row>
    <row r="1319" spans="1:4" x14ac:dyDescent="0.25">
      <c r="A1319" s="287" t="s">
        <v>1410</v>
      </c>
      <c r="B1319" s="273">
        <v>274771</v>
      </c>
      <c r="C1319" s="273">
        <v>274771</v>
      </c>
      <c r="D1319" s="273">
        <f t="shared" si="23"/>
        <v>0</v>
      </c>
    </row>
    <row r="1320" spans="1:4" x14ac:dyDescent="0.25">
      <c r="A1320" s="287" t="s">
        <v>1410</v>
      </c>
      <c r="B1320" s="273">
        <v>274771</v>
      </c>
      <c r="C1320" s="273">
        <v>274771</v>
      </c>
      <c r="D1320" s="273">
        <f t="shared" si="23"/>
        <v>0</v>
      </c>
    </row>
    <row r="1321" spans="1:4" x14ac:dyDescent="0.25">
      <c r="A1321" s="287" t="s">
        <v>1410</v>
      </c>
      <c r="B1321" s="273">
        <v>274771</v>
      </c>
      <c r="C1321" s="273">
        <v>274771</v>
      </c>
      <c r="D1321" s="273">
        <f t="shared" si="23"/>
        <v>0</v>
      </c>
    </row>
    <row r="1322" spans="1:4" x14ac:dyDescent="0.25">
      <c r="A1322" s="287" t="s">
        <v>1410</v>
      </c>
      <c r="B1322" s="273">
        <v>274771</v>
      </c>
      <c r="C1322" s="273">
        <v>274771</v>
      </c>
      <c r="D1322" s="273">
        <f t="shared" si="23"/>
        <v>0</v>
      </c>
    </row>
    <row r="1323" spans="1:4" x14ac:dyDescent="0.25">
      <c r="A1323" s="287" t="s">
        <v>1410</v>
      </c>
      <c r="B1323" s="273">
        <v>274771</v>
      </c>
      <c r="C1323" s="273">
        <v>274771</v>
      </c>
      <c r="D1323" s="273">
        <f t="shared" si="23"/>
        <v>0</v>
      </c>
    </row>
    <row r="1324" spans="1:4" x14ac:dyDescent="0.25">
      <c r="A1324" s="287" t="s">
        <v>1410</v>
      </c>
      <c r="B1324" s="273">
        <v>274772</v>
      </c>
      <c r="C1324" s="273">
        <v>274772</v>
      </c>
      <c r="D1324" s="273">
        <f t="shared" si="23"/>
        <v>0</v>
      </c>
    </row>
    <row r="1325" spans="1:4" x14ac:dyDescent="0.25">
      <c r="A1325" s="287" t="s">
        <v>1410</v>
      </c>
      <c r="B1325" s="273">
        <v>274772</v>
      </c>
      <c r="C1325" s="273">
        <v>274772</v>
      </c>
      <c r="D1325" s="273">
        <f t="shared" si="23"/>
        <v>0</v>
      </c>
    </row>
    <row r="1326" spans="1:4" x14ac:dyDescent="0.25">
      <c r="A1326" s="287" t="s">
        <v>1410</v>
      </c>
      <c r="B1326" s="273">
        <v>274772</v>
      </c>
      <c r="C1326" s="273">
        <v>274772</v>
      </c>
      <c r="D1326" s="273">
        <f t="shared" si="23"/>
        <v>0</v>
      </c>
    </row>
    <row r="1327" spans="1:4" x14ac:dyDescent="0.25">
      <c r="A1327" s="287" t="s">
        <v>1410</v>
      </c>
      <c r="B1327" s="273">
        <v>274772</v>
      </c>
      <c r="C1327" s="273">
        <v>274772</v>
      </c>
      <c r="D1327" s="273">
        <f t="shared" si="23"/>
        <v>0</v>
      </c>
    </row>
    <row r="1328" spans="1:4" x14ac:dyDescent="0.25">
      <c r="A1328" s="287" t="s">
        <v>1410</v>
      </c>
      <c r="B1328" s="273">
        <v>274772</v>
      </c>
      <c r="C1328" s="273">
        <v>274772</v>
      </c>
      <c r="D1328" s="273">
        <f t="shared" si="23"/>
        <v>0</v>
      </c>
    </row>
    <row r="1329" spans="1:4" x14ac:dyDescent="0.25">
      <c r="A1329" s="287" t="s">
        <v>1410</v>
      </c>
      <c r="B1329" s="273">
        <v>274772</v>
      </c>
      <c r="C1329" s="273">
        <v>274772</v>
      </c>
      <c r="D1329" s="273">
        <f t="shared" si="23"/>
        <v>0</v>
      </c>
    </row>
    <row r="1330" spans="1:4" x14ac:dyDescent="0.25">
      <c r="A1330" s="287" t="s">
        <v>1410</v>
      </c>
      <c r="B1330" s="273">
        <v>274772</v>
      </c>
      <c r="C1330" s="273">
        <v>274772</v>
      </c>
      <c r="D1330" s="273">
        <f t="shared" si="23"/>
        <v>0</v>
      </c>
    </row>
    <row r="1331" spans="1:4" x14ac:dyDescent="0.25">
      <c r="A1331" s="287" t="s">
        <v>1410</v>
      </c>
      <c r="B1331" s="273">
        <v>274772</v>
      </c>
      <c r="C1331" s="273">
        <v>274772</v>
      </c>
      <c r="D1331" s="273">
        <f t="shared" si="23"/>
        <v>0</v>
      </c>
    </row>
    <row r="1332" spans="1:4" x14ac:dyDescent="0.25">
      <c r="A1332" s="287" t="s">
        <v>1410</v>
      </c>
      <c r="B1332" s="273">
        <v>274773</v>
      </c>
      <c r="C1332" s="273">
        <v>274773</v>
      </c>
      <c r="D1332" s="273">
        <f t="shared" si="23"/>
        <v>0</v>
      </c>
    </row>
    <row r="1333" spans="1:4" x14ac:dyDescent="0.25">
      <c r="A1333" s="287" t="s">
        <v>1411</v>
      </c>
      <c r="B1333" s="273">
        <v>640068</v>
      </c>
      <c r="C1333" s="273">
        <v>640068</v>
      </c>
      <c r="D1333" s="273">
        <f t="shared" si="23"/>
        <v>0</v>
      </c>
    </row>
    <row r="1334" spans="1:4" x14ac:dyDescent="0.25">
      <c r="A1334" s="287" t="s">
        <v>1412</v>
      </c>
      <c r="B1334" s="273">
        <v>1575000</v>
      </c>
      <c r="C1334" s="273">
        <v>1575000</v>
      </c>
      <c r="D1334" s="273">
        <f t="shared" si="23"/>
        <v>0</v>
      </c>
    </row>
    <row r="1335" spans="1:4" x14ac:dyDescent="0.25">
      <c r="A1335" s="287" t="s">
        <v>1413</v>
      </c>
      <c r="B1335" s="273">
        <v>262500</v>
      </c>
      <c r="C1335" s="273">
        <v>262500</v>
      </c>
      <c r="D1335" s="273">
        <f t="shared" si="23"/>
        <v>0</v>
      </c>
    </row>
    <row r="1336" spans="1:4" x14ac:dyDescent="0.25">
      <c r="A1336" s="287" t="s">
        <v>1414</v>
      </c>
      <c r="B1336" s="273">
        <v>1625000</v>
      </c>
      <c r="C1336" s="273">
        <v>1625000</v>
      </c>
      <c r="D1336" s="273">
        <f t="shared" si="23"/>
        <v>0</v>
      </c>
    </row>
    <row r="1337" spans="1:4" x14ac:dyDescent="0.25">
      <c r="A1337" s="287" t="s">
        <v>1415</v>
      </c>
      <c r="B1337" s="273">
        <v>212500</v>
      </c>
      <c r="C1337" s="273">
        <v>212500</v>
      </c>
      <c r="D1337" s="273">
        <f t="shared" si="23"/>
        <v>0</v>
      </c>
    </row>
    <row r="1338" spans="1:4" x14ac:dyDescent="0.25">
      <c r="A1338" s="287" t="s">
        <v>1390</v>
      </c>
      <c r="B1338" s="273">
        <v>5250000</v>
      </c>
      <c r="C1338" s="273">
        <v>5250000</v>
      </c>
      <c r="D1338" s="273">
        <f t="shared" si="23"/>
        <v>0</v>
      </c>
    </row>
    <row r="1339" spans="1:4" x14ac:dyDescent="0.25">
      <c r="A1339" s="304" t="s">
        <v>1391</v>
      </c>
      <c r="B1339" s="273">
        <v>208100</v>
      </c>
      <c r="C1339" s="273">
        <v>208100</v>
      </c>
      <c r="D1339" s="273">
        <f t="shared" si="23"/>
        <v>0</v>
      </c>
    </row>
    <row r="1340" spans="1:4" x14ac:dyDescent="0.25">
      <c r="A1340" s="304" t="s">
        <v>1391</v>
      </c>
      <c r="B1340" s="273">
        <v>208100</v>
      </c>
      <c r="C1340" s="273">
        <v>208100</v>
      </c>
      <c r="D1340" s="273">
        <f t="shared" si="23"/>
        <v>0</v>
      </c>
    </row>
    <row r="1341" spans="1:4" x14ac:dyDescent="0.25">
      <c r="A1341" s="287" t="s">
        <v>1392</v>
      </c>
      <c r="B1341" s="273">
        <v>205025</v>
      </c>
      <c r="C1341" s="273">
        <v>205025</v>
      </c>
      <c r="D1341" s="273">
        <f t="shared" si="23"/>
        <v>0</v>
      </c>
    </row>
    <row r="1342" spans="1:4" x14ac:dyDescent="0.25">
      <c r="A1342" s="287" t="s">
        <v>1393</v>
      </c>
      <c r="B1342" s="273">
        <v>142464</v>
      </c>
      <c r="C1342" s="273">
        <v>142464</v>
      </c>
      <c r="D1342" s="273">
        <f t="shared" si="23"/>
        <v>0</v>
      </c>
    </row>
    <row r="1343" spans="1:4" x14ac:dyDescent="0.25">
      <c r="A1343" s="287" t="s">
        <v>1393</v>
      </c>
      <c r="B1343" s="273">
        <v>142464</v>
      </c>
      <c r="C1343" s="273">
        <v>142464</v>
      </c>
      <c r="D1343" s="273">
        <f t="shared" si="23"/>
        <v>0</v>
      </c>
    </row>
    <row r="1344" spans="1:4" x14ac:dyDescent="0.25">
      <c r="A1344" s="287" t="s">
        <v>1393</v>
      </c>
      <c r="B1344" s="273">
        <v>142464</v>
      </c>
      <c r="C1344" s="273">
        <v>142464</v>
      </c>
      <c r="D1344" s="273">
        <f t="shared" si="23"/>
        <v>0</v>
      </c>
    </row>
    <row r="1345" spans="1:4" x14ac:dyDescent="0.25">
      <c r="A1345" s="287" t="s">
        <v>1393</v>
      </c>
      <c r="B1345" s="273">
        <v>142464</v>
      </c>
      <c r="C1345" s="273">
        <v>142464</v>
      </c>
      <c r="D1345" s="273">
        <f t="shared" si="23"/>
        <v>0</v>
      </c>
    </row>
    <row r="1346" spans="1:4" x14ac:dyDescent="0.25">
      <c r="A1346" s="287" t="s">
        <v>1393</v>
      </c>
      <c r="B1346" s="273">
        <v>142464</v>
      </c>
      <c r="C1346" s="273">
        <v>142464</v>
      </c>
      <c r="D1346" s="273">
        <f t="shared" si="23"/>
        <v>0</v>
      </c>
    </row>
    <row r="1347" spans="1:4" x14ac:dyDescent="0.25">
      <c r="A1347" s="287" t="s">
        <v>1393</v>
      </c>
      <c r="B1347" s="273">
        <v>142464</v>
      </c>
      <c r="C1347" s="273">
        <v>142464</v>
      </c>
      <c r="D1347" s="273">
        <f t="shared" si="23"/>
        <v>0</v>
      </c>
    </row>
    <row r="1348" spans="1:4" x14ac:dyDescent="0.25">
      <c r="A1348" s="287" t="s">
        <v>1393</v>
      </c>
      <c r="B1348" s="273">
        <v>142464</v>
      </c>
      <c r="C1348" s="273">
        <v>142464</v>
      </c>
      <c r="D1348" s="273">
        <f t="shared" si="23"/>
        <v>0</v>
      </c>
    </row>
    <row r="1349" spans="1:4" x14ac:dyDescent="0.25">
      <c r="A1349" s="287" t="s">
        <v>1393</v>
      </c>
      <c r="B1349" s="273">
        <v>142464</v>
      </c>
      <c r="C1349" s="273">
        <v>142464</v>
      </c>
      <c r="D1349" s="273">
        <f t="shared" si="23"/>
        <v>0</v>
      </c>
    </row>
    <row r="1350" spans="1:4" x14ac:dyDescent="0.25">
      <c r="A1350" s="287" t="s">
        <v>1393</v>
      </c>
      <c r="B1350" s="273">
        <v>142464</v>
      </c>
      <c r="C1350" s="273">
        <v>142464</v>
      </c>
      <c r="D1350" s="273">
        <f t="shared" si="23"/>
        <v>0</v>
      </c>
    </row>
    <row r="1351" spans="1:4" x14ac:dyDescent="0.25">
      <c r="A1351" s="287" t="s">
        <v>1393</v>
      </c>
      <c r="B1351" s="273">
        <v>142464</v>
      </c>
      <c r="C1351" s="273">
        <v>142464</v>
      </c>
      <c r="D1351" s="273">
        <f t="shared" ref="D1351:D1414" si="24">B1351-C1351</f>
        <v>0</v>
      </c>
    </row>
    <row r="1352" spans="1:4" x14ac:dyDescent="0.25">
      <c r="A1352" s="287" t="s">
        <v>1393</v>
      </c>
      <c r="B1352" s="273">
        <v>142464</v>
      </c>
      <c r="C1352" s="273">
        <v>142464</v>
      </c>
      <c r="D1352" s="273">
        <f t="shared" si="24"/>
        <v>0</v>
      </c>
    </row>
    <row r="1353" spans="1:4" x14ac:dyDescent="0.25">
      <c r="A1353" s="287" t="s">
        <v>1393</v>
      </c>
      <c r="B1353" s="273">
        <v>142464</v>
      </c>
      <c r="C1353" s="273">
        <v>142464</v>
      </c>
      <c r="D1353" s="273">
        <f t="shared" si="24"/>
        <v>0</v>
      </c>
    </row>
    <row r="1354" spans="1:4" x14ac:dyDescent="0.25">
      <c r="A1354" s="287" t="s">
        <v>1393</v>
      </c>
      <c r="B1354" s="273">
        <v>142464</v>
      </c>
      <c r="C1354" s="273">
        <v>142464</v>
      </c>
      <c r="D1354" s="273">
        <f t="shared" si="24"/>
        <v>0</v>
      </c>
    </row>
    <row r="1355" spans="1:4" x14ac:dyDescent="0.25">
      <c r="A1355" s="287" t="s">
        <v>1393</v>
      </c>
      <c r="B1355" s="273">
        <v>142464</v>
      </c>
      <c r="C1355" s="273">
        <v>142464</v>
      </c>
      <c r="D1355" s="273">
        <f t="shared" si="24"/>
        <v>0</v>
      </c>
    </row>
    <row r="1356" spans="1:4" x14ac:dyDescent="0.25">
      <c r="A1356" s="287" t="s">
        <v>1393</v>
      </c>
      <c r="B1356" s="273">
        <v>142464</v>
      </c>
      <c r="C1356" s="273">
        <v>142464</v>
      </c>
      <c r="D1356" s="273">
        <f t="shared" si="24"/>
        <v>0</v>
      </c>
    </row>
    <row r="1357" spans="1:4" x14ac:dyDescent="0.25">
      <c r="A1357" s="287" t="s">
        <v>1393</v>
      </c>
      <c r="B1357" s="273">
        <v>142464</v>
      </c>
      <c r="C1357" s="273">
        <v>142464</v>
      </c>
      <c r="D1357" s="273">
        <f t="shared" si="24"/>
        <v>0</v>
      </c>
    </row>
    <row r="1358" spans="1:4" x14ac:dyDescent="0.25">
      <c r="A1358" s="287" t="s">
        <v>1393</v>
      </c>
      <c r="B1358" s="273">
        <v>142464</v>
      </c>
      <c r="C1358" s="273">
        <v>142464</v>
      </c>
      <c r="D1358" s="273">
        <f t="shared" si="24"/>
        <v>0</v>
      </c>
    </row>
    <row r="1359" spans="1:4" x14ac:dyDescent="0.25">
      <c r="A1359" s="287" t="s">
        <v>1393</v>
      </c>
      <c r="B1359" s="273">
        <v>142464</v>
      </c>
      <c r="C1359" s="273">
        <v>142464</v>
      </c>
      <c r="D1359" s="273">
        <f t="shared" si="24"/>
        <v>0</v>
      </c>
    </row>
    <row r="1360" spans="1:4" x14ac:dyDescent="0.25">
      <c r="A1360" s="287" t="s">
        <v>1393</v>
      </c>
      <c r="B1360" s="273">
        <v>142464</v>
      </c>
      <c r="C1360" s="273">
        <v>142464</v>
      </c>
      <c r="D1360" s="273">
        <f t="shared" si="24"/>
        <v>0</v>
      </c>
    </row>
    <row r="1361" spans="1:4" x14ac:dyDescent="0.25">
      <c r="A1361" s="287" t="s">
        <v>1393</v>
      </c>
      <c r="B1361" s="273">
        <v>142464</v>
      </c>
      <c r="C1361" s="273">
        <v>142464</v>
      </c>
      <c r="D1361" s="273">
        <f t="shared" si="24"/>
        <v>0</v>
      </c>
    </row>
    <row r="1362" spans="1:4" x14ac:dyDescent="0.25">
      <c r="A1362" s="287" t="s">
        <v>1393</v>
      </c>
      <c r="B1362" s="273">
        <v>142464</v>
      </c>
      <c r="C1362" s="273">
        <v>142464</v>
      </c>
      <c r="D1362" s="273">
        <f t="shared" si="24"/>
        <v>0</v>
      </c>
    </row>
    <row r="1363" spans="1:4" x14ac:dyDescent="0.25">
      <c r="A1363" s="287" t="s">
        <v>1393</v>
      </c>
      <c r="B1363" s="273">
        <v>142464</v>
      </c>
      <c r="C1363" s="273">
        <v>142464</v>
      </c>
      <c r="D1363" s="273">
        <f t="shared" si="24"/>
        <v>0</v>
      </c>
    </row>
    <row r="1364" spans="1:4" x14ac:dyDescent="0.25">
      <c r="A1364" s="287" t="s">
        <v>1393</v>
      </c>
      <c r="B1364" s="273">
        <v>142464</v>
      </c>
      <c r="C1364" s="273">
        <v>142464</v>
      </c>
      <c r="D1364" s="273">
        <f t="shared" si="24"/>
        <v>0</v>
      </c>
    </row>
    <row r="1365" spans="1:4" x14ac:dyDescent="0.25">
      <c r="A1365" s="287" t="s">
        <v>1393</v>
      </c>
      <c r="B1365" s="273">
        <v>142464</v>
      </c>
      <c r="C1365" s="273">
        <v>142464</v>
      </c>
      <c r="D1365" s="273">
        <f t="shared" si="24"/>
        <v>0</v>
      </c>
    </row>
    <row r="1366" spans="1:4" x14ac:dyDescent="0.25">
      <c r="A1366" s="287" t="s">
        <v>1393</v>
      </c>
      <c r="B1366" s="273">
        <v>142464</v>
      </c>
      <c r="C1366" s="273">
        <v>142464</v>
      </c>
      <c r="D1366" s="273">
        <f t="shared" si="24"/>
        <v>0</v>
      </c>
    </row>
    <row r="1367" spans="1:4" x14ac:dyDescent="0.25">
      <c r="A1367" s="287" t="s">
        <v>1393</v>
      </c>
      <c r="B1367" s="273">
        <v>142464</v>
      </c>
      <c r="C1367" s="273">
        <v>142464</v>
      </c>
      <c r="D1367" s="273">
        <f t="shared" si="24"/>
        <v>0</v>
      </c>
    </row>
    <row r="1368" spans="1:4" x14ac:dyDescent="0.25">
      <c r="A1368" s="287" t="s">
        <v>1393</v>
      </c>
      <c r="B1368" s="273">
        <v>142464</v>
      </c>
      <c r="C1368" s="273">
        <v>142464</v>
      </c>
      <c r="D1368" s="273">
        <f t="shared" si="24"/>
        <v>0</v>
      </c>
    </row>
    <row r="1369" spans="1:4" x14ac:dyDescent="0.25">
      <c r="A1369" s="287" t="s">
        <v>1393</v>
      </c>
      <c r="B1369" s="273">
        <v>142464</v>
      </c>
      <c r="C1369" s="273">
        <v>142464</v>
      </c>
      <c r="D1369" s="273">
        <f t="shared" si="24"/>
        <v>0</v>
      </c>
    </row>
    <row r="1370" spans="1:4" x14ac:dyDescent="0.25">
      <c r="A1370" s="287" t="s">
        <v>1393</v>
      </c>
      <c r="B1370" s="273">
        <v>142464</v>
      </c>
      <c r="C1370" s="273">
        <v>142464</v>
      </c>
      <c r="D1370" s="273">
        <f t="shared" si="24"/>
        <v>0</v>
      </c>
    </row>
    <row r="1371" spans="1:4" x14ac:dyDescent="0.25">
      <c r="A1371" s="287" t="s">
        <v>1393</v>
      </c>
      <c r="B1371" s="273">
        <v>142464</v>
      </c>
      <c r="C1371" s="273">
        <v>142464</v>
      </c>
      <c r="D1371" s="273">
        <f t="shared" si="24"/>
        <v>0</v>
      </c>
    </row>
    <row r="1372" spans="1:4" x14ac:dyDescent="0.25">
      <c r="A1372" s="287" t="s">
        <v>1393</v>
      </c>
      <c r="B1372" s="273">
        <v>142464</v>
      </c>
      <c r="C1372" s="273">
        <v>142464</v>
      </c>
      <c r="D1372" s="273">
        <f t="shared" si="24"/>
        <v>0</v>
      </c>
    </row>
    <row r="1373" spans="1:4" x14ac:dyDescent="0.25">
      <c r="A1373" s="287" t="s">
        <v>1393</v>
      </c>
      <c r="B1373" s="273">
        <v>142464</v>
      </c>
      <c r="C1373" s="273">
        <v>142464</v>
      </c>
      <c r="D1373" s="273">
        <f t="shared" si="24"/>
        <v>0</v>
      </c>
    </row>
    <row r="1374" spans="1:4" x14ac:dyDescent="0.25">
      <c r="A1374" s="287" t="s">
        <v>1393</v>
      </c>
      <c r="B1374" s="273">
        <v>142464</v>
      </c>
      <c r="C1374" s="273">
        <v>142464</v>
      </c>
      <c r="D1374" s="273">
        <f t="shared" si="24"/>
        <v>0</v>
      </c>
    </row>
    <row r="1375" spans="1:4" x14ac:dyDescent="0.25">
      <c r="A1375" s="287" t="s">
        <v>1393</v>
      </c>
      <c r="B1375" s="273">
        <v>142464</v>
      </c>
      <c r="C1375" s="273">
        <v>142464</v>
      </c>
      <c r="D1375" s="273">
        <f t="shared" si="24"/>
        <v>0</v>
      </c>
    </row>
    <row r="1376" spans="1:4" x14ac:dyDescent="0.25">
      <c r="A1376" s="287" t="s">
        <v>1393</v>
      </c>
      <c r="B1376" s="273">
        <v>142464</v>
      </c>
      <c r="C1376" s="273">
        <v>142464</v>
      </c>
      <c r="D1376" s="273">
        <f t="shared" si="24"/>
        <v>0</v>
      </c>
    </row>
    <row r="1377" spans="1:4" x14ac:dyDescent="0.25">
      <c r="A1377" s="287" t="s">
        <v>1393</v>
      </c>
      <c r="B1377" s="273">
        <v>142464</v>
      </c>
      <c r="C1377" s="273">
        <v>142464</v>
      </c>
      <c r="D1377" s="273">
        <f t="shared" si="24"/>
        <v>0</v>
      </c>
    </row>
    <row r="1378" spans="1:4" x14ac:dyDescent="0.25">
      <c r="A1378" s="287" t="s">
        <v>1393</v>
      </c>
      <c r="B1378" s="273">
        <v>142464</v>
      </c>
      <c r="C1378" s="273">
        <v>142464</v>
      </c>
      <c r="D1378" s="273">
        <f t="shared" si="24"/>
        <v>0</v>
      </c>
    </row>
    <row r="1379" spans="1:4" x14ac:dyDescent="0.25">
      <c r="A1379" s="287" t="s">
        <v>1393</v>
      </c>
      <c r="B1379" s="273">
        <v>142464</v>
      </c>
      <c r="C1379" s="273">
        <v>142464</v>
      </c>
      <c r="D1379" s="273">
        <f t="shared" si="24"/>
        <v>0</v>
      </c>
    </row>
    <row r="1380" spans="1:4" x14ac:dyDescent="0.25">
      <c r="A1380" s="287" t="s">
        <v>1393</v>
      </c>
      <c r="B1380" s="273">
        <v>142464</v>
      </c>
      <c r="C1380" s="273">
        <v>142464</v>
      </c>
      <c r="D1380" s="273">
        <f t="shared" si="24"/>
        <v>0</v>
      </c>
    </row>
    <row r="1381" spans="1:4" x14ac:dyDescent="0.25">
      <c r="A1381" s="287" t="s">
        <v>1393</v>
      </c>
      <c r="B1381" s="273">
        <v>142464</v>
      </c>
      <c r="C1381" s="273">
        <v>142464</v>
      </c>
      <c r="D1381" s="273">
        <f t="shared" si="24"/>
        <v>0</v>
      </c>
    </row>
    <row r="1382" spans="1:4" x14ac:dyDescent="0.25">
      <c r="A1382" s="287" t="s">
        <v>1393</v>
      </c>
      <c r="B1382" s="273">
        <v>142464</v>
      </c>
      <c r="C1382" s="273">
        <v>142464</v>
      </c>
      <c r="D1382" s="273">
        <f t="shared" si="24"/>
        <v>0</v>
      </c>
    </row>
    <row r="1383" spans="1:4" x14ac:dyDescent="0.25">
      <c r="A1383" s="287" t="s">
        <v>1393</v>
      </c>
      <c r="B1383" s="273">
        <v>142464</v>
      </c>
      <c r="C1383" s="273">
        <v>142464</v>
      </c>
      <c r="D1383" s="273">
        <f t="shared" si="24"/>
        <v>0</v>
      </c>
    </row>
    <row r="1384" spans="1:4" x14ac:dyDescent="0.25">
      <c r="A1384" s="287" t="s">
        <v>1393</v>
      </c>
      <c r="B1384" s="273">
        <v>142464</v>
      </c>
      <c r="C1384" s="273">
        <v>142464</v>
      </c>
      <c r="D1384" s="273">
        <f t="shared" si="24"/>
        <v>0</v>
      </c>
    </row>
    <row r="1385" spans="1:4" x14ac:dyDescent="0.25">
      <c r="A1385" s="287" t="s">
        <v>1393</v>
      </c>
      <c r="B1385" s="273">
        <v>142464</v>
      </c>
      <c r="C1385" s="273">
        <v>142464</v>
      </c>
      <c r="D1385" s="273">
        <f t="shared" si="24"/>
        <v>0</v>
      </c>
    </row>
    <row r="1386" spans="1:4" x14ac:dyDescent="0.25">
      <c r="A1386" s="287" t="s">
        <v>1393</v>
      </c>
      <c r="B1386" s="273">
        <v>142464</v>
      </c>
      <c r="C1386" s="273">
        <v>142464</v>
      </c>
      <c r="D1386" s="273">
        <f t="shared" si="24"/>
        <v>0</v>
      </c>
    </row>
    <row r="1387" spans="1:4" x14ac:dyDescent="0.25">
      <c r="A1387" s="287" t="s">
        <v>1393</v>
      </c>
      <c r="B1387" s="273">
        <v>142464</v>
      </c>
      <c r="C1387" s="273">
        <v>142464</v>
      </c>
      <c r="D1387" s="273">
        <f t="shared" si="24"/>
        <v>0</v>
      </c>
    </row>
    <row r="1388" spans="1:4" x14ac:dyDescent="0.25">
      <c r="A1388" s="287" t="s">
        <v>1393</v>
      </c>
      <c r="B1388" s="273">
        <v>142464</v>
      </c>
      <c r="C1388" s="273">
        <v>142464</v>
      </c>
      <c r="D1388" s="273">
        <f t="shared" si="24"/>
        <v>0</v>
      </c>
    </row>
    <row r="1389" spans="1:4" x14ac:dyDescent="0.25">
      <c r="A1389" s="287" t="s">
        <v>1393</v>
      </c>
      <c r="B1389" s="273">
        <v>142464</v>
      </c>
      <c r="C1389" s="273">
        <v>142464</v>
      </c>
      <c r="D1389" s="273">
        <f t="shared" si="24"/>
        <v>0</v>
      </c>
    </row>
    <row r="1390" spans="1:4" x14ac:dyDescent="0.25">
      <c r="A1390" s="287" t="s">
        <v>1393</v>
      </c>
      <c r="B1390" s="273">
        <v>142464</v>
      </c>
      <c r="C1390" s="273">
        <v>142464</v>
      </c>
      <c r="D1390" s="273">
        <f t="shared" si="24"/>
        <v>0</v>
      </c>
    </row>
    <row r="1391" spans="1:4" x14ac:dyDescent="0.25">
      <c r="A1391" s="287" t="s">
        <v>1393</v>
      </c>
      <c r="B1391" s="273">
        <v>142464</v>
      </c>
      <c r="C1391" s="273">
        <v>142464</v>
      </c>
      <c r="D1391" s="273">
        <f t="shared" si="24"/>
        <v>0</v>
      </c>
    </row>
    <row r="1392" spans="1:4" x14ac:dyDescent="0.25">
      <c r="A1392" s="287" t="s">
        <v>1393</v>
      </c>
      <c r="B1392" s="273">
        <v>142464</v>
      </c>
      <c r="C1392" s="273">
        <v>142464</v>
      </c>
      <c r="D1392" s="273">
        <f t="shared" si="24"/>
        <v>0</v>
      </c>
    </row>
    <row r="1393" spans="1:4" x14ac:dyDescent="0.25">
      <c r="A1393" s="287" t="s">
        <v>1393</v>
      </c>
      <c r="B1393" s="273">
        <v>142464</v>
      </c>
      <c r="C1393" s="273">
        <v>142464</v>
      </c>
      <c r="D1393" s="273">
        <f t="shared" si="24"/>
        <v>0</v>
      </c>
    </row>
    <row r="1394" spans="1:4" x14ac:dyDescent="0.25">
      <c r="A1394" s="287" t="s">
        <v>1393</v>
      </c>
      <c r="B1394" s="273">
        <v>142464</v>
      </c>
      <c r="C1394" s="273">
        <v>142464</v>
      </c>
      <c r="D1394" s="273">
        <f t="shared" si="24"/>
        <v>0</v>
      </c>
    </row>
    <row r="1395" spans="1:4" x14ac:dyDescent="0.25">
      <c r="A1395" s="287" t="s">
        <v>1393</v>
      </c>
      <c r="B1395" s="273">
        <v>142464</v>
      </c>
      <c r="C1395" s="273">
        <v>142464</v>
      </c>
      <c r="D1395" s="273">
        <f t="shared" si="24"/>
        <v>0</v>
      </c>
    </row>
    <row r="1396" spans="1:4" x14ac:dyDescent="0.25">
      <c r="A1396" s="287" t="s">
        <v>1393</v>
      </c>
      <c r="B1396" s="273">
        <v>142464</v>
      </c>
      <c r="C1396" s="273">
        <v>142464</v>
      </c>
      <c r="D1396" s="273">
        <f t="shared" si="24"/>
        <v>0</v>
      </c>
    </row>
    <row r="1397" spans="1:4" x14ac:dyDescent="0.25">
      <c r="A1397" s="287" t="s">
        <v>1393</v>
      </c>
      <c r="B1397" s="273">
        <v>142464</v>
      </c>
      <c r="C1397" s="273">
        <v>142464</v>
      </c>
      <c r="D1397" s="273">
        <f t="shared" si="24"/>
        <v>0</v>
      </c>
    </row>
    <row r="1398" spans="1:4" x14ac:dyDescent="0.25">
      <c r="A1398" s="287" t="s">
        <v>1393</v>
      </c>
      <c r="B1398" s="273">
        <v>142464</v>
      </c>
      <c r="C1398" s="273">
        <v>142464</v>
      </c>
      <c r="D1398" s="273">
        <f t="shared" si="24"/>
        <v>0</v>
      </c>
    </row>
    <row r="1399" spans="1:4" x14ac:dyDescent="0.25">
      <c r="A1399" s="287" t="s">
        <v>1393</v>
      </c>
      <c r="B1399" s="273">
        <v>142464</v>
      </c>
      <c r="C1399" s="273">
        <v>142464</v>
      </c>
      <c r="D1399" s="273">
        <f t="shared" si="24"/>
        <v>0</v>
      </c>
    </row>
    <row r="1400" spans="1:4" x14ac:dyDescent="0.25">
      <c r="A1400" s="287" t="s">
        <v>1393</v>
      </c>
      <c r="B1400" s="273">
        <v>142464</v>
      </c>
      <c r="C1400" s="273">
        <v>142464</v>
      </c>
      <c r="D1400" s="273">
        <f t="shared" si="24"/>
        <v>0</v>
      </c>
    </row>
    <row r="1401" spans="1:4" x14ac:dyDescent="0.25">
      <c r="A1401" s="287" t="s">
        <v>1393</v>
      </c>
      <c r="B1401" s="273">
        <v>142464</v>
      </c>
      <c r="C1401" s="273">
        <v>142464</v>
      </c>
      <c r="D1401" s="273">
        <f t="shared" si="24"/>
        <v>0</v>
      </c>
    </row>
    <row r="1402" spans="1:4" x14ac:dyDescent="0.25">
      <c r="A1402" s="287" t="s">
        <v>1393</v>
      </c>
      <c r="B1402" s="273">
        <v>142464</v>
      </c>
      <c r="C1402" s="273">
        <v>142464</v>
      </c>
      <c r="D1402" s="273">
        <f t="shared" si="24"/>
        <v>0</v>
      </c>
    </row>
    <row r="1403" spans="1:4" x14ac:dyDescent="0.25">
      <c r="A1403" s="287" t="s">
        <v>1394</v>
      </c>
      <c r="B1403" s="273">
        <v>303420</v>
      </c>
      <c r="C1403" s="273">
        <v>303420</v>
      </c>
      <c r="D1403" s="273">
        <f t="shared" si="24"/>
        <v>0</v>
      </c>
    </row>
    <row r="1404" spans="1:4" x14ac:dyDescent="0.25">
      <c r="A1404" s="287" t="s">
        <v>1395</v>
      </c>
      <c r="B1404" s="273">
        <v>699691</v>
      </c>
      <c r="C1404" s="273">
        <v>699691</v>
      </c>
      <c r="D1404" s="273">
        <f t="shared" si="24"/>
        <v>0</v>
      </c>
    </row>
    <row r="1405" spans="1:4" x14ac:dyDescent="0.25">
      <c r="A1405" s="287" t="s">
        <v>1395</v>
      </c>
      <c r="B1405" s="273">
        <v>699691</v>
      </c>
      <c r="C1405" s="273">
        <v>699691</v>
      </c>
      <c r="D1405" s="273">
        <f t="shared" si="24"/>
        <v>0</v>
      </c>
    </row>
    <row r="1406" spans="1:4" x14ac:dyDescent="0.25">
      <c r="A1406" s="287" t="s">
        <v>1395</v>
      </c>
      <c r="B1406" s="273">
        <v>699691</v>
      </c>
      <c r="C1406" s="273">
        <v>699691</v>
      </c>
      <c r="D1406" s="273">
        <f t="shared" si="24"/>
        <v>0</v>
      </c>
    </row>
    <row r="1407" spans="1:4" x14ac:dyDescent="0.25">
      <c r="A1407" s="287" t="s">
        <v>1395</v>
      </c>
      <c r="B1407" s="273">
        <v>699691</v>
      </c>
      <c r="C1407" s="273">
        <v>699691</v>
      </c>
      <c r="D1407" s="273">
        <f t="shared" si="24"/>
        <v>0</v>
      </c>
    </row>
    <row r="1408" spans="1:4" x14ac:dyDescent="0.25">
      <c r="A1408" s="287" t="s">
        <v>1395</v>
      </c>
      <c r="B1408" s="273">
        <v>699691</v>
      </c>
      <c r="C1408" s="273">
        <v>699691</v>
      </c>
      <c r="D1408" s="273">
        <f t="shared" si="24"/>
        <v>0</v>
      </c>
    </row>
    <row r="1409" spans="1:4" x14ac:dyDescent="0.25">
      <c r="A1409" s="287" t="s">
        <v>1395</v>
      </c>
      <c r="B1409" s="273">
        <v>699691</v>
      </c>
      <c r="C1409" s="273">
        <v>699691</v>
      </c>
      <c r="D1409" s="273">
        <f t="shared" si="24"/>
        <v>0</v>
      </c>
    </row>
    <row r="1410" spans="1:4" x14ac:dyDescent="0.25">
      <c r="A1410" s="287" t="s">
        <v>1395</v>
      </c>
      <c r="B1410" s="273">
        <v>699691</v>
      </c>
      <c r="C1410" s="273">
        <v>699691</v>
      </c>
      <c r="D1410" s="273">
        <f t="shared" si="24"/>
        <v>0</v>
      </c>
    </row>
    <row r="1411" spans="1:4" x14ac:dyDescent="0.25">
      <c r="A1411" s="287" t="s">
        <v>1395</v>
      </c>
      <c r="B1411" s="273">
        <v>699691</v>
      </c>
      <c r="C1411" s="273">
        <v>699691</v>
      </c>
      <c r="D1411" s="273">
        <f t="shared" si="24"/>
        <v>0</v>
      </c>
    </row>
    <row r="1412" spans="1:4" x14ac:dyDescent="0.25">
      <c r="A1412" s="287" t="s">
        <v>1395</v>
      </c>
      <c r="B1412" s="273">
        <v>699691</v>
      </c>
      <c r="C1412" s="273">
        <v>699691</v>
      </c>
      <c r="D1412" s="273">
        <f t="shared" si="24"/>
        <v>0</v>
      </c>
    </row>
    <row r="1413" spans="1:4" x14ac:dyDescent="0.25">
      <c r="A1413" s="287" t="s">
        <v>1395</v>
      </c>
      <c r="B1413" s="273">
        <v>699691</v>
      </c>
      <c r="C1413" s="273">
        <v>699691</v>
      </c>
      <c r="D1413" s="273">
        <f t="shared" si="24"/>
        <v>0</v>
      </c>
    </row>
    <row r="1414" spans="1:4" x14ac:dyDescent="0.25">
      <c r="A1414" s="287" t="s">
        <v>1395</v>
      </c>
      <c r="B1414" s="273">
        <v>699691</v>
      </c>
      <c r="C1414" s="273">
        <v>699691</v>
      </c>
      <c r="D1414" s="273">
        <f t="shared" si="24"/>
        <v>0</v>
      </c>
    </row>
    <row r="1415" spans="1:4" x14ac:dyDescent="0.25">
      <c r="A1415" s="287" t="s">
        <v>1395</v>
      </c>
      <c r="B1415" s="273">
        <v>699691</v>
      </c>
      <c r="C1415" s="273">
        <v>699691</v>
      </c>
      <c r="D1415" s="273">
        <f t="shared" ref="D1415:D1438" si="25">B1415-C1415</f>
        <v>0</v>
      </c>
    </row>
    <row r="1416" spans="1:4" x14ac:dyDescent="0.25">
      <c r="A1416" s="287" t="s">
        <v>1395</v>
      </c>
      <c r="B1416" s="273">
        <v>699691</v>
      </c>
      <c r="C1416" s="273">
        <v>699691</v>
      </c>
      <c r="D1416" s="273">
        <f t="shared" si="25"/>
        <v>0</v>
      </c>
    </row>
    <row r="1417" spans="1:4" x14ac:dyDescent="0.25">
      <c r="A1417" s="287" t="s">
        <v>1395</v>
      </c>
      <c r="B1417" s="273">
        <v>699691</v>
      </c>
      <c r="C1417" s="273">
        <v>699691</v>
      </c>
      <c r="D1417" s="273">
        <f t="shared" si="25"/>
        <v>0</v>
      </c>
    </row>
    <row r="1418" spans="1:4" x14ac:dyDescent="0.25">
      <c r="A1418" s="287" t="s">
        <v>1395</v>
      </c>
      <c r="B1418" s="273">
        <v>699691</v>
      </c>
      <c r="C1418" s="273">
        <v>699691</v>
      </c>
      <c r="D1418" s="273">
        <f t="shared" si="25"/>
        <v>0</v>
      </c>
    </row>
    <row r="1419" spans="1:4" x14ac:dyDescent="0.25">
      <c r="A1419" s="287" t="s">
        <v>1395</v>
      </c>
      <c r="B1419" s="273">
        <v>699691</v>
      </c>
      <c r="C1419" s="273">
        <v>699691</v>
      </c>
      <c r="D1419" s="273">
        <f t="shared" si="25"/>
        <v>0</v>
      </c>
    </row>
    <row r="1420" spans="1:4" x14ac:dyDescent="0.25">
      <c r="A1420" s="287" t="s">
        <v>1395</v>
      </c>
      <c r="B1420" s="273">
        <v>699691</v>
      </c>
      <c r="C1420" s="273">
        <v>699691</v>
      </c>
      <c r="D1420" s="273">
        <f t="shared" si="25"/>
        <v>0</v>
      </c>
    </row>
    <row r="1421" spans="1:4" x14ac:dyDescent="0.25">
      <c r="A1421" s="287" t="s">
        <v>1395</v>
      </c>
      <c r="B1421" s="273">
        <v>699691</v>
      </c>
      <c r="C1421" s="273">
        <v>699691</v>
      </c>
      <c r="D1421" s="273">
        <f t="shared" si="25"/>
        <v>0</v>
      </c>
    </row>
    <row r="1422" spans="1:4" x14ac:dyDescent="0.25">
      <c r="A1422" s="287" t="s">
        <v>1395</v>
      </c>
      <c r="B1422" s="273">
        <v>699691</v>
      </c>
      <c r="C1422" s="273">
        <v>699691</v>
      </c>
      <c r="D1422" s="273">
        <f t="shared" si="25"/>
        <v>0</v>
      </c>
    </row>
    <row r="1423" spans="1:4" x14ac:dyDescent="0.25">
      <c r="A1423" s="287" t="s">
        <v>1395</v>
      </c>
      <c r="B1423" s="273">
        <v>699691</v>
      </c>
      <c r="C1423" s="273">
        <v>699691</v>
      </c>
      <c r="D1423" s="273">
        <f t="shared" si="25"/>
        <v>0</v>
      </c>
    </row>
    <row r="1424" spans="1:4" x14ac:dyDescent="0.25">
      <c r="A1424" s="287" t="s">
        <v>1395</v>
      </c>
      <c r="B1424" s="273">
        <v>699696</v>
      </c>
      <c r="C1424" s="273">
        <v>699696</v>
      </c>
      <c r="D1424" s="273">
        <f t="shared" si="25"/>
        <v>0</v>
      </c>
    </row>
    <row r="1425" spans="1:4" x14ac:dyDescent="0.25">
      <c r="A1425" s="287" t="s">
        <v>1396</v>
      </c>
      <c r="B1425" s="273">
        <v>13750</v>
      </c>
      <c r="C1425" s="273">
        <v>13750</v>
      </c>
      <c r="D1425" s="273">
        <f t="shared" si="25"/>
        <v>0</v>
      </c>
    </row>
    <row r="1426" spans="1:4" x14ac:dyDescent="0.25">
      <c r="A1426" s="287" t="s">
        <v>1396</v>
      </c>
      <c r="B1426" s="273">
        <v>13751</v>
      </c>
      <c r="C1426" s="273">
        <v>13751</v>
      </c>
      <c r="D1426" s="273">
        <f t="shared" si="25"/>
        <v>0</v>
      </c>
    </row>
    <row r="1427" spans="1:4" x14ac:dyDescent="0.25">
      <c r="A1427" s="287" t="s">
        <v>1267</v>
      </c>
      <c r="B1427" s="273">
        <v>394828</v>
      </c>
      <c r="C1427" s="273">
        <v>394828</v>
      </c>
      <c r="D1427" s="273">
        <f t="shared" si="25"/>
        <v>0</v>
      </c>
    </row>
    <row r="1428" spans="1:4" x14ac:dyDescent="0.25">
      <c r="A1428" s="287" t="s">
        <v>1909</v>
      </c>
      <c r="B1428" s="273">
        <v>214500</v>
      </c>
      <c r="C1428" s="273">
        <v>214500</v>
      </c>
      <c r="D1428" s="273">
        <f t="shared" si="25"/>
        <v>0</v>
      </c>
    </row>
    <row r="1429" spans="1:4" x14ac:dyDescent="0.25">
      <c r="A1429" s="287" t="s">
        <v>2949</v>
      </c>
      <c r="B1429" s="273">
        <v>255000</v>
      </c>
      <c r="C1429" s="273">
        <v>255000</v>
      </c>
      <c r="D1429" s="273">
        <f t="shared" si="25"/>
        <v>0</v>
      </c>
    </row>
    <row r="1430" spans="1:4" x14ac:dyDescent="0.25">
      <c r="A1430" s="287" t="s">
        <v>3371</v>
      </c>
      <c r="B1430" s="273">
        <v>160630</v>
      </c>
      <c r="C1430" s="273">
        <v>160630</v>
      </c>
      <c r="D1430" s="273">
        <f t="shared" si="25"/>
        <v>0</v>
      </c>
    </row>
    <row r="1431" spans="1:4" x14ac:dyDescent="0.25">
      <c r="A1431" s="287" t="s">
        <v>3371</v>
      </c>
      <c r="B1431" s="273">
        <v>160630</v>
      </c>
      <c r="C1431" s="273">
        <v>160630</v>
      </c>
      <c r="D1431" s="273">
        <f t="shared" si="25"/>
        <v>0</v>
      </c>
    </row>
    <row r="1432" spans="1:4" x14ac:dyDescent="0.25">
      <c r="A1432" s="287" t="s">
        <v>3371</v>
      </c>
      <c r="B1432" s="273">
        <v>160630</v>
      </c>
      <c r="C1432" s="273">
        <v>160630</v>
      </c>
      <c r="D1432" s="273">
        <f t="shared" si="25"/>
        <v>0</v>
      </c>
    </row>
    <row r="1433" spans="1:4" x14ac:dyDescent="0.25">
      <c r="A1433" s="287" t="s">
        <v>2950</v>
      </c>
      <c r="B1433" s="273">
        <v>93701</v>
      </c>
      <c r="C1433" s="273">
        <v>93701</v>
      </c>
      <c r="D1433" s="273">
        <f t="shared" si="25"/>
        <v>0</v>
      </c>
    </row>
    <row r="1434" spans="1:4" x14ac:dyDescent="0.25">
      <c r="A1434" s="287" t="s">
        <v>2951</v>
      </c>
      <c r="B1434" s="273">
        <v>98425</v>
      </c>
      <c r="C1434" s="273">
        <v>98425</v>
      </c>
      <c r="D1434" s="273">
        <f t="shared" si="25"/>
        <v>0</v>
      </c>
    </row>
    <row r="1435" spans="1:4" x14ac:dyDescent="0.25">
      <c r="A1435" s="287" t="s">
        <v>2952</v>
      </c>
      <c r="B1435" s="273">
        <v>17323</v>
      </c>
      <c r="C1435" s="273">
        <v>17323</v>
      </c>
      <c r="D1435" s="273">
        <f t="shared" si="25"/>
        <v>0</v>
      </c>
    </row>
    <row r="1436" spans="1:4" x14ac:dyDescent="0.25">
      <c r="A1436" s="287" t="s">
        <v>2952</v>
      </c>
      <c r="B1436" s="273">
        <v>17323</v>
      </c>
      <c r="C1436" s="273">
        <v>17323</v>
      </c>
      <c r="D1436" s="273">
        <f t="shared" si="25"/>
        <v>0</v>
      </c>
    </row>
    <row r="1437" spans="1:4" x14ac:dyDescent="0.25">
      <c r="A1437" s="287" t="s">
        <v>2953</v>
      </c>
      <c r="B1437" s="273">
        <v>31496</v>
      </c>
      <c r="C1437" s="273">
        <v>31496</v>
      </c>
      <c r="D1437" s="273">
        <f t="shared" si="25"/>
        <v>0</v>
      </c>
    </row>
    <row r="1438" spans="1:4" x14ac:dyDescent="0.25">
      <c r="A1438" s="287" t="s">
        <v>2958</v>
      </c>
      <c r="B1438" s="273">
        <v>249898</v>
      </c>
      <c r="C1438" s="273">
        <v>249898</v>
      </c>
      <c r="D1438" s="273">
        <f t="shared" si="25"/>
        <v>0</v>
      </c>
    </row>
    <row r="1439" spans="1:4" x14ac:dyDescent="0.25">
      <c r="A1439" s="426" t="s">
        <v>1416</v>
      </c>
      <c r="B1439" s="286">
        <f>SUM(B1286:B1438)</f>
        <v>54902823</v>
      </c>
      <c r="C1439" s="286">
        <f t="shared" ref="C1439:D1439" si="26">SUM(C1286:C1438)</f>
        <v>54902823</v>
      </c>
      <c r="D1439" s="286">
        <f t="shared" si="26"/>
        <v>0</v>
      </c>
    </row>
    <row r="1440" spans="1:4" x14ac:dyDescent="0.25">
      <c r="A1440" s="426" t="s">
        <v>3487</v>
      </c>
      <c r="B1440" s="286"/>
      <c r="C1440" s="286"/>
      <c r="D1440" s="286"/>
    </row>
    <row r="1441" spans="1:4" x14ac:dyDescent="0.25">
      <c r="A1441" s="438" t="s">
        <v>5738</v>
      </c>
      <c r="B1441" s="154">
        <v>119961</v>
      </c>
      <c r="C1441" s="273">
        <v>119961</v>
      </c>
      <c r="D1441" s="273">
        <v>0</v>
      </c>
    </row>
    <row r="1442" spans="1:4" x14ac:dyDescent="0.25">
      <c r="A1442" s="264" t="s">
        <v>4647</v>
      </c>
      <c r="B1442" s="273">
        <v>5000</v>
      </c>
      <c r="C1442" s="273">
        <v>5000</v>
      </c>
      <c r="D1442" s="273">
        <f t="shared" ref="D1442:D1484" si="27">B1442-C1442</f>
        <v>0</v>
      </c>
    </row>
    <row r="1443" spans="1:4" x14ac:dyDescent="0.25">
      <c r="A1443" s="264" t="s">
        <v>4648</v>
      </c>
      <c r="B1443" s="273">
        <v>10000</v>
      </c>
      <c r="C1443" s="273">
        <v>10000</v>
      </c>
      <c r="D1443" s="273">
        <f t="shared" si="27"/>
        <v>0</v>
      </c>
    </row>
    <row r="1444" spans="1:4" x14ac:dyDescent="0.25">
      <c r="A1444" s="264" t="s">
        <v>4649</v>
      </c>
      <c r="B1444" s="273">
        <v>45000</v>
      </c>
      <c r="C1444" s="273">
        <v>45000</v>
      </c>
      <c r="D1444" s="273">
        <f t="shared" si="27"/>
        <v>0</v>
      </c>
    </row>
    <row r="1445" spans="1:4" x14ac:dyDescent="0.25">
      <c r="A1445" s="264" t="s">
        <v>4650</v>
      </c>
      <c r="B1445" s="273">
        <v>20000</v>
      </c>
      <c r="C1445" s="273">
        <v>20000</v>
      </c>
      <c r="D1445" s="273">
        <f t="shared" si="27"/>
        <v>0</v>
      </c>
    </row>
    <row r="1446" spans="1:4" x14ac:dyDescent="0.25">
      <c r="A1446" s="264" t="s">
        <v>3925</v>
      </c>
      <c r="B1446" s="273">
        <v>11811</v>
      </c>
      <c r="C1446" s="273">
        <v>11811</v>
      </c>
      <c r="D1446" s="273">
        <f t="shared" si="27"/>
        <v>0</v>
      </c>
    </row>
    <row r="1447" spans="1:4" x14ac:dyDescent="0.25">
      <c r="A1447" s="264" t="s">
        <v>3926</v>
      </c>
      <c r="B1447" s="273">
        <v>74016</v>
      </c>
      <c r="C1447" s="273">
        <v>74016</v>
      </c>
      <c r="D1447" s="273">
        <f t="shared" si="27"/>
        <v>0</v>
      </c>
    </row>
    <row r="1448" spans="1:4" x14ac:dyDescent="0.25">
      <c r="A1448" s="264" t="s">
        <v>3927</v>
      </c>
      <c r="B1448" s="273">
        <v>7874</v>
      </c>
      <c r="C1448" s="273">
        <v>7874</v>
      </c>
      <c r="D1448" s="273">
        <f t="shared" si="27"/>
        <v>0</v>
      </c>
    </row>
    <row r="1449" spans="1:4" x14ac:dyDescent="0.25">
      <c r="A1449" s="264" t="s">
        <v>3927</v>
      </c>
      <c r="B1449" s="273">
        <v>7874</v>
      </c>
      <c r="C1449" s="273">
        <v>7874</v>
      </c>
      <c r="D1449" s="273">
        <f t="shared" si="27"/>
        <v>0</v>
      </c>
    </row>
    <row r="1450" spans="1:4" x14ac:dyDescent="0.25">
      <c r="A1450" s="264" t="s">
        <v>3927</v>
      </c>
      <c r="B1450" s="273">
        <v>7874</v>
      </c>
      <c r="C1450" s="273">
        <v>7874</v>
      </c>
      <c r="D1450" s="273">
        <f t="shared" si="27"/>
        <v>0</v>
      </c>
    </row>
    <row r="1451" spans="1:4" x14ac:dyDescent="0.25">
      <c r="A1451" s="264" t="s">
        <v>3927</v>
      </c>
      <c r="B1451" s="273">
        <v>7874</v>
      </c>
      <c r="C1451" s="273">
        <v>7874</v>
      </c>
      <c r="D1451" s="273">
        <f t="shared" si="27"/>
        <v>0</v>
      </c>
    </row>
    <row r="1452" spans="1:4" x14ac:dyDescent="0.25">
      <c r="A1452" s="264" t="s">
        <v>3928</v>
      </c>
      <c r="B1452" s="273">
        <v>177165</v>
      </c>
      <c r="C1452" s="273">
        <v>177165</v>
      </c>
      <c r="D1452" s="273">
        <f t="shared" si="27"/>
        <v>0</v>
      </c>
    </row>
    <row r="1453" spans="1:4" x14ac:dyDescent="0.25">
      <c r="A1453" s="264" t="s">
        <v>3928</v>
      </c>
      <c r="B1453" s="273">
        <v>177165</v>
      </c>
      <c r="C1453" s="273">
        <v>177165</v>
      </c>
      <c r="D1453" s="273">
        <f t="shared" si="27"/>
        <v>0</v>
      </c>
    </row>
    <row r="1454" spans="1:4" x14ac:dyDescent="0.25">
      <c r="A1454" s="264" t="s">
        <v>3928</v>
      </c>
      <c r="B1454" s="273">
        <v>177165</v>
      </c>
      <c r="C1454" s="273">
        <v>177165</v>
      </c>
      <c r="D1454" s="273">
        <f t="shared" si="27"/>
        <v>0</v>
      </c>
    </row>
    <row r="1455" spans="1:4" x14ac:dyDescent="0.25">
      <c r="A1455" s="264" t="s">
        <v>3928</v>
      </c>
      <c r="B1455" s="273">
        <v>177165</v>
      </c>
      <c r="C1455" s="273">
        <v>177165</v>
      </c>
      <c r="D1455" s="273">
        <f t="shared" si="27"/>
        <v>0</v>
      </c>
    </row>
    <row r="1456" spans="1:4" x14ac:dyDescent="0.25">
      <c r="A1456" s="264" t="s">
        <v>3929</v>
      </c>
      <c r="B1456" s="273">
        <v>23622</v>
      </c>
      <c r="C1456" s="273">
        <v>23622</v>
      </c>
      <c r="D1456" s="273">
        <f t="shared" si="27"/>
        <v>0</v>
      </c>
    </row>
    <row r="1457" spans="1:4" x14ac:dyDescent="0.25">
      <c r="A1457" s="264" t="s">
        <v>3488</v>
      </c>
      <c r="B1457" s="273">
        <v>11803</v>
      </c>
      <c r="C1457" s="273">
        <v>11803</v>
      </c>
      <c r="D1457" s="273">
        <f t="shared" si="27"/>
        <v>0</v>
      </c>
    </row>
    <row r="1458" spans="1:4" x14ac:dyDescent="0.25">
      <c r="A1458" s="264" t="s">
        <v>3489</v>
      </c>
      <c r="B1458" s="273">
        <v>93307</v>
      </c>
      <c r="C1458" s="273">
        <v>93307</v>
      </c>
      <c r="D1458" s="273">
        <f t="shared" si="27"/>
        <v>0</v>
      </c>
    </row>
    <row r="1459" spans="1:4" x14ac:dyDescent="0.25">
      <c r="A1459" s="280" t="s">
        <v>2957</v>
      </c>
      <c r="B1459" s="283">
        <v>10945</v>
      </c>
      <c r="C1459" s="273">
        <v>10945</v>
      </c>
      <c r="D1459" s="273">
        <f t="shared" si="27"/>
        <v>0</v>
      </c>
    </row>
    <row r="1460" spans="1:4" x14ac:dyDescent="0.25">
      <c r="A1460" s="280" t="s">
        <v>2957</v>
      </c>
      <c r="B1460" s="283">
        <v>10945</v>
      </c>
      <c r="C1460" s="273">
        <v>10945</v>
      </c>
      <c r="D1460" s="273">
        <f t="shared" si="27"/>
        <v>0</v>
      </c>
    </row>
    <row r="1461" spans="1:4" x14ac:dyDescent="0.25">
      <c r="A1461" s="280" t="s">
        <v>3490</v>
      </c>
      <c r="B1461" s="273">
        <v>71900</v>
      </c>
      <c r="C1461" s="273">
        <v>71900</v>
      </c>
      <c r="D1461" s="273">
        <f t="shared" si="27"/>
        <v>0</v>
      </c>
    </row>
    <row r="1462" spans="1:4" x14ac:dyDescent="0.25">
      <c r="A1462" s="280" t="s">
        <v>3490</v>
      </c>
      <c r="B1462" s="273">
        <v>71900</v>
      </c>
      <c r="C1462" s="273">
        <v>71900</v>
      </c>
      <c r="D1462" s="273">
        <f t="shared" si="27"/>
        <v>0</v>
      </c>
    </row>
    <row r="1463" spans="1:4" x14ac:dyDescent="0.25">
      <c r="A1463" s="280" t="s">
        <v>3490</v>
      </c>
      <c r="B1463" s="273">
        <v>71900</v>
      </c>
      <c r="C1463" s="273">
        <v>71900</v>
      </c>
      <c r="D1463" s="273">
        <f t="shared" si="27"/>
        <v>0</v>
      </c>
    </row>
    <row r="1464" spans="1:4" x14ac:dyDescent="0.25">
      <c r="A1464" s="280" t="s">
        <v>2954</v>
      </c>
      <c r="B1464" s="283">
        <v>157400</v>
      </c>
      <c r="C1464" s="273">
        <v>157400</v>
      </c>
      <c r="D1464" s="273">
        <f t="shared" si="27"/>
        <v>0</v>
      </c>
    </row>
    <row r="1465" spans="1:4" x14ac:dyDescent="0.25">
      <c r="A1465" s="280" t="s">
        <v>2954</v>
      </c>
      <c r="B1465" s="283">
        <v>157400</v>
      </c>
      <c r="C1465" s="273">
        <v>157400</v>
      </c>
      <c r="D1465" s="273">
        <f t="shared" si="27"/>
        <v>0</v>
      </c>
    </row>
    <row r="1466" spans="1:4" x14ac:dyDescent="0.25">
      <c r="A1466" s="280" t="s">
        <v>2954</v>
      </c>
      <c r="B1466" s="283">
        <v>157400</v>
      </c>
      <c r="C1466" s="273">
        <v>157400</v>
      </c>
      <c r="D1466" s="273">
        <f t="shared" si="27"/>
        <v>0</v>
      </c>
    </row>
    <row r="1467" spans="1:4" x14ac:dyDescent="0.25">
      <c r="A1467" s="280" t="s">
        <v>2955</v>
      </c>
      <c r="B1467" s="283">
        <v>129900</v>
      </c>
      <c r="C1467" s="273">
        <v>129900</v>
      </c>
      <c r="D1467" s="273">
        <f t="shared" si="27"/>
        <v>0</v>
      </c>
    </row>
    <row r="1468" spans="1:4" x14ac:dyDescent="0.25">
      <c r="A1468" s="280" t="s">
        <v>2955</v>
      </c>
      <c r="B1468" s="283">
        <v>129900</v>
      </c>
      <c r="C1468" s="273">
        <v>129900</v>
      </c>
      <c r="D1468" s="273">
        <f t="shared" si="27"/>
        <v>0</v>
      </c>
    </row>
    <row r="1469" spans="1:4" x14ac:dyDescent="0.25">
      <c r="A1469" s="280" t="s">
        <v>2956</v>
      </c>
      <c r="B1469" s="283">
        <v>157000</v>
      </c>
      <c r="C1469" s="273">
        <v>157000</v>
      </c>
      <c r="D1469" s="273">
        <f t="shared" si="27"/>
        <v>0</v>
      </c>
    </row>
    <row r="1470" spans="1:4" x14ac:dyDescent="0.25">
      <c r="A1470" s="280" t="s">
        <v>3491</v>
      </c>
      <c r="B1470" s="273">
        <v>136457</v>
      </c>
      <c r="C1470" s="273">
        <v>136457</v>
      </c>
      <c r="D1470" s="273">
        <f t="shared" si="27"/>
        <v>0</v>
      </c>
    </row>
    <row r="1471" spans="1:4" x14ac:dyDescent="0.25">
      <c r="A1471" s="280" t="s">
        <v>3491</v>
      </c>
      <c r="B1471" s="273">
        <v>136457</v>
      </c>
      <c r="C1471" s="273">
        <v>136457</v>
      </c>
      <c r="D1471" s="273">
        <f t="shared" si="27"/>
        <v>0</v>
      </c>
    </row>
    <row r="1472" spans="1:4" x14ac:dyDescent="0.25">
      <c r="A1472" s="280" t="s">
        <v>3491</v>
      </c>
      <c r="B1472" s="273">
        <v>136457</v>
      </c>
      <c r="C1472" s="273">
        <v>136457</v>
      </c>
      <c r="D1472" s="273">
        <f t="shared" si="27"/>
        <v>0</v>
      </c>
    </row>
    <row r="1473" spans="1:4" x14ac:dyDescent="0.25">
      <c r="A1473" s="280" t="s">
        <v>3491</v>
      </c>
      <c r="B1473" s="273">
        <v>136457</v>
      </c>
      <c r="C1473" s="273">
        <v>136457</v>
      </c>
      <c r="D1473" s="273">
        <f t="shared" si="27"/>
        <v>0</v>
      </c>
    </row>
    <row r="1474" spans="1:4" x14ac:dyDescent="0.25">
      <c r="A1474" s="280" t="s">
        <v>3491</v>
      </c>
      <c r="B1474" s="273">
        <v>136457</v>
      </c>
      <c r="C1474" s="273">
        <v>136457</v>
      </c>
      <c r="D1474" s="273">
        <f t="shared" si="27"/>
        <v>0</v>
      </c>
    </row>
    <row r="1475" spans="1:4" x14ac:dyDescent="0.25">
      <c r="A1475" s="280" t="s">
        <v>3492</v>
      </c>
      <c r="B1475" s="273">
        <v>114173</v>
      </c>
      <c r="C1475" s="273">
        <v>114173</v>
      </c>
      <c r="D1475" s="273">
        <f t="shared" si="27"/>
        <v>0</v>
      </c>
    </row>
    <row r="1476" spans="1:4" x14ac:dyDescent="0.25">
      <c r="A1476" s="280" t="s">
        <v>3492</v>
      </c>
      <c r="B1476" s="273">
        <v>114173</v>
      </c>
      <c r="C1476" s="273">
        <v>114173</v>
      </c>
      <c r="D1476" s="273">
        <f t="shared" si="27"/>
        <v>0</v>
      </c>
    </row>
    <row r="1477" spans="1:4" x14ac:dyDescent="0.25">
      <c r="A1477" s="280" t="s">
        <v>3492</v>
      </c>
      <c r="B1477" s="273">
        <v>114173</v>
      </c>
      <c r="C1477" s="273">
        <v>114173</v>
      </c>
      <c r="D1477" s="273">
        <f t="shared" si="27"/>
        <v>0</v>
      </c>
    </row>
    <row r="1478" spans="1:4" x14ac:dyDescent="0.25">
      <c r="A1478" s="280" t="s">
        <v>1740</v>
      </c>
      <c r="B1478" s="273">
        <v>172000</v>
      </c>
      <c r="C1478" s="273">
        <v>172000</v>
      </c>
      <c r="D1478" s="273">
        <f t="shared" si="27"/>
        <v>0</v>
      </c>
    </row>
    <row r="1479" spans="1:4" x14ac:dyDescent="0.25">
      <c r="A1479" s="280" t="s">
        <v>1740</v>
      </c>
      <c r="B1479" s="273">
        <v>172000</v>
      </c>
      <c r="C1479" s="273">
        <v>172000</v>
      </c>
      <c r="D1479" s="273">
        <f t="shared" si="27"/>
        <v>0</v>
      </c>
    </row>
    <row r="1480" spans="1:4" x14ac:dyDescent="0.25">
      <c r="A1480" s="280" t="s">
        <v>1740</v>
      </c>
      <c r="B1480" s="273">
        <v>172000</v>
      </c>
      <c r="C1480" s="273">
        <v>172000</v>
      </c>
      <c r="D1480" s="273">
        <f t="shared" si="27"/>
        <v>0</v>
      </c>
    </row>
    <row r="1481" spans="1:4" x14ac:dyDescent="0.25">
      <c r="A1481" s="280" t="s">
        <v>1740</v>
      </c>
      <c r="B1481" s="273">
        <v>172000</v>
      </c>
      <c r="C1481" s="273">
        <v>172000</v>
      </c>
      <c r="D1481" s="273">
        <f t="shared" si="27"/>
        <v>0</v>
      </c>
    </row>
    <row r="1482" spans="1:4" x14ac:dyDescent="0.25">
      <c r="A1482" s="280" t="s">
        <v>1740</v>
      </c>
      <c r="B1482" s="273">
        <v>172000</v>
      </c>
      <c r="C1482" s="273">
        <v>172000</v>
      </c>
      <c r="D1482" s="273">
        <f t="shared" si="27"/>
        <v>0</v>
      </c>
    </row>
    <row r="1483" spans="1:4" x14ac:dyDescent="0.25">
      <c r="A1483" s="280" t="s">
        <v>1740</v>
      </c>
      <c r="B1483" s="273">
        <v>172000</v>
      </c>
      <c r="C1483" s="273">
        <v>172000</v>
      </c>
      <c r="D1483" s="273">
        <f t="shared" si="27"/>
        <v>0</v>
      </c>
    </row>
    <row r="1484" spans="1:4" x14ac:dyDescent="0.25">
      <c r="A1484" s="438" t="s">
        <v>4282</v>
      </c>
      <c r="B1484" s="273">
        <v>17323</v>
      </c>
      <c r="C1484" s="273">
        <v>17323</v>
      </c>
      <c r="D1484" s="273">
        <f t="shared" si="27"/>
        <v>0</v>
      </c>
    </row>
    <row r="1485" spans="1:4" x14ac:dyDescent="0.25">
      <c r="A1485" s="426" t="s">
        <v>3493</v>
      </c>
      <c r="B1485" s="286">
        <f>SUM(B1441:B1484)</f>
        <v>4355393</v>
      </c>
      <c r="C1485" s="286">
        <f>SUM(C1441:C1484)</f>
        <v>4355393</v>
      </c>
      <c r="D1485" s="286">
        <f>SUM(D1441:D1484)</f>
        <v>0</v>
      </c>
    </row>
    <row r="1486" spans="1:4" x14ac:dyDescent="0.25">
      <c r="A1486" s="289" t="s">
        <v>2244</v>
      </c>
      <c r="B1486" s="303"/>
      <c r="C1486" s="286"/>
      <c r="D1486" s="303"/>
    </row>
    <row r="1487" spans="1:4" x14ac:dyDescent="0.25">
      <c r="A1487" s="288" t="s">
        <v>3861</v>
      </c>
      <c r="B1487" s="273">
        <v>897600</v>
      </c>
      <c r="C1487" s="283">
        <v>897600</v>
      </c>
      <c r="D1487" s="283">
        <f t="shared" ref="D1487:D1550" si="28">B1487-C1487</f>
        <v>0</v>
      </c>
    </row>
    <row r="1488" spans="1:4" x14ac:dyDescent="0.25">
      <c r="A1488" s="288" t="s">
        <v>3862</v>
      </c>
      <c r="B1488" s="273">
        <v>823100</v>
      </c>
      <c r="C1488" s="283">
        <v>823100</v>
      </c>
      <c r="D1488" s="283">
        <f t="shared" si="28"/>
        <v>0</v>
      </c>
    </row>
    <row r="1489" spans="1:4" x14ac:dyDescent="0.25">
      <c r="A1489" s="288" t="s">
        <v>3863</v>
      </c>
      <c r="B1489" s="273">
        <v>1893200</v>
      </c>
      <c r="C1489" s="283">
        <v>1893200</v>
      </c>
      <c r="D1489" s="283">
        <f t="shared" si="28"/>
        <v>0</v>
      </c>
    </row>
    <row r="1490" spans="1:4" ht="31.5" x14ac:dyDescent="0.25">
      <c r="A1490" s="288" t="s">
        <v>3864</v>
      </c>
      <c r="B1490" s="273">
        <v>385400</v>
      </c>
      <c r="C1490" s="283">
        <v>385400</v>
      </c>
      <c r="D1490" s="283">
        <f t="shared" si="28"/>
        <v>0</v>
      </c>
    </row>
    <row r="1491" spans="1:4" ht="31.5" x14ac:dyDescent="0.25">
      <c r="A1491" s="288" t="s">
        <v>3864</v>
      </c>
      <c r="B1491" s="273">
        <v>385400</v>
      </c>
      <c r="C1491" s="283">
        <v>385400</v>
      </c>
      <c r="D1491" s="283">
        <f t="shared" si="28"/>
        <v>0</v>
      </c>
    </row>
    <row r="1492" spans="1:4" ht="31.5" x14ac:dyDescent="0.25">
      <c r="A1492" s="288" t="s">
        <v>3865</v>
      </c>
      <c r="B1492" s="273">
        <v>329100</v>
      </c>
      <c r="C1492" s="283">
        <v>329100</v>
      </c>
      <c r="D1492" s="283">
        <f t="shared" si="28"/>
        <v>0</v>
      </c>
    </row>
    <row r="1493" spans="1:4" x14ac:dyDescent="0.25">
      <c r="A1493" s="439" t="s">
        <v>3373</v>
      </c>
      <c r="B1493" s="283">
        <v>23640000</v>
      </c>
      <c r="C1493" s="273">
        <v>23640000</v>
      </c>
      <c r="D1493" s="283">
        <f t="shared" si="28"/>
        <v>0</v>
      </c>
    </row>
    <row r="1494" spans="1:4" x14ac:dyDescent="0.25">
      <c r="A1494" s="308" t="s">
        <v>3172</v>
      </c>
      <c r="B1494" s="291">
        <v>124750</v>
      </c>
      <c r="C1494" s="291">
        <v>124750</v>
      </c>
      <c r="D1494" s="283">
        <f t="shared" si="28"/>
        <v>0</v>
      </c>
    </row>
    <row r="1495" spans="1:4" x14ac:dyDescent="0.25">
      <c r="A1495" s="308" t="s">
        <v>3173</v>
      </c>
      <c r="B1495" s="291">
        <v>317537</v>
      </c>
      <c r="C1495" s="291">
        <v>317537</v>
      </c>
      <c r="D1495" s="283">
        <f t="shared" si="28"/>
        <v>0</v>
      </c>
    </row>
    <row r="1496" spans="1:4" x14ac:dyDescent="0.25">
      <c r="A1496" s="308" t="s">
        <v>3174</v>
      </c>
      <c r="B1496" s="291">
        <v>372500</v>
      </c>
      <c r="C1496" s="291">
        <v>372500</v>
      </c>
      <c r="D1496" s="283">
        <f t="shared" si="28"/>
        <v>0</v>
      </c>
    </row>
    <row r="1497" spans="1:4" x14ac:dyDescent="0.25">
      <c r="A1497" s="308" t="s">
        <v>3175</v>
      </c>
      <c r="B1497" s="291">
        <v>37900</v>
      </c>
      <c r="C1497" s="291">
        <v>37900</v>
      </c>
      <c r="D1497" s="283">
        <f t="shared" si="28"/>
        <v>0</v>
      </c>
    </row>
    <row r="1498" spans="1:4" x14ac:dyDescent="0.25">
      <c r="A1498" s="280" t="s">
        <v>1417</v>
      </c>
      <c r="B1498" s="273">
        <v>317537</v>
      </c>
      <c r="C1498" s="273">
        <v>317537</v>
      </c>
      <c r="D1498" s="283">
        <f t="shared" si="28"/>
        <v>0</v>
      </c>
    </row>
    <row r="1499" spans="1:4" x14ac:dyDescent="0.25">
      <c r="A1499" s="280" t="s">
        <v>1418</v>
      </c>
      <c r="B1499" s="273">
        <v>317537</v>
      </c>
      <c r="C1499" s="273">
        <v>317537</v>
      </c>
      <c r="D1499" s="283">
        <f t="shared" si="28"/>
        <v>0</v>
      </c>
    </row>
    <row r="1500" spans="1:4" x14ac:dyDescent="0.25">
      <c r="A1500" s="280" t="s">
        <v>1419</v>
      </c>
      <c r="B1500" s="273">
        <v>317537</v>
      </c>
      <c r="C1500" s="273">
        <v>317537</v>
      </c>
      <c r="D1500" s="283">
        <f t="shared" si="28"/>
        <v>0</v>
      </c>
    </row>
    <row r="1501" spans="1:4" x14ac:dyDescent="0.25">
      <c r="A1501" s="280" t="s">
        <v>1420</v>
      </c>
      <c r="B1501" s="273">
        <v>317537</v>
      </c>
      <c r="C1501" s="273">
        <v>317537</v>
      </c>
      <c r="D1501" s="283">
        <f t="shared" si="28"/>
        <v>0</v>
      </c>
    </row>
    <row r="1502" spans="1:4" x14ac:dyDescent="0.25">
      <c r="A1502" s="280" t="s">
        <v>1422</v>
      </c>
      <c r="B1502" s="273">
        <v>257143</v>
      </c>
      <c r="C1502" s="273">
        <v>257143</v>
      </c>
      <c r="D1502" s="283">
        <f t="shared" si="28"/>
        <v>0</v>
      </c>
    </row>
    <row r="1503" spans="1:4" x14ac:dyDescent="0.25">
      <c r="A1503" s="280" t="s">
        <v>1423</v>
      </c>
      <c r="B1503" s="273">
        <v>257143</v>
      </c>
      <c r="C1503" s="273">
        <v>257143</v>
      </c>
      <c r="D1503" s="283">
        <f t="shared" si="28"/>
        <v>0</v>
      </c>
    </row>
    <row r="1504" spans="1:4" x14ac:dyDescent="0.25">
      <c r="A1504" s="280" t="s">
        <v>1424</v>
      </c>
      <c r="B1504" s="273">
        <v>257143</v>
      </c>
      <c r="C1504" s="273">
        <v>257143</v>
      </c>
      <c r="D1504" s="283">
        <f t="shared" si="28"/>
        <v>0</v>
      </c>
    </row>
    <row r="1505" spans="1:4" x14ac:dyDescent="0.25">
      <c r="A1505" s="280" t="s">
        <v>1425</v>
      </c>
      <c r="B1505" s="273">
        <v>257143</v>
      </c>
      <c r="C1505" s="273">
        <v>257143</v>
      </c>
      <c r="D1505" s="283">
        <f t="shared" si="28"/>
        <v>0</v>
      </c>
    </row>
    <row r="1506" spans="1:4" x14ac:dyDescent="0.25">
      <c r="A1506" s="280" t="s">
        <v>1426</v>
      </c>
      <c r="B1506" s="273">
        <v>257143</v>
      </c>
      <c r="C1506" s="273">
        <v>257143</v>
      </c>
      <c r="D1506" s="283">
        <f t="shared" si="28"/>
        <v>0</v>
      </c>
    </row>
    <row r="1507" spans="1:4" x14ac:dyDescent="0.25">
      <c r="A1507" s="280" t="s">
        <v>1427</v>
      </c>
      <c r="B1507" s="273">
        <v>257143</v>
      </c>
      <c r="C1507" s="273">
        <v>257143</v>
      </c>
      <c r="D1507" s="283">
        <f t="shared" si="28"/>
        <v>0</v>
      </c>
    </row>
    <row r="1508" spans="1:4" x14ac:dyDescent="0.25">
      <c r="A1508" s="280" t="s">
        <v>1428</v>
      </c>
      <c r="B1508" s="273">
        <v>257143</v>
      </c>
      <c r="C1508" s="273">
        <v>257143</v>
      </c>
      <c r="D1508" s="283">
        <f t="shared" si="28"/>
        <v>0</v>
      </c>
    </row>
    <row r="1509" spans="1:4" x14ac:dyDescent="0.25">
      <c r="A1509" s="280" t="s">
        <v>1429</v>
      </c>
      <c r="B1509" s="273">
        <v>257140</v>
      </c>
      <c r="C1509" s="273">
        <v>257140</v>
      </c>
      <c r="D1509" s="283">
        <f t="shared" si="28"/>
        <v>0</v>
      </c>
    </row>
    <row r="1510" spans="1:4" x14ac:dyDescent="0.25">
      <c r="A1510" s="280" t="s">
        <v>1430</v>
      </c>
      <c r="B1510" s="273">
        <v>257141</v>
      </c>
      <c r="C1510" s="273">
        <v>257141</v>
      </c>
      <c r="D1510" s="283">
        <f t="shared" si="28"/>
        <v>0</v>
      </c>
    </row>
    <row r="1511" spans="1:4" x14ac:dyDescent="0.25">
      <c r="A1511" s="280" t="s">
        <v>1431</v>
      </c>
      <c r="B1511" s="273">
        <v>257143</v>
      </c>
      <c r="C1511" s="273">
        <v>257143</v>
      </c>
      <c r="D1511" s="283">
        <f t="shared" si="28"/>
        <v>0</v>
      </c>
    </row>
    <row r="1512" spans="1:4" x14ac:dyDescent="0.25">
      <c r="A1512" s="280" t="s">
        <v>1432</v>
      </c>
      <c r="B1512" s="273">
        <v>257143</v>
      </c>
      <c r="C1512" s="273">
        <v>257143</v>
      </c>
      <c r="D1512" s="283">
        <f t="shared" si="28"/>
        <v>0</v>
      </c>
    </row>
    <row r="1513" spans="1:4" x14ac:dyDescent="0.25">
      <c r="A1513" s="280" t="s">
        <v>1433</v>
      </c>
      <c r="B1513" s="273">
        <v>257143</v>
      </c>
      <c r="C1513" s="273">
        <v>257143</v>
      </c>
      <c r="D1513" s="283">
        <f t="shared" si="28"/>
        <v>0</v>
      </c>
    </row>
    <row r="1514" spans="1:4" x14ac:dyDescent="0.25">
      <c r="A1514" s="280" t="s">
        <v>1434</v>
      </c>
      <c r="B1514" s="273">
        <v>257143</v>
      </c>
      <c r="C1514" s="273">
        <v>257143</v>
      </c>
      <c r="D1514" s="283">
        <f t="shared" si="28"/>
        <v>0</v>
      </c>
    </row>
    <row r="1515" spans="1:4" x14ac:dyDescent="0.25">
      <c r="A1515" s="280" t="s">
        <v>1435</v>
      </c>
      <c r="B1515" s="273">
        <v>257143</v>
      </c>
      <c r="C1515" s="273">
        <v>257143</v>
      </c>
      <c r="D1515" s="283">
        <f t="shared" si="28"/>
        <v>0</v>
      </c>
    </row>
    <row r="1516" spans="1:4" x14ac:dyDescent="0.25">
      <c r="A1516" s="280" t="s">
        <v>1421</v>
      </c>
      <c r="B1516" s="273">
        <v>257143</v>
      </c>
      <c r="C1516" s="273">
        <v>257143</v>
      </c>
      <c r="D1516" s="283">
        <f t="shared" si="28"/>
        <v>0</v>
      </c>
    </row>
    <row r="1517" spans="1:4" x14ac:dyDescent="0.25">
      <c r="A1517" s="280" t="s">
        <v>1436</v>
      </c>
      <c r="B1517" s="273">
        <v>257143</v>
      </c>
      <c r="C1517" s="273">
        <v>257143</v>
      </c>
      <c r="D1517" s="283">
        <f t="shared" si="28"/>
        <v>0</v>
      </c>
    </row>
    <row r="1518" spans="1:4" x14ac:dyDescent="0.25">
      <c r="A1518" s="308" t="s">
        <v>3176</v>
      </c>
      <c r="B1518" s="291">
        <v>412375</v>
      </c>
      <c r="C1518" s="291">
        <v>412375</v>
      </c>
      <c r="D1518" s="283">
        <f t="shared" si="28"/>
        <v>0</v>
      </c>
    </row>
    <row r="1519" spans="1:4" x14ac:dyDescent="0.25">
      <c r="A1519" s="280" t="s">
        <v>1437</v>
      </c>
      <c r="B1519" s="273">
        <v>257143</v>
      </c>
      <c r="C1519" s="273">
        <v>257143</v>
      </c>
      <c r="D1519" s="283">
        <f t="shared" si="28"/>
        <v>0</v>
      </c>
    </row>
    <row r="1520" spans="1:4" x14ac:dyDescent="0.25">
      <c r="A1520" s="280" t="s">
        <v>1438</v>
      </c>
      <c r="B1520" s="273">
        <v>257143</v>
      </c>
      <c r="C1520" s="273">
        <v>257143</v>
      </c>
      <c r="D1520" s="283">
        <f t="shared" si="28"/>
        <v>0</v>
      </c>
    </row>
    <row r="1521" spans="1:4" x14ac:dyDescent="0.25">
      <c r="A1521" s="280" t="s">
        <v>1439</v>
      </c>
      <c r="B1521" s="273">
        <v>30084</v>
      </c>
      <c r="C1521" s="273">
        <v>30084</v>
      </c>
      <c r="D1521" s="283">
        <f t="shared" si="28"/>
        <v>0</v>
      </c>
    </row>
    <row r="1522" spans="1:4" x14ac:dyDescent="0.25">
      <c r="A1522" s="280" t="s">
        <v>1440</v>
      </c>
      <c r="B1522" s="273">
        <v>30084</v>
      </c>
      <c r="C1522" s="273">
        <v>30084</v>
      </c>
      <c r="D1522" s="283">
        <f t="shared" si="28"/>
        <v>0</v>
      </c>
    </row>
    <row r="1523" spans="1:4" x14ac:dyDescent="0.25">
      <c r="A1523" s="280" t="s">
        <v>1441</v>
      </c>
      <c r="B1523" s="273">
        <v>30084</v>
      </c>
      <c r="C1523" s="273">
        <v>30084</v>
      </c>
      <c r="D1523" s="283">
        <f t="shared" si="28"/>
        <v>0</v>
      </c>
    </row>
    <row r="1524" spans="1:4" x14ac:dyDescent="0.25">
      <c r="A1524" s="280" t="s">
        <v>1442</v>
      </c>
      <c r="B1524" s="273">
        <v>30084</v>
      </c>
      <c r="C1524" s="273">
        <v>30084</v>
      </c>
      <c r="D1524" s="283">
        <f t="shared" si="28"/>
        <v>0</v>
      </c>
    </row>
    <row r="1525" spans="1:4" x14ac:dyDescent="0.25">
      <c r="A1525" s="280" t="s">
        <v>1443</v>
      </c>
      <c r="B1525" s="273">
        <v>30084</v>
      </c>
      <c r="C1525" s="273">
        <v>30084</v>
      </c>
      <c r="D1525" s="283">
        <f t="shared" si="28"/>
        <v>0</v>
      </c>
    </row>
    <row r="1526" spans="1:4" x14ac:dyDescent="0.25">
      <c r="A1526" s="280" t="s">
        <v>1444</v>
      </c>
      <c r="B1526" s="273">
        <v>30084</v>
      </c>
      <c r="C1526" s="273">
        <v>30084</v>
      </c>
      <c r="D1526" s="283">
        <f t="shared" si="28"/>
        <v>0</v>
      </c>
    </row>
    <row r="1527" spans="1:4" x14ac:dyDescent="0.25">
      <c r="A1527" s="280" t="s">
        <v>1445</v>
      </c>
      <c r="B1527" s="273">
        <v>30084</v>
      </c>
      <c r="C1527" s="273">
        <v>30084</v>
      </c>
      <c r="D1527" s="283">
        <f t="shared" si="28"/>
        <v>0</v>
      </c>
    </row>
    <row r="1528" spans="1:4" x14ac:dyDescent="0.25">
      <c r="A1528" s="280" t="s">
        <v>1446</v>
      </c>
      <c r="B1528" s="273">
        <v>30084</v>
      </c>
      <c r="C1528" s="273">
        <v>30084</v>
      </c>
      <c r="D1528" s="283">
        <f t="shared" si="28"/>
        <v>0</v>
      </c>
    </row>
    <row r="1529" spans="1:4" x14ac:dyDescent="0.25">
      <c r="A1529" s="280" t="s">
        <v>1447</v>
      </c>
      <c r="B1529" s="273">
        <v>30084</v>
      </c>
      <c r="C1529" s="273">
        <v>30084</v>
      </c>
      <c r="D1529" s="283">
        <f t="shared" si="28"/>
        <v>0</v>
      </c>
    </row>
    <row r="1530" spans="1:4" x14ac:dyDescent="0.25">
      <c r="A1530" s="280" t="s">
        <v>1448</v>
      </c>
      <c r="B1530" s="273">
        <v>30084</v>
      </c>
      <c r="C1530" s="273">
        <v>30084</v>
      </c>
      <c r="D1530" s="283">
        <f t="shared" si="28"/>
        <v>0</v>
      </c>
    </row>
    <row r="1531" spans="1:4" x14ac:dyDescent="0.25">
      <c r="A1531" s="280" t="s">
        <v>1449</v>
      </c>
      <c r="B1531" s="273">
        <v>30084</v>
      </c>
      <c r="C1531" s="273">
        <v>30084</v>
      </c>
      <c r="D1531" s="283">
        <f t="shared" si="28"/>
        <v>0</v>
      </c>
    </row>
    <row r="1532" spans="1:4" x14ac:dyDescent="0.25">
      <c r="A1532" s="280" t="s">
        <v>1450</v>
      </c>
      <c r="B1532" s="273">
        <v>30084</v>
      </c>
      <c r="C1532" s="273">
        <v>30084</v>
      </c>
      <c r="D1532" s="283">
        <f t="shared" si="28"/>
        <v>0</v>
      </c>
    </row>
    <row r="1533" spans="1:4" x14ac:dyDescent="0.25">
      <c r="A1533" s="280" t="s">
        <v>1451</v>
      </c>
      <c r="B1533" s="273">
        <v>30084</v>
      </c>
      <c r="C1533" s="273">
        <v>30084</v>
      </c>
      <c r="D1533" s="283">
        <f t="shared" si="28"/>
        <v>0</v>
      </c>
    </row>
    <row r="1534" spans="1:4" x14ac:dyDescent="0.25">
      <c r="A1534" s="280" t="s">
        <v>1452</v>
      </c>
      <c r="B1534" s="273">
        <v>30084</v>
      </c>
      <c r="C1534" s="273">
        <v>30084</v>
      </c>
      <c r="D1534" s="283">
        <f t="shared" si="28"/>
        <v>0</v>
      </c>
    </row>
    <row r="1535" spans="1:4" x14ac:dyDescent="0.25">
      <c r="A1535" s="280" t="s">
        <v>1453</v>
      </c>
      <c r="B1535" s="273">
        <v>30084</v>
      </c>
      <c r="C1535" s="273">
        <v>30084</v>
      </c>
      <c r="D1535" s="283">
        <f t="shared" si="28"/>
        <v>0</v>
      </c>
    </row>
    <row r="1536" spans="1:4" x14ac:dyDescent="0.25">
      <c r="A1536" s="280" t="s">
        <v>1454</v>
      </c>
      <c r="B1536" s="273">
        <v>30084</v>
      </c>
      <c r="C1536" s="273">
        <v>30084</v>
      </c>
      <c r="D1536" s="283">
        <f t="shared" si="28"/>
        <v>0</v>
      </c>
    </row>
    <row r="1537" spans="1:4" x14ac:dyDescent="0.25">
      <c r="A1537" s="280" t="s">
        <v>1455</v>
      </c>
      <c r="B1537" s="273">
        <v>30084</v>
      </c>
      <c r="C1537" s="273">
        <v>30084</v>
      </c>
      <c r="D1537" s="283">
        <f t="shared" si="28"/>
        <v>0</v>
      </c>
    </row>
    <row r="1538" spans="1:4" x14ac:dyDescent="0.25">
      <c r="A1538" s="280" t="s">
        <v>1456</v>
      </c>
      <c r="B1538" s="273">
        <v>30084</v>
      </c>
      <c r="C1538" s="273">
        <v>30084</v>
      </c>
      <c r="D1538" s="283">
        <f t="shared" si="28"/>
        <v>0</v>
      </c>
    </row>
    <row r="1539" spans="1:4" x14ac:dyDescent="0.25">
      <c r="A1539" s="280" t="s">
        <v>1457</v>
      </c>
      <c r="B1539" s="273">
        <v>30084</v>
      </c>
      <c r="C1539" s="273">
        <v>30084</v>
      </c>
      <c r="D1539" s="283">
        <f t="shared" si="28"/>
        <v>0</v>
      </c>
    </row>
    <row r="1540" spans="1:4" x14ac:dyDescent="0.25">
      <c r="A1540" s="280" t="s">
        <v>1458</v>
      </c>
      <c r="B1540" s="273">
        <v>30084</v>
      </c>
      <c r="C1540" s="273">
        <v>30084</v>
      </c>
      <c r="D1540" s="283">
        <f t="shared" si="28"/>
        <v>0</v>
      </c>
    </row>
    <row r="1541" spans="1:4" x14ac:dyDescent="0.25">
      <c r="A1541" s="280" t="s">
        <v>1459</v>
      </c>
      <c r="B1541" s="273">
        <v>67788</v>
      </c>
      <c r="C1541" s="273">
        <v>67788</v>
      </c>
      <c r="D1541" s="283">
        <f t="shared" si="28"/>
        <v>0</v>
      </c>
    </row>
    <row r="1542" spans="1:4" x14ac:dyDescent="0.25">
      <c r="A1542" s="280" t="s">
        <v>1460</v>
      </c>
      <c r="B1542" s="273">
        <v>18000</v>
      </c>
      <c r="C1542" s="273">
        <v>18000</v>
      </c>
      <c r="D1542" s="283">
        <f t="shared" si="28"/>
        <v>0</v>
      </c>
    </row>
    <row r="1543" spans="1:4" x14ac:dyDescent="0.25">
      <c r="A1543" s="280" t="s">
        <v>1461</v>
      </c>
      <c r="B1543" s="273">
        <v>18000</v>
      </c>
      <c r="C1543" s="273">
        <v>18000</v>
      </c>
      <c r="D1543" s="283">
        <f t="shared" si="28"/>
        <v>0</v>
      </c>
    </row>
    <row r="1544" spans="1:4" x14ac:dyDescent="0.25">
      <c r="A1544" s="280" t="s">
        <v>1462</v>
      </c>
      <c r="B1544" s="273">
        <v>18000</v>
      </c>
      <c r="C1544" s="273">
        <v>18000</v>
      </c>
      <c r="D1544" s="283">
        <f t="shared" si="28"/>
        <v>0</v>
      </c>
    </row>
    <row r="1545" spans="1:4" x14ac:dyDescent="0.25">
      <c r="A1545" s="280" t="s">
        <v>1463</v>
      </c>
      <c r="B1545" s="273">
        <v>18000</v>
      </c>
      <c r="C1545" s="273">
        <v>18000</v>
      </c>
      <c r="D1545" s="283">
        <f t="shared" si="28"/>
        <v>0</v>
      </c>
    </row>
    <row r="1546" spans="1:4" x14ac:dyDescent="0.25">
      <c r="A1546" s="280" t="s">
        <v>1464</v>
      </c>
      <c r="B1546" s="273">
        <v>18000</v>
      </c>
      <c r="C1546" s="273">
        <v>18000</v>
      </c>
      <c r="D1546" s="283">
        <f t="shared" si="28"/>
        <v>0</v>
      </c>
    </row>
    <row r="1547" spans="1:4" x14ac:dyDescent="0.25">
      <c r="A1547" s="280" t="s">
        <v>1465</v>
      </c>
      <c r="B1547" s="273">
        <v>18000</v>
      </c>
      <c r="C1547" s="273">
        <v>18000</v>
      </c>
      <c r="D1547" s="283">
        <f t="shared" si="28"/>
        <v>0</v>
      </c>
    </row>
    <row r="1548" spans="1:4" x14ac:dyDescent="0.25">
      <c r="A1548" s="280" t="s">
        <v>1466</v>
      </c>
      <c r="B1548" s="273">
        <v>18000</v>
      </c>
      <c r="C1548" s="273">
        <v>18000</v>
      </c>
      <c r="D1548" s="283">
        <f t="shared" si="28"/>
        <v>0</v>
      </c>
    </row>
    <row r="1549" spans="1:4" x14ac:dyDescent="0.25">
      <c r="A1549" s="280" t="s">
        <v>1467</v>
      </c>
      <c r="B1549" s="273">
        <v>18000</v>
      </c>
      <c r="C1549" s="273">
        <v>18000</v>
      </c>
      <c r="D1549" s="283">
        <f t="shared" si="28"/>
        <v>0</v>
      </c>
    </row>
    <row r="1550" spans="1:4" x14ac:dyDescent="0.25">
      <c r="A1550" s="280" t="s">
        <v>1468</v>
      </c>
      <c r="B1550" s="273">
        <v>18000</v>
      </c>
      <c r="C1550" s="273">
        <v>18000</v>
      </c>
      <c r="D1550" s="283">
        <f t="shared" si="28"/>
        <v>0</v>
      </c>
    </row>
    <row r="1551" spans="1:4" x14ac:dyDescent="0.25">
      <c r="A1551" s="280" t="s">
        <v>1469</v>
      </c>
      <c r="B1551" s="273">
        <v>18000</v>
      </c>
      <c r="C1551" s="273">
        <v>18000</v>
      </c>
      <c r="D1551" s="283">
        <f t="shared" ref="D1551:D1559" si="29">B1551-C1551</f>
        <v>0</v>
      </c>
    </row>
    <row r="1552" spans="1:4" x14ac:dyDescent="0.25">
      <c r="A1552" s="280" t="s">
        <v>1470</v>
      </c>
      <c r="B1552" s="273">
        <v>18000</v>
      </c>
      <c r="C1552" s="273">
        <v>18000</v>
      </c>
      <c r="D1552" s="283">
        <f t="shared" si="29"/>
        <v>0</v>
      </c>
    </row>
    <row r="1553" spans="1:4" x14ac:dyDescent="0.25">
      <c r="A1553" s="308" t="s">
        <v>3177</v>
      </c>
      <c r="B1553" s="291">
        <v>2685420</v>
      </c>
      <c r="C1553" s="291">
        <v>2685420</v>
      </c>
      <c r="D1553" s="283">
        <f t="shared" si="29"/>
        <v>0</v>
      </c>
    </row>
    <row r="1554" spans="1:4" x14ac:dyDescent="0.25">
      <c r="A1554" s="308" t="s">
        <v>3178</v>
      </c>
      <c r="B1554" s="291">
        <v>190528</v>
      </c>
      <c r="C1554" s="291">
        <v>190528</v>
      </c>
      <c r="D1554" s="283">
        <f t="shared" si="29"/>
        <v>0</v>
      </c>
    </row>
    <row r="1555" spans="1:4" x14ac:dyDescent="0.25">
      <c r="A1555" s="308" t="s">
        <v>3179</v>
      </c>
      <c r="B1555" s="291">
        <v>253330</v>
      </c>
      <c r="C1555" s="291">
        <v>253330</v>
      </c>
      <c r="D1555" s="283">
        <f t="shared" si="29"/>
        <v>0</v>
      </c>
    </row>
    <row r="1556" spans="1:4" x14ac:dyDescent="0.25">
      <c r="A1556" s="280" t="s">
        <v>1471</v>
      </c>
      <c r="B1556" s="273">
        <v>200000</v>
      </c>
      <c r="C1556" s="273">
        <v>200000</v>
      </c>
      <c r="D1556" s="283">
        <f t="shared" si="29"/>
        <v>0</v>
      </c>
    </row>
    <row r="1557" spans="1:4" x14ac:dyDescent="0.25">
      <c r="A1557" s="280" t="s">
        <v>2954</v>
      </c>
      <c r="B1557" s="283">
        <v>203938</v>
      </c>
      <c r="C1557" s="283">
        <v>203938</v>
      </c>
      <c r="D1557" s="283">
        <f t="shared" si="29"/>
        <v>0</v>
      </c>
    </row>
    <row r="1558" spans="1:4" x14ac:dyDescent="0.25">
      <c r="A1558" s="280" t="s">
        <v>2954</v>
      </c>
      <c r="B1558" s="294">
        <v>203937</v>
      </c>
      <c r="C1558" s="294">
        <v>203937</v>
      </c>
      <c r="D1558" s="283">
        <f t="shared" si="29"/>
        <v>0</v>
      </c>
    </row>
    <row r="1559" spans="1:4" x14ac:dyDescent="0.25">
      <c r="A1559" s="280" t="s">
        <v>2954</v>
      </c>
      <c r="B1559" s="294">
        <v>203937</v>
      </c>
      <c r="C1559" s="294">
        <v>203937</v>
      </c>
      <c r="D1559" s="283">
        <f t="shared" si="29"/>
        <v>0</v>
      </c>
    </row>
    <row r="1560" spans="1:4" x14ac:dyDescent="0.25">
      <c r="A1560" s="292" t="s">
        <v>3180</v>
      </c>
      <c r="B1560" s="303">
        <f>SUM(B1487:B1559)</f>
        <v>40326137</v>
      </c>
      <c r="C1560" s="303">
        <f>SUM(C1487:C1559)</f>
        <v>40326137</v>
      </c>
      <c r="D1560" s="303">
        <f>SUM(D1487:D1559)</f>
        <v>0</v>
      </c>
    </row>
    <row r="1561" spans="1:4" x14ac:dyDescent="0.25">
      <c r="A1561" s="292" t="s">
        <v>3494</v>
      </c>
      <c r="B1561" s="303"/>
      <c r="C1561" s="286"/>
      <c r="D1561" s="283"/>
    </row>
    <row r="1562" spans="1:4" x14ac:dyDescent="0.25">
      <c r="A1562" s="280" t="s">
        <v>2959</v>
      </c>
      <c r="B1562" s="283">
        <v>47247</v>
      </c>
      <c r="C1562" s="273">
        <v>47247</v>
      </c>
      <c r="D1562" s="283">
        <f>B1562-C1562</f>
        <v>0</v>
      </c>
    </row>
    <row r="1563" spans="1:4" x14ac:dyDescent="0.25">
      <c r="A1563" s="280" t="s">
        <v>2960</v>
      </c>
      <c r="B1563" s="283">
        <v>64200</v>
      </c>
      <c r="C1563" s="273">
        <v>64200</v>
      </c>
      <c r="D1563" s="283">
        <f>B1563-C1563</f>
        <v>0</v>
      </c>
    </row>
    <row r="1564" spans="1:4" x14ac:dyDescent="0.25">
      <c r="A1564" s="264" t="s">
        <v>3495</v>
      </c>
      <c r="B1564" s="283">
        <v>35000</v>
      </c>
      <c r="C1564" s="273">
        <v>35000</v>
      </c>
      <c r="D1564" s="283">
        <f>B1564-C1564</f>
        <v>0</v>
      </c>
    </row>
    <row r="1565" spans="1:4" x14ac:dyDescent="0.25">
      <c r="A1565" s="264" t="s">
        <v>3496</v>
      </c>
      <c r="B1565" s="283">
        <v>39370</v>
      </c>
      <c r="C1565" s="273">
        <v>39370</v>
      </c>
      <c r="D1565" s="283">
        <f>B1565-C1565</f>
        <v>0</v>
      </c>
    </row>
    <row r="1566" spans="1:4" x14ac:dyDescent="0.25">
      <c r="A1566" s="264" t="s">
        <v>3930</v>
      </c>
      <c r="B1566" s="273">
        <v>183200</v>
      </c>
      <c r="C1566" s="273">
        <v>183200</v>
      </c>
      <c r="D1566" s="273">
        <f>B1566-C1566</f>
        <v>0</v>
      </c>
    </row>
    <row r="1567" spans="1:4" ht="31.5" x14ac:dyDescent="0.25">
      <c r="A1567" s="289" t="s">
        <v>3497</v>
      </c>
      <c r="B1567" s="303">
        <f>SUM(B1562:B1566)</f>
        <v>369017</v>
      </c>
      <c r="C1567" s="303">
        <f>SUM(C1562:C1566)</f>
        <v>369017</v>
      </c>
      <c r="D1567" s="303">
        <f>SUM(D1562:D1565)</f>
        <v>0</v>
      </c>
    </row>
    <row r="1568" spans="1:4" x14ac:dyDescent="0.25">
      <c r="A1568" s="292" t="s">
        <v>2245</v>
      </c>
      <c r="B1568" s="303"/>
      <c r="C1568" s="286"/>
      <c r="D1568" s="283"/>
    </row>
    <row r="1569" spans="1:4" x14ac:dyDescent="0.25">
      <c r="A1569" s="280" t="s">
        <v>1381</v>
      </c>
      <c r="B1569" s="283">
        <v>302000</v>
      </c>
      <c r="C1569" s="283">
        <v>302000</v>
      </c>
      <c r="D1569" s="273">
        <f t="shared" ref="D1569:D1632" si="30">B1569-C1569</f>
        <v>0</v>
      </c>
    </row>
    <row r="1570" spans="1:4" x14ac:dyDescent="0.25">
      <c r="A1570" s="307" t="s">
        <v>1380</v>
      </c>
      <c r="B1570" s="283">
        <v>762328</v>
      </c>
      <c r="C1570" s="291">
        <v>762328</v>
      </c>
      <c r="D1570" s="283">
        <f t="shared" si="30"/>
        <v>0</v>
      </c>
    </row>
    <row r="1571" spans="1:4" x14ac:dyDescent="0.25">
      <c r="A1571" s="307" t="s">
        <v>1380</v>
      </c>
      <c r="B1571" s="283">
        <v>762328</v>
      </c>
      <c r="C1571" s="291">
        <v>762328</v>
      </c>
      <c r="D1571" s="283">
        <f t="shared" si="30"/>
        <v>0</v>
      </c>
    </row>
    <row r="1572" spans="1:4" x14ac:dyDescent="0.25">
      <c r="A1572" s="307" t="s">
        <v>1379</v>
      </c>
      <c r="B1572" s="283">
        <v>171323</v>
      </c>
      <c r="C1572" s="291">
        <v>171323</v>
      </c>
      <c r="D1572" s="283">
        <f t="shared" si="30"/>
        <v>0</v>
      </c>
    </row>
    <row r="1573" spans="1:4" x14ac:dyDescent="0.25">
      <c r="A1573" s="307" t="s">
        <v>1378</v>
      </c>
      <c r="B1573" s="283">
        <v>162274</v>
      </c>
      <c r="C1573" s="291">
        <v>162274</v>
      </c>
      <c r="D1573" s="283">
        <f t="shared" si="30"/>
        <v>0</v>
      </c>
    </row>
    <row r="1574" spans="1:4" x14ac:dyDescent="0.25">
      <c r="A1574" s="307" t="s">
        <v>1378</v>
      </c>
      <c r="B1574" s="283">
        <v>162274</v>
      </c>
      <c r="C1574" s="291">
        <v>162274</v>
      </c>
      <c r="D1574" s="283">
        <f t="shared" si="30"/>
        <v>0</v>
      </c>
    </row>
    <row r="1575" spans="1:4" x14ac:dyDescent="0.25">
      <c r="A1575" s="307" t="s">
        <v>1378</v>
      </c>
      <c r="B1575" s="283">
        <v>162274</v>
      </c>
      <c r="C1575" s="291">
        <v>162274</v>
      </c>
      <c r="D1575" s="283">
        <f t="shared" si="30"/>
        <v>0</v>
      </c>
    </row>
    <row r="1576" spans="1:4" x14ac:dyDescent="0.25">
      <c r="A1576" s="307" t="s">
        <v>1378</v>
      </c>
      <c r="B1576" s="283">
        <v>162274</v>
      </c>
      <c r="C1576" s="291">
        <v>162274</v>
      </c>
      <c r="D1576" s="283">
        <f t="shared" si="30"/>
        <v>0</v>
      </c>
    </row>
    <row r="1577" spans="1:4" x14ac:dyDescent="0.25">
      <c r="A1577" s="307" t="s">
        <v>1378</v>
      </c>
      <c r="B1577" s="283">
        <v>162274</v>
      </c>
      <c r="C1577" s="291">
        <v>162274</v>
      </c>
      <c r="D1577" s="283">
        <f t="shared" si="30"/>
        <v>0</v>
      </c>
    </row>
    <row r="1578" spans="1:4" x14ac:dyDescent="0.25">
      <c r="A1578" s="307" t="s">
        <v>1378</v>
      </c>
      <c r="B1578" s="283">
        <v>162274</v>
      </c>
      <c r="C1578" s="291">
        <v>162274</v>
      </c>
      <c r="D1578" s="283">
        <f t="shared" si="30"/>
        <v>0</v>
      </c>
    </row>
    <row r="1579" spans="1:4" x14ac:dyDescent="0.25">
      <c r="A1579" s="307" t="s">
        <v>1378</v>
      </c>
      <c r="B1579" s="283">
        <v>162274</v>
      </c>
      <c r="C1579" s="291">
        <v>162274</v>
      </c>
      <c r="D1579" s="283">
        <f t="shared" si="30"/>
        <v>0</v>
      </c>
    </row>
    <row r="1580" spans="1:4" x14ac:dyDescent="0.25">
      <c r="A1580" s="307" t="s">
        <v>1378</v>
      </c>
      <c r="B1580" s="283">
        <v>162274</v>
      </c>
      <c r="C1580" s="291">
        <v>162274</v>
      </c>
      <c r="D1580" s="283">
        <f t="shared" si="30"/>
        <v>0</v>
      </c>
    </row>
    <row r="1581" spans="1:4" x14ac:dyDescent="0.25">
      <c r="A1581" s="307" t="s">
        <v>1378</v>
      </c>
      <c r="B1581" s="283">
        <v>162274</v>
      </c>
      <c r="C1581" s="291">
        <v>162274</v>
      </c>
      <c r="D1581" s="283">
        <f t="shared" si="30"/>
        <v>0</v>
      </c>
    </row>
    <row r="1582" spans="1:4" x14ac:dyDescent="0.25">
      <c r="A1582" s="307" t="s">
        <v>1378</v>
      </c>
      <c r="B1582" s="283">
        <v>162274</v>
      </c>
      <c r="C1582" s="291">
        <v>162274</v>
      </c>
      <c r="D1582" s="283">
        <f t="shared" si="30"/>
        <v>0</v>
      </c>
    </row>
    <row r="1583" spans="1:4" x14ac:dyDescent="0.25">
      <c r="A1583" s="307" t="s">
        <v>1375</v>
      </c>
      <c r="B1583" s="283">
        <v>163533</v>
      </c>
      <c r="C1583" s="291">
        <v>163533</v>
      </c>
      <c r="D1583" s="283">
        <f t="shared" si="30"/>
        <v>0</v>
      </c>
    </row>
    <row r="1584" spans="1:4" x14ac:dyDescent="0.25">
      <c r="A1584" s="307" t="s">
        <v>1376</v>
      </c>
      <c r="B1584" s="283">
        <v>107141</v>
      </c>
      <c r="C1584" s="291">
        <v>107141</v>
      </c>
      <c r="D1584" s="283">
        <f t="shared" si="30"/>
        <v>0</v>
      </c>
    </row>
    <row r="1585" spans="1:4" x14ac:dyDescent="0.25">
      <c r="A1585" s="307" t="s">
        <v>1377</v>
      </c>
      <c r="B1585" s="283">
        <v>145205</v>
      </c>
      <c r="C1585" s="291">
        <v>145205</v>
      </c>
      <c r="D1585" s="283">
        <f t="shared" si="30"/>
        <v>0</v>
      </c>
    </row>
    <row r="1586" spans="1:4" x14ac:dyDescent="0.25">
      <c r="A1586" s="307" t="s">
        <v>1374</v>
      </c>
      <c r="B1586" s="283">
        <v>330688</v>
      </c>
      <c r="C1586" s="291">
        <v>330688</v>
      </c>
      <c r="D1586" s="283">
        <f t="shared" si="30"/>
        <v>0</v>
      </c>
    </row>
    <row r="1587" spans="1:4" x14ac:dyDescent="0.25">
      <c r="A1587" s="307" t="s">
        <v>1373</v>
      </c>
      <c r="B1587" s="283">
        <v>105569</v>
      </c>
      <c r="C1587" s="291">
        <v>105569</v>
      </c>
      <c r="D1587" s="283">
        <f t="shared" si="30"/>
        <v>0</v>
      </c>
    </row>
    <row r="1588" spans="1:4" x14ac:dyDescent="0.25">
      <c r="A1588" s="307" t="s">
        <v>1373</v>
      </c>
      <c r="B1588" s="283">
        <v>105569</v>
      </c>
      <c r="C1588" s="291">
        <v>105569</v>
      </c>
      <c r="D1588" s="283">
        <f t="shared" si="30"/>
        <v>0</v>
      </c>
    </row>
    <row r="1589" spans="1:4" x14ac:dyDescent="0.25">
      <c r="A1589" s="307" t="s">
        <v>1372</v>
      </c>
      <c r="B1589" s="283">
        <v>212803</v>
      </c>
      <c r="C1589" s="291">
        <v>212803</v>
      </c>
      <c r="D1589" s="283">
        <f t="shared" si="30"/>
        <v>0</v>
      </c>
    </row>
    <row r="1590" spans="1:4" x14ac:dyDescent="0.25">
      <c r="A1590" s="307" t="s">
        <v>1372</v>
      </c>
      <c r="B1590" s="283">
        <v>212803</v>
      </c>
      <c r="C1590" s="291">
        <v>212803</v>
      </c>
      <c r="D1590" s="283">
        <f t="shared" si="30"/>
        <v>0</v>
      </c>
    </row>
    <row r="1591" spans="1:4" x14ac:dyDescent="0.25">
      <c r="A1591" s="307" t="s">
        <v>1372</v>
      </c>
      <c r="B1591" s="283">
        <v>212803</v>
      </c>
      <c r="C1591" s="291">
        <v>212803</v>
      </c>
      <c r="D1591" s="283">
        <f t="shared" si="30"/>
        <v>0</v>
      </c>
    </row>
    <row r="1592" spans="1:4" x14ac:dyDescent="0.25">
      <c r="A1592" s="307" t="s">
        <v>1372</v>
      </c>
      <c r="B1592" s="283">
        <v>212803</v>
      </c>
      <c r="C1592" s="291">
        <v>212803</v>
      </c>
      <c r="D1592" s="283">
        <f t="shared" si="30"/>
        <v>0</v>
      </c>
    </row>
    <row r="1593" spans="1:4" x14ac:dyDescent="0.25">
      <c r="A1593" s="307" t="s">
        <v>1372</v>
      </c>
      <c r="B1593" s="283">
        <v>212803</v>
      </c>
      <c r="C1593" s="291">
        <v>212803</v>
      </c>
      <c r="D1593" s="283">
        <f t="shared" si="30"/>
        <v>0</v>
      </c>
    </row>
    <row r="1594" spans="1:4" x14ac:dyDescent="0.25">
      <c r="A1594" s="307" t="s">
        <v>1372</v>
      </c>
      <c r="B1594" s="283">
        <v>212803</v>
      </c>
      <c r="C1594" s="291">
        <v>212803</v>
      </c>
      <c r="D1594" s="283">
        <f t="shared" si="30"/>
        <v>0</v>
      </c>
    </row>
    <row r="1595" spans="1:4" x14ac:dyDescent="0.25">
      <c r="A1595" s="307" t="s">
        <v>1371</v>
      </c>
      <c r="B1595" s="283">
        <v>217170</v>
      </c>
      <c r="C1595" s="283">
        <v>217170</v>
      </c>
      <c r="D1595" s="283">
        <f t="shared" si="30"/>
        <v>0</v>
      </c>
    </row>
    <row r="1596" spans="1:4" x14ac:dyDescent="0.25">
      <c r="A1596" s="307" t="s">
        <v>1371</v>
      </c>
      <c r="B1596" s="283">
        <v>217170</v>
      </c>
      <c r="C1596" s="283">
        <v>217170</v>
      </c>
      <c r="D1596" s="283">
        <f t="shared" si="30"/>
        <v>0</v>
      </c>
    </row>
    <row r="1597" spans="1:4" x14ac:dyDescent="0.25">
      <c r="A1597" s="307" t="s">
        <v>1371</v>
      </c>
      <c r="B1597" s="283">
        <v>217170</v>
      </c>
      <c r="C1597" s="283">
        <v>217170</v>
      </c>
      <c r="D1597" s="283">
        <f t="shared" si="30"/>
        <v>0</v>
      </c>
    </row>
    <row r="1598" spans="1:4" x14ac:dyDescent="0.25">
      <c r="A1598" s="307" t="s">
        <v>1371</v>
      </c>
      <c r="B1598" s="283">
        <v>217170</v>
      </c>
      <c r="C1598" s="283">
        <v>217170</v>
      </c>
      <c r="D1598" s="283">
        <f t="shared" si="30"/>
        <v>0</v>
      </c>
    </row>
    <row r="1599" spans="1:4" x14ac:dyDescent="0.25">
      <c r="A1599" s="307" t="s">
        <v>1369</v>
      </c>
      <c r="B1599" s="283">
        <v>817288</v>
      </c>
      <c r="C1599" s="291">
        <v>817288</v>
      </c>
      <c r="D1599" s="283">
        <f t="shared" si="30"/>
        <v>0</v>
      </c>
    </row>
    <row r="1600" spans="1:4" x14ac:dyDescent="0.25">
      <c r="A1600" s="307" t="s">
        <v>1370</v>
      </c>
      <c r="B1600" s="283">
        <v>557412</v>
      </c>
      <c r="C1600" s="291">
        <v>557412</v>
      </c>
      <c r="D1600" s="283">
        <f t="shared" si="30"/>
        <v>0</v>
      </c>
    </row>
    <row r="1601" spans="1:4" x14ac:dyDescent="0.25">
      <c r="A1601" s="307" t="s">
        <v>1368</v>
      </c>
      <c r="B1601" s="283">
        <v>102504</v>
      </c>
      <c r="C1601" s="283">
        <v>102504</v>
      </c>
      <c r="D1601" s="283">
        <f t="shared" si="30"/>
        <v>0</v>
      </c>
    </row>
    <row r="1602" spans="1:4" x14ac:dyDescent="0.25">
      <c r="A1602" s="307" t="s">
        <v>1367</v>
      </c>
      <c r="B1602" s="283">
        <v>153188</v>
      </c>
      <c r="C1602" s="283">
        <v>153188</v>
      </c>
      <c r="D1602" s="283">
        <f t="shared" si="30"/>
        <v>0</v>
      </c>
    </row>
    <row r="1603" spans="1:4" x14ac:dyDescent="0.25">
      <c r="A1603" s="307" t="s">
        <v>1367</v>
      </c>
      <c r="B1603" s="283">
        <v>153188</v>
      </c>
      <c r="C1603" s="283">
        <v>153188</v>
      </c>
      <c r="D1603" s="283">
        <f t="shared" si="30"/>
        <v>0</v>
      </c>
    </row>
    <row r="1604" spans="1:4" x14ac:dyDescent="0.25">
      <c r="A1604" s="307" t="s">
        <v>1367</v>
      </c>
      <c r="B1604" s="283">
        <v>153188</v>
      </c>
      <c r="C1604" s="283">
        <v>153188</v>
      </c>
      <c r="D1604" s="283">
        <f t="shared" si="30"/>
        <v>0</v>
      </c>
    </row>
    <row r="1605" spans="1:4" x14ac:dyDescent="0.25">
      <c r="A1605" s="307" t="s">
        <v>1367</v>
      </c>
      <c r="B1605" s="283">
        <v>153188</v>
      </c>
      <c r="C1605" s="283">
        <v>153188</v>
      </c>
      <c r="D1605" s="283">
        <f t="shared" si="30"/>
        <v>0</v>
      </c>
    </row>
    <row r="1606" spans="1:4" x14ac:dyDescent="0.25">
      <c r="A1606" s="307" t="s">
        <v>1366</v>
      </c>
      <c r="B1606" s="283">
        <v>119260</v>
      </c>
      <c r="C1606" s="291">
        <v>119260</v>
      </c>
      <c r="D1606" s="283">
        <f t="shared" si="30"/>
        <v>0</v>
      </c>
    </row>
    <row r="1607" spans="1:4" x14ac:dyDescent="0.25">
      <c r="A1607" s="307" t="s">
        <v>1365</v>
      </c>
      <c r="B1607" s="283">
        <v>270254</v>
      </c>
      <c r="C1607" s="283">
        <v>270254</v>
      </c>
      <c r="D1607" s="283">
        <f t="shared" si="30"/>
        <v>0</v>
      </c>
    </row>
    <row r="1608" spans="1:4" x14ac:dyDescent="0.25">
      <c r="A1608" s="307" t="s">
        <v>1365</v>
      </c>
      <c r="B1608" s="283">
        <v>270254</v>
      </c>
      <c r="C1608" s="283">
        <v>270254</v>
      </c>
      <c r="D1608" s="283">
        <f t="shared" si="30"/>
        <v>0</v>
      </c>
    </row>
    <row r="1609" spans="1:4" x14ac:dyDescent="0.25">
      <c r="A1609" s="307" t="s">
        <v>1364</v>
      </c>
      <c r="B1609" s="283">
        <v>109841</v>
      </c>
      <c r="C1609" s="283">
        <v>109841</v>
      </c>
      <c r="D1609" s="283">
        <f t="shared" si="30"/>
        <v>0</v>
      </c>
    </row>
    <row r="1610" spans="1:4" x14ac:dyDescent="0.25">
      <c r="A1610" s="307" t="s">
        <v>1364</v>
      </c>
      <c r="B1610" s="283">
        <v>109841</v>
      </c>
      <c r="C1610" s="283">
        <v>109841</v>
      </c>
      <c r="D1610" s="283">
        <f t="shared" si="30"/>
        <v>0</v>
      </c>
    </row>
    <row r="1611" spans="1:4" x14ac:dyDescent="0.25">
      <c r="A1611" s="307" t="s">
        <v>1364</v>
      </c>
      <c r="B1611" s="283">
        <v>109841</v>
      </c>
      <c r="C1611" s="283">
        <v>109841</v>
      </c>
      <c r="D1611" s="283">
        <f t="shared" si="30"/>
        <v>0</v>
      </c>
    </row>
    <row r="1612" spans="1:4" x14ac:dyDescent="0.25">
      <c r="A1612" s="307" t="s">
        <v>1364</v>
      </c>
      <c r="B1612" s="283">
        <v>109841</v>
      </c>
      <c r="C1612" s="283">
        <v>109841</v>
      </c>
      <c r="D1612" s="283">
        <f t="shared" si="30"/>
        <v>0</v>
      </c>
    </row>
    <row r="1613" spans="1:4" x14ac:dyDescent="0.25">
      <c r="A1613" s="307" t="s">
        <v>1364</v>
      </c>
      <c r="B1613" s="283">
        <v>109841</v>
      </c>
      <c r="C1613" s="283">
        <v>109841</v>
      </c>
      <c r="D1613" s="283">
        <f t="shared" si="30"/>
        <v>0</v>
      </c>
    </row>
    <row r="1614" spans="1:4" x14ac:dyDescent="0.25">
      <c r="A1614" s="307" t="s">
        <v>1364</v>
      </c>
      <c r="B1614" s="283">
        <v>109841</v>
      </c>
      <c r="C1614" s="283">
        <v>109841</v>
      </c>
      <c r="D1614" s="283">
        <f t="shared" si="30"/>
        <v>0</v>
      </c>
    </row>
    <row r="1615" spans="1:4" x14ac:dyDescent="0.25">
      <c r="A1615" s="307" t="s">
        <v>1364</v>
      </c>
      <c r="B1615" s="283">
        <v>109841</v>
      </c>
      <c r="C1615" s="283">
        <v>109841</v>
      </c>
      <c r="D1615" s="283">
        <f t="shared" si="30"/>
        <v>0</v>
      </c>
    </row>
    <row r="1616" spans="1:4" x14ac:dyDescent="0.25">
      <c r="A1616" s="307" t="s">
        <v>1363</v>
      </c>
      <c r="B1616" s="283">
        <v>130961</v>
      </c>
      <c r="C1616" s="283">
        <v>130961</v>
      </c>
      <c r="D1616" s="283">
        <f t="shared" si="30"/>
        <v>0</v>
      </c>
    </row>
    <row r="1617" spans="1:4" x14ac:dyDescent="0.25">
      <c r="A1617" s="307" t="s">
        <v>1363</v>
      </c>
      <c r="B1617" s="283">
        <v>130961</v>
      </c>
      <c r="C1617" s="283">
        <v>130961</v>
      </c>
      <c r="D1617" s="283">
        <f t="shared" si="30"/>
        <v>0</v>
      </c>
    </row>
    <row r="1618" spans="1:4" x14ac:dyDescent="0.25">
      <c r="A1618" s="307" t="s">
        <v>1363</v>
      </c>
      <c r="B1618" s="283">
        <v>130961</v>
      </c>
      <c r="C1618" s="283">
        <v>130961</v>
      </c>
      <c r="D1618" s="283">
        <f t="shared" si="30"/>
        <v>0</v>
      </c>
    </row>
    <row r="1619" spans="1:4" x14ac:dyDescent="0.25">
      <c r="A1619" s="307" t="s">
        <v>1363</v>
      </c>
      <c r="B1619" s="283">
        <v>130961</v>
      </c>
      <c r="C1619" s="283">
        <v>130961</v>
      </c>
      <c r="D1619" s="283">
        <f t="shared" si="30"/>
        <v>0</v>
      </c>
    </row>
    <row r="1620" spans="1:4" x14ac:dyDescent="0.25">
      <c r="A1620" s="307" t="s">
        <v>1363</v>
      </c>
      <c r="B1620" s="283">
        <v>130961</v>
      </c>
      <c r="C1620" s="283">
        <v>130961</v>
      </c>
      <c r="D1620" s="283">
        <f t="shared" si="30"/>
        <v>0</v>
      </c>
    </row>
    <row r="1621" spans="1:4" x14ac:dyDescent="0.25">
      <c r="A1621" s="307" t="s">
        <v>1362</v>
      </c>
      <c r="B1621" s="283">
        <v>424892</v>
      </c>
      <c r="C1621" s="291">
        <v>424892</v>
      </c>
      <c r="D1621" s="283">
        <f t="shared" si="30"/>
        <v>0</v>
      </c>
    </row>
    <row r="1622" spans="1:4" x14ac:dyDescent="0.25">
      <c r="A1622" s="307" t="s">
        <v>1362</v>
      </c>
      <c r="B1622" s="283">
        <v>424891</v>
      </c>
      <c r="C1622" s="283">
        <v>424891</v>
      </c>
      <c r="D1622" s="283">
        <f t="shared" si="30"/>
        <v>0</v>
      </c>
    </row>
    <row r="1623" spans="1:4" x14ac:dyDescent="0.25">
      <c r="A1623" s="307" t="s">
        <v>1362</v>
      </c>
      <c r="B1623" s="283">
        <v>424891</v>
      </c>
      <c r="C1623" s="283">
        <v>424891</v>
      </c>
      <c r="D1623" s="283">
        <f t="shared" si="30"/>
        <v>0</v>
      </c>
    </row>
    <row r="1624" spans="1:4" x14ac:dyDescent="0.25">
      <c r="A1624" s="307" t="s">
        <v>1362</v>
      </c>
      <c r="B1624" s="283">
        <v>424891</v>
      </c>
      <c r="C1624" s="283">
        <v>424891</v>
      </c>
      <c r="D1624" s="283">
        <f t="shared" si="30"/>
        <v>0</v>
      </c>
    </row>
    <row r="1625" spans="1:4" x14ac:dyDescent="0.25">
      <c r="A1625" s="307" t="s">
        <v>1362</v>
      </c>
      <c r="B1625" s="283">
        <v>424891</v>
      </c>
      <c r="C1625" s="283">
        <v>424891</v>
      </c>
      <c r="D1625" s="283">
        <f t="shared" si="30"/>
        <v>0</v>
      </c>
    </row>
    <row r="1626" spans="1:4" x14ac:dyDescent="0.25">
      <c r="A1626" s="309" t="s">
        <v>1477</v>
      </c>
      <c r="B1626" s="310">
        <v>212500</v>
      </c>
      <c r="C1626" s="273">
        <v>212500</v>
      </c>
      <c r="D1626" s="283">
        <f t="shared" si="30"/>
        <v>0</v>
      </c>
    </row>
    <row r="1627" spans="1:4" x14ac:dyDescent="0.25">
      <c r="A1627" s="309" t="s">
        <v>1478</v>
      </c>
      <c r="B1627" s="310">
        <v>71900</v>
      </c>
      <c r="C1627" s="273">
        <v>71900</v>
      </c>
      <c r="D1627" s="283">
        <f t="shared" si="30"/>
        <v>0</v>
      </c>
    </row>
    <row r="1628" spans="1:4" x14ac:dyDescent="0.25">
      <c r="A1628" s="280" t="s">
        <v>1479</v>
      </c>
      <c r="B1628" s="310">
        <v>54530</v>
      </c>
      <c r="C1628" s="273">
        <v>54530</v>
      </c>
      <c r="D1628" s="283">
        <f t="shared" si="30"/>
        <v>0</v>
      </c>
    </row>
    <row r="1629" spans="1:4" x14ac:dyDescent="0.25">
      <c r="A1629" s="280" t="s">
        <v>1480</v>
      </c>
      <c r="B1629" s="310">
        <v>60968</v>
      </c>
      <c r="C1629" s="273">
        <v>60968</v>
      </c>
      <c r="D1629" s="283">
        <f t="shared" si="30"/>
        <v>0</v>
      </c>
    </row>
    <row r="1630" spans="1:4" x14ac:dyDescent="0.25">
      <c r="A1630" s="280" t="s">
        <v>1481</v>
      </c>
      <c r="B1630" s="310">
        <v>5625000</v>
      </c>
      <c r="C1630" s="273">
        <v>5625000</v>
      </c>
      <c r="D1630" s="283">
        <f t="shared" si="30"/>
        <v>0</v>
      </c>
    </row>
    <row r="1631" spans="1:4" x14ac:dyDescent="0.25">
      <c r="A1631" s="309" t="s">
        <v>1482</v>
      </c>
      <c r="B1631" s="310">
        <v>839916</v>
      </c>
      <c r="C1631" s="273">
        <v>839916</v>
      </c>
      <c r="D1631" s="283">
        <f t="shared" si="30"/>
        <v>0</v>
      </c>
    </row>
    <row r="1632" spans="1:4" x14ac:dyDescent="0.25">
      <c r="A1632" s="309" t="s">
        <v>1483</v>
      </c>
      <c r="B1632" s="310">
        <v>2193750</v>
      </c>
      <c r="C1632" s="273">
        <v>2193750</v>
      </c>
      <c r="D1632" s="283">
        <f t="shared" si="30"/>
        <v>0</v>
      </c>
    </row>
    <row r="1633" spans="1:4" x14ac:dyDescent="0.25">
      <c r="A1633" s="309" t="s">
        <v>1484</v>
      </c>
      <c r="B1633" s="310">
        <v>1412500</v>
      </c>
      <c r="C1633" s="273">
        <v>1412500</v>
      </c>
      <c r="D1633" s="283">
        <f t="shared" ref="D1633:D1696" si="31">B1633-C1633</f>
        <v>0</v>
      </c>
    </row>
    <row r="1634" spans="1:4" x14ac:dyDescent="0.25">
      <c r="A1634" s="309" t="s">
        <v>1485</v>
      </c>
      <c r="B1634" s="310">
        <v>1837500</v>
      </c>
      <c r="C1634" s="273">
        <v>1837500</v>
      </c>
      <c r="D1634" s="283">
        <f t="shared" si="31"/>
        <v>0</v>
      </c>
    </row>
    <row r="1635" spans="1:4" x14ac:dyDescent="0.25">
      <c r="A1635" s="280" t="s">
        <v>1486</v>
      </c>
      <c r="B1635" s="310">
        <v>100000</v>
      </c>
      <c r="C1635" s="273">
        <v>100000</v>
      </c>
      <c r="D1635" s="283">
        <f t="shared" si="31"/>
        <v>0</v>
      </c>
    </row>
    <row r="1636" spans="1:4" x14ac:dyDescent="0.25">
      <c r="A1636" s="280" t="s">
        <v>1487</v>
      </c>
      <c r="B1636" s="310">
        <v>120000</v>
      </c>
      <c r="C1636" s="273">
        <v>120000</v>
      </c>
      <c r="D1636" s="283">
        <f t="shared" si="31"/>
        <v>0</v>
      </c>
    </row>
    <row r="1637" spans="1:4" x14ac:dyDescent="0.25">
      <c r="A1637" s="280" t="s">
        <v>1488</v>
      </c>
      <c r="B1637" s="310">
        <v>260280</v>
      </c>
      <c r="C1637" s="273">
        <v>260280</v>
      </c>
      <c r="D1637" s="283">
        <f t="shared" si="31"/>
        <v>0</v>
      </c>
    </row>
    <row r="1638" spans="1:4" x14ac:dyDescent="0.25">
      <c r="A1638" s="280" t="s">
        <v>1489</v>
      </c>
      <c r="B1638" s="310">
        <v>697394</v>
      </c>
      <c r="C1638" s="273">
        <v>697394</v>
      </c>
      <c r="D1638" s="283">
        <f t="shared" si="31"/>
        <v>0</v>
      </c>
    </row>
    <row r="1639" spans="1:4" x14ac:dyDescent="0.25">
      <c r="A1639" s="280" t="s">
        <v>1490</v>
      </c>
      <c r="B1639" s="310">
        <v>15125</v>
      </c>
      <c r="C1639" s="273">
        <v>15125</v>
      </c>
      <c r="D1639" s="283">
        <f t="shared" si="31"/>
        <v>0</v>
      </c>
    </row>
    <row r="1640" spans="1:4" x14ac:dyDescent="0.25">
      <c r="A1640" s="280" t="s">
        <v>1491</v>
      </c>
      <c r="B1640" s="310">
        <v>144500</v>
      </c>
      <c r="C1640" s="273">
        <v>144500</v>
      </c>
      <c r="D1640" s="283">
        <f t="shared" si="31"/>
        <v>0</v>
      </c>
    </row>
    <row r="1641" spans="1:4" x14ac:dyDescent="0.25">
      <c r="A1641" s="280" t="s">
        <v>1492</v>
      </c>
      <c r="B1641" s="310">
        <v>744100</v>
      </c>
      <c r="C1641" s="273">
        <v>744100</v>
      </c>
      <c r="D1641" s="283">
        <f t="shared" si="31"/>
        <v>0</v>
      </c>
    </row>
    <row r="1642" spans="1:4" x14ac:dyDescent="0.25">
      <c r="A1642" s="280" t="s">
        <v>1493</v>
      </c>
      <c r="B1642" s="310">
        <v>226000</v>
      </c>
      <c r="C1642" s="273">
        <v>226000</v>
      </c>
      <c r="D1642" s="283">
        <f t="shared" si="31"/>
        <v>0</v>
      </c>
    </row>
    <row r="1643" spans="1:4" x14ac:dyDescent="0.25">
      <c r="A1643" s="280" t="s">
        <v>1494</v>
      </c>
      <c r="B1643" s="310">
        <v>114250</v>
      </c>
      <c r="C1643" s="273">
        <v>114250</v>
      </c>
      <c r="D1643" s="283">
        <f t="shared" si="31"/>
        <v>0</v>
      </c>
    </row>
    <row r="1644" spans="1:4" x14ac:dyDescent="0.25">
      <c r="A1644" s="280" t="s">
        <v>1495</v>
      </c>
      <c r="B1644" s="310">
        <v>46620</v>
      </c>
      <c r="C1644" s="273">
        <v>46620</v>
      </c>
      <c r="D1644" s="283">
        <f t="shared" si="31"/>
        <v>0</v>
      </c>
    </row>
    <row r="1645" spans="1:4" x14ac:dyDescent="0.25">
      <c r="A1645" s="280" t="s">
        <v>1496</v>
      </c>
      <c r="B1645" s="310">
        <v>6300</v>
      </c>
      <c r="C1645" s="273">
        <v>6300</v>
      </c>
      <c r="D1645" s="283">
        <f t="shared" si="31"/>
        <v>0</v>
      </c>
    </row>
    <row r="1646" spans="1:4" x14ac:dyDescent="0.25">
      <c r="A1646" s="280" t="s">
        <v>1497</v>
      </c>
      <c r="B1646" s="310">
        <v>15120</v>
      </c>
      <c r="C1646" s="273">
        <v>15120</v>
      </c>
      <c r="D1646" s="283">
        <f t="shared" si="31"/>
        <v>0</v>
      </c>
    </row>
    <row r="1647" spans="1:4" x14ac:dyDescent="0.25">
      <c r="A1647" s="280" t="s">
        <v>1498</v>
      </c>
      <c r="B1647" s="310">
        <v>66588</v>
      </c>
      <c r="C1647" s="273">
        <v>66588</v>
      </c>
      <c r="D1647" s="283">
        <f t="shared" si="31"/>
        <v>0</v>
      </c>
    </row>
    <row r="1648" spans="1:4" x14ac:dyDescent="0.25">
      <c r="A1648" s="280" t="s">
        <v>1499</v>
      </c>
      <c r="B1648" s="310">
        <v>126000</v>
      </c>
      <c r="C1648" s="273">
        <v>126000</v>
      </c>
      <c r="D1648" s="283">
        <f t="shared" si="31"/>
        <v>0</v>
      </c>
    </row>
    <row r="1649" spans="1:4" x14ac:dyDescent="0.25">
      <c r="A1649" s="280" t="s">
        <v>1500</v>
      </c>
      <c r="B1649" s="310">
        <v>163800</v>
      </c>
      <c r="C1649" s="273">
        <v>163800</v>
      </c>
      <c r="D1649" s="283">
        <f t="shared" si="31"/>
        <v>0</v>
      </c>
    </row>
    <row r="1650" spans="1:4" x14ac:dyDescent="0.25">
      <c r="A1650" s="280" t="s">
        <v>1501</v>
      </c>
      <c r="B1650" s="310">
        <v>69300</v>
      </c>
      <c r="C1650" s="273">
        <v>69300</v>
      </c>
      <c r="D1650" s="283">
        <f t="shared" si="31"/>
        <v>0</v>
      </c>
    </row>
    <row r="1651" spans="1:4" x14ac:dyDescent="0.25">
      <c r="A1651" s="280" t="s">
        <v>1502</v>
      </c>
      <c r="B1651" s="310">
        <v>72564</v>
      </c>
      <c r="C1651" s="273">
        <v>72564</v>
      </c>
      <c r="D1651" s="283">
        <f t="shared" si="31"/>
        <v>0</v>
      </c>
    </row>
    <row r="1652" spans="1:4" x14ac:dyDescent="0.25">
      <c r="A1652" s="280" t="s">
        <v>1503</v>
      </c>
      <c r="B1652" s="310">
        <v>154980</v>
      </c>
      <c r="C1652" s="273">
        <v>154980</v>
      </c>
      <c r="D1652" s="283">
        <f t="shared" si="31"/>
        <v>0</v>
      </c>
    </row>
    <row r="1653" spans="1:4" x14ac:dyDescent="0.25">
      <c r="A1653" s="280" t="s">
        <v>1504</v>
      </c>
      <c r="B1653" s="310">
        <v>274800</v>
      </c>
      <c r="C1653" s="273">
        <v>274800</v>
      </c>
      <c r="D1653" s="283">
        <f t="shared" si="31"/>
        <v>0</v>
      </c>
    </row>
    <row r="1654" spans="1:4" x14ac:dyDescent="0.25">
      <c r="A1654" s="280" t="s">
        <v>1505</v>
      </c>
      <c r="B1654" s="310">
        <v>246750</v>
      </c>
      <c r="C1654" s="273">
        <v>246750</v>
      </c>
      <c r="D1654" s="283">
        <f t="shared" si="31"/>
        <v>0</v>
      </c>
    </row>
    <row r="1655" spans="1:4" x14ac:dyDescent="0.25">
      <c r="A1655" s="280" t="s">
        <v>1506</v>
      </c>
      <c r="B1655" s="310">
        <v>852000</v>
      </c>
      <c r="C1655" s="273">
        <v>852000</v>
      </c>
      <c r="D1655" s="283">
        <f t="shared" si="31"/>
        <v>0</v>
      </c>
    </row>
    <row r="1656" spans="1:4" x14ac:dyDescent="0.25">
      <c r="A1656" s="280" t="s">
        <v>1507</v>
      </c>
      <c r="B1656" s="310">
        <v>190000</v>
      </c>
      <c r="C1656" s="273">
        <v>190000</v>
      </c>
      <c r="D1656" s="283">
        <f t="shared" si="31"/>
        <v>0</v>
      </c>
    </row>
    <row r="1657" spans="1:4" x14ac:dyDescent="0.25">
      <c r="A1657" s="280" t="s">
        <v>1508</v>
      </c>
      <c r="B1657" s="310">
        <v>7497500</v>
      </c>
      <c r="C1657" s="273">
        <v>7497500</v>
      </c>
      <c r="D1657" s="283">
        <f t="shared" si="31"/>
        <v>0</v>
      </c>
    </row>
    <row r="1658" spans="1:4" x14ac:dyDescent="0.25">
      <c r="A1658" s="280" t="s">
        <v>1509</v>
      </c>
      <c r="B1658" s="310">
        <v>669900</v>
      </c>
      <c r="C1658" s="273">
        <v>669900</v>
      </c>
      <c r="D1658" s="283">
        <f t="shared" si="31"/>
        <v>0</v>
      </c>
    </row>
    <row r="1659" spans="1:4" x14ac:dyDescent="0.25">
      <c r="A1659" s="280" t="s">
        <v>1510</v>
      </c>
      <c r="B1659" s="310">
        <v>516100</v>
      </c>
      <c r="C1659" s="273">
        <v>516100</v>
      </c>
      <c r="D1659" s="283">
        <f t="shared" si="31"/>
        <v>0</v>
      </c>
    </row>
    <row r="1660" spans="1:4" x14ac:dyDescent="0.25">
      <c r="A1660" s="280" t="s">
        <v>1511</v>
      </c>
      <c r="B1660" s="310">
        <v>464000</v>
      </c>
      <c r="C1660" s="273">
        <v>464000</v>
      </c>
      <c r="D1660" s="283">
        <f t="shared" si="31"/>
        <v>0</v>
      </c>
    </row>
    <row r="1661" spans="1:4" x14ac:dyDescent="0.25">
      <c r="A1661" s="280" t="s">
        <v>1512</v>
      </c>
      <c r="B1661" s="310">
        <v>131000</v>
      </c>
      <c r="C1661" s="273">
        <v>131000</v>
      </c>
      <c r="D1661" s="283">
        <f t="shared" si="31"/>
        <v>0</v>
      </c>
    </row>
    <row r="1662" spans="1:4" x14ac:dyDescent="0.25">
      <c r="A1662" s="280" t="s">
        <v>1513</v>
      </c>
      <c r="B1662" s="310">
        <v>344100</v>
      </c>
      <c r="C1662" s="273">
        <v>344100</v>
      </c>
      <c r="D1662" s="283">
        <f t="shared" si="31"/>
        <v>0</v>
      </c>
    </row>
    <row r="1663" spans="1:4" x14ac:dyDescent="0.25">
      <c r="A1663" s="280" t="s">
        <v>1514</v>
      </c>
      <c r="B1663" s="310">
        <v>387075</v>
      </c>
      <c r="C1663" s="273">
        <v>387075</v>
      </c>
      <c r="D1663" s="283">
        <f t="shared" si="31"/>
        <v>0</v>
      </c>
    </row>
    <row r="1664" spans="1:4" x14ac:dyDescent="0.25">
      <c r="A1664" s="280" t="s">
        <v>1515</v>
      </c>
      <c r="B1664" s="310">
        <v>57344</v>
      </c>
      <c r="C1664" s="273">
        <v>57344</v>
      </c>
      <c r="D1664" s="283">
        <f t="shared" si="31"/>
        <v>0</v>
      </c>
    </row>
    <row r="1665" spans="1:4" x14ac:dyDescent="0.25">
      <c r="A1665" s="280" t="s">
        <v>1516</v>
      </c>
      <c r="B1665" s="310">
        <v>20500</v>
      </c>
      <c r="C1665" s="273">
        <v>20500</v>
      </c>
      <c r="D1665" s="283">
        <f t="shared" si="31"/>
        <v>0</v>
      </c>
    </row>
    <row r="1666" spans="1:4" x14ac:dyDescent="0.25">
      <c r="A1666" s="280" t="s">
        <v>1517</v>
      </c>
      <c r="B1666" s="310">
        <v>65500</v>
      </c>
      <c r="C1666" s="273">
        <v>65500</v>
      </c>
      <c r="D1666" s="283">
        <f t="shared" si="31"/>
        <v>0</v>
      </c>
    </row>
    <row r="1667" spans="1:4" x14ac:dyDescent="0.25">
      <c r="A1667" s="280" t="s">
        <v>1518</v>
      </c>
      <c r="B1667" s="310">
        <v>99875</v>
      </c>
      <c r="C1667" s="273">
        <v>99875</v>
      </c>
      <c r="D1667" s="283">
        <f t="shared" si="31"/>
        <v>0</v>
      </c>
    </row>
    <row r="1668" spans="1:4" x14ac:dyDescent="0.25">
      <c r="A1668" s="280" t="s">
        <v>1519</v>
      </c>
      <c r="B1668" s="310">
        <v>281625</v>
      </c>
      <c r="C1668" s="273">
        <v>281625</v>
      </c>
      <c r="D1668" s="283">
        <f t="shared" si="31"/>
        <v>0</v>
      </c>
    </row>
    <row r="1669" spans="1:4" x14ac:dyDescent="0.25">
      <c r="A1669" s="280" t="s">
        <v>1520</v>
      </c>
      <c r="B1669" s="310">
        <v>245750</v>
      </c>
      <c r="C1669" s="273">
        <v>245750</v>
      </c>
      <c r="D1669" s="283">
        <f t="shared" si="31"/>
        <v>0</v>
      </c>
    </row>
    <row r="1670" spans="1:4" x14ac:dyDescent="0.25">
      <c r="A1670" s="280" t="s">
        <v>1521</v>
      </c>
      <c r="B1670" s="310">
        <v>28675</v>
      </c>
      <c r="C1670" s="273">
        <v>28675</v>
      </c>
      <c r="D1670" s="283">
        <f t="shared" si="31"/>
        <v>0</v>
      </c>
    </row>
    <row r="1671" spans="1:4" x14ac:dyDescent="0.25">
      <c r="A1671" s="280" t="s">
        <v>1522</v>
      </c>
      <c r="B1671" s="310">
        <v>148500</v>
      </c>
      <c r="C1671" s="273">
        <v>148500</v>
      </c>
      <c r="D1671" s="283">
        <f t="shared" si="31"/>
        <v>0</v>
      </c>
    </row>
    <row r="1672" spans="1:4" x14ac:dyDescent="0.25">
      <c r="A1672" s="280" t="s">
        <v>1523</v>
      </c>
      <c r="B1672" s="310">
        <v>129000</v>
      </c>
      <c r="C1672" s="273">
        <v>129000</v>
      </c>
      <c r="D1672" s="283">
        <f t="shared" si="31"/>
        <v>0</v>
      </c>
    </row>
    <row r="1673" spans="1:4" x14ac:dyDescent="0.25">
      <c r="A1673" s="280" t="s">
        <v>1524</v>
      </c>
      <c r="B1673" s="310">
        <v>61250</v>
      </c>
      <c r="C1673" s="273">
        <v>61250</v>
      </c>
      <c r="D1673" s="283">
        <f t="shared" si="31"/>
        <v>0</v>
      </c>
    </row>
    <row r="1674" spans="1:4" x14ac:dyDescent="0.25">
      <c r="A1674" s="280" t="s">
        <v>1525</v>
      </c>
      <c r="B1674" s="310">
        <v>40975</v>
      </c>
      <c r="C1674" s="273">
        <v>40975</v>
      </c>
      <c r="D1674" s="283">
        <f t="shared" si="31"/>
        <v>0</v>
      </c>
    </row>
    <row r="1675" spans="1:4" x14ac:dyDescent="0.25">
      <c r="A1675" s="280" t="s">
        <v>1526</v>
      </c>
      <c r="B1675" s="310">
        <v>61462</v>
      </c>
      <c r="C1675" s="273">
        <v>61462</v>
      </c>
      <c r="D1675" s="283">
        <f t="shared" si="31"/>
        <v>0</v>
      </c>
    </row>
    <row r="1676" spans="1:4" x14ac:dyDescent="0.25">
      <c r="A1676" s="280" t="s">
        <v>1527</v>
      </c>
      <c r="B1676" s="310">
        <v>10250</v>
      </c>
      <c r="C1676" s="273">
        <v>10250</v>
      </c>
      <c r="D1676" s="283">
        <f t="shared" si="31"/>
        <v>0</v>
      </c>
    </row>
    <row r="1677" spans="1:4" x14ac:dyDescent="0.25">
      <c r="A1677" s="280" t="s">
        <v>1528</v>
      </c>
      <c r="B1677" s="310">
        <v>258050</v>
      </c>
      <c r="C1677" s="273">
        <v>258050</v>
      </c>
      <c r="D1677" s="283">
        <f t="shared" si="31"/>
        <v>0</v>
      </c>
    </row>
    <row r="1678" spans="1:4" x14ac:dyDescent="0.25">
      <c r="A1678" s="280" t="s">
        <v>1529</v>
      </c>
      <c r="B1678" s="310">
        <v>116500</v>
      </c>
      <c r="C1678" s="273">
        <v>116500</v>
      </c>
      <c r="D1678" s="283">
        <f t="shared" si="31"/>
        <v>0</v>
      </c>
    </row>
    <row r="1679" spans="1:4" x14ac:dyDescent="0.25">
      <c r="A1679" s="280" t="s">
        <v>1530</v>
      </c>
      <c r="B1679" s="283">
        <v>18750</v>
      </c>
      <c r="C1679" s="273">
        <v>18750</v>
      </c>
      <c r="D1679" s="283">
        <f t="shared" si="31"/>
        <v>0</v>
      </c>
    </row>
    <row r="1680" spans="1:4" x14ac:dyDescent="0.25">
      <c r="A1680" s="280" t="s">
        <v>1531</v>
      </c>
      <c r="B1680" s="283">
        <v>30000</v>
      </c>
      <c r="C1680" s="273">
        <v>30000</v>
      </c>
      <c r="D1680" s="283">
        <f t="shared" si="31"/>
        <v>0</v>
      </c>
    </row>
    <row r="1681" spans="1:4" x14ac:dyDescent="0.25">
      <c r="A1681" s="280" t="s">
        <v>1532</v>
      </c>
      <c r="B1681" s="283">
        <v>25100</v>
      </c>
      <c r="C1681" s="273">
        <v>25100</v>
      </c>
      <c r="D1681" s="283">
        <f t="shared" si="31"/>
        <v>0</v>
      </c>
    </row>
    <row r="1682" spans="1:4" x14ac:dyDescent="0.25">
      <c r="A1682" s="280" t="s">
        <v>1533</v>
      </c>
      <c r="B1682" s="283">
        <v>804000</v>
      </c>
      <c r="C1682" s="273">
        <v>804000</v>
      </c>
      <c r="D1682" s="283">
        <f t="shared" si="31"/>
        <v>0</v>
      </c>
    </row>
    <row r="1683" spans="1:4" x14ac:dyDescent="0.25">
      <c r="A1683" s="280" t="s">
        <v>1534</v>
      </c>
      <c r="B1683" s="283">
        <v>624000</v>
      </c>
      <c r="C1683" s="273">
        <v>624000</v>
      </c>
      <c r="D1683" s="283">
        <f t="shared" si="31"/>
        <v>0</v>
      </c>
    </row>
    <row r="1684" spans="1:4" x14ac:dyDescent="0.25">
      <c r="A1684" s="280" t="s">
        <v>1535</v>
      </c>
      <c r="B1684" s="283">
        <v>144000</v>
      </c>
      <c r="C1684" s="273">
        <v>144000</v>
      </c>
      <c r="D1684" s="283">
        <f t="shared" si="31"/>
        <v>0</v>
      </c>
    </row>
    <row r="1685" spans="1:4" x14ac:dyDescent="0.25">
      <c r="A1685" s="280" t="s">
        <v>1536</v>
      </c>
      <c r="B1685" s="283">
        <v>288000</v>
      </c>
      <c r="C1685" s="273">
        <v>288000</v>
      </c>
      <c r="D1685" s="283">
        <f t="shared" si="31"/>
        <v>0</v>
      </c>
    </row>
    <row r="1686" spans="1:4" x14ac:dyDescent="0.25">
      <c r="A1686" s="280" t="s">
        <v>1537</v>
      </c>
      <c r="B1686" s="283">
        <v>372000</v>
      </c>
      <c r="C1686" s="273">
        <v>372000</v>
      </c>
      <c r="D1686" s="283">
        <f t="shared" si="31"/>
        <v>0</v>
      </c>
    </row>
    <row r="1687" spans="1:4" x14ac:dyDescent="0.25">
      <c r="A1687" s="280" t="s">
        <v>1538</v>
      </c>
      <c r="B1687" s="283">
        <v>249600</v>
      </c>
      <c r="C1687" s="273">
        <v>249600</v>
      </c>
      <c r="D1687" s="283">
        <f t="shared" si="31"/>
        <v>0</v>
      </c>
    </row>
    <row r="1688" spans="1:4" x14ac:dyDescent="0.25">
      <c r="A1688" s="280" t="s">
        <v>1539</v>
      </c>
      <c r="B1688" s="283">
        <v>429624</v>
      </c>
      <c r="C1688" s="273">
        <v>429624</v>
      </c>
      <c r="D1688" s="283">
        <f t="shared" si="31"/>
        <v>0</v>
      </c>
    </row>
    <row r="1689" spans="1:4" x14ac:dyDescent="0.25">
      <c r="A1689" s="280" t="s">
        <v>1540</v>
      </c>
      <c r="B1689" s="283">
        <v>126000</v>
      </c>
      <c r="C1689" s="273">
        <v>126000</v>
      </c>
      <c r="D1689" s="283">
        <f t="shared" si="31"/>
        <v>0</v>
      </c>
    </row>
    <row r="1690" spans="1:4" x14ac:dyDescent="0.25">
      <c r="A1690" s="280" t="s">
        <v>1541</v>
      </c>
      <c r="B1690" s="283">
        <v>126000</v>
      </c>
      <c r="C1690" s="273">
        <v>126000</v>
      </c>
      <c r="D1690" s="283">
        <f t="shared" si="31"/>
        <v>0</v>
      </c>
    </row>
    <row r="1691" spans="1:4" x14ac:dyDescent="0.25">
      <c r="A1691" s="280" t="s">
        <v>1542</v>
      </c>
      <c r="B1691" s="283">
        <v>487000</v>
      </c>
      <c r="C1691" s="273">
        <v>487000</v>
      </c>
      <c r="D1691" s="283">
        <f t="shared" si="31"/>
        <v>0</v>
      </c>
    </row>
    <row r="1692" spans="1:4" x14ac:dyDescent="0.25">
      <c r="A1692" s="280" t="s">
        <v>1543</v>
      </c>
      <c r="B1692" s="283">
        <v>435000</v>
      </c>
      <c r="C1692" s="273">
        <v>435000</v>
      </c>
      <c r="D1692" s="283">
        <f t="shared" si="31"/>
        <v>0</v>
      </c>
    </row>
    <row r="1693" spans="1:4" x14ac:dyDescent="0.25">
      <c r="A1693" s="280" t="s">
        <v>1544</v>
      </c>
      <c r="B1693" s="283">
        <v>4268750</v>
      </c>
      <c r="C1693" s="273">
        <v>4268750</v>
      </c>
      <c r="D1693" s="283">
        <f t="shared" si="31"/>
        <v>0</v>
      </c>
    </row>
    <row r="1694" spans="1:4" x14ac:dyDescent="0.25">
      <c r="A1694" s="280" t="s">
        <v>1545</v>
      </c>
      <c r="B1694" s="283">
        <v>1260240</v>
      </c>
      <c r="C1694" s="273">
        <v>1260240</v>
      </c>
      <c r="D1694" s="283">
        <f t="shared" si="31"/>
        <v>0</v>
      </c>
    </row>
    <row r="1695" spans="1:4" x14ac:dyDescent="0.25">
      <c r="A1695" s="280" t="s">
        <v>1546</v>
      </c>
      <c r="B1695" s="283">
        <v>768000</v>
      </c>
      <c r="C1695" s="273">
        <v>768000</v>
      </c>
      <c r="D1695" s="283">
        <f t="shared" si="31"/>
        <v>0</v>
      </c>
    </row>
    <row r="1696" spans="1:4" x14ac:dyDescent="0.25">
      <c r="A1696" s="280" t="s">
        <v>1547</v>
      </c>
      <c r="B1696" s="283">
        <v>360000</v>
      </c>
      <c r="C1696" s="273">
        <v>360000</v>
      </c>
      <c r="D1696" s="283">
        <f t="shared" si="31"/>
        <v>0</v>
      </c>
    </row>
    <row r="1697" spans="1:4" x14ac:dyDescent="0.25">
      <c r="A1697" s="280" t="s">
        <v>1472</v>
      </c>
      <c r="B1697" s="283">
        <v>192000</v>
      </c>
      <c r="C1697" s="273">
        <v>192000</v>
      </c>
      <c r="D1697" s="283">
        <f t="shared" ref="D1697:D1760" si="32">B1697-C1697</f>
        <v>0</v>
      </c>
    </row>
    <row r="1698" spans="1:4" x14ac:dyDescent="0.25">
      <c r="A1698" s="280" t="s">
        <v>1473</v>
      </c>
      <c r="B1698" s="283">
        <v>216000</v>
      </c>
      <c r="C1698" s="273">
        <v>216000</v>
      </c>
      <c r="D1698" s="283">
        <f t="shared" si="32"/>
        <v>0</v>
      </c>
    </row>
    <row r="1699" spans="1:4" x14ac:dyDescent="0.25">
      <c r="A1699" s="280" t="s">
        <v>1474</v>
      </c>
      <c r="B1699" s="283">
        <v>180000</v>
      </c>
      <c r="C1699" s="273">
        <v>180000</v>
      </c>
      <c r="D1699" s="283">
        <f t="shared" si="32"/>
        <v>0</v>
      </c>
    </row>
    <row r="1700" spans="1:4" x14ac:dyDescent="0.25">
      <c r="A1700" s="280" t="s">
        <v>1475</v>
      </c>
      <c r="B1700" s="283">
        <v>1262400</v>
      </c>
      <c r="C1700" s="273">
        <v>1262400</v>
      </c>
      <c r="D1700" s="283">
        <f t="shared" si="32"/>
        <v>0</v>
      </c>
    </row>
    <row r="1701" spans="1:4" x14ac:dyDescent="0.25">
      <c r="A1701" s="287" t="s">
        <v>1548</v>
      </c>
      <c r="B1701" s="273">
        <v>64900</v>
      </c>
      <c r="C1701" s="273">
        <v>64900</v>
      </c>
      <c r="D1701" s="273">
        <f t="shared" si="32"/>
        <v>0</v>
      </c>
    </row>
    <row r="1702" spans="1:4" x14ac:dyDescent="0.25">
      <c r="A1702" s="280" t="s">
        <v>1549</v>
      </c>
      <c r="B1702" s="283">
        <v>65000</v>
      </c>
      <c r="C1702" s="273">
        <v>65000</v>
      </c>
      <c r="D1702" s="283">
        <f t="shared" si="32"/>
        <v>0</v>
      </c>
    </row>
    <row r="1703" spans="1:4" x14ac:dyDescent="0.25">
      <c r="A1703" s="280" t="s">
        <v>1550</v>
      </c>
      <c r="B1703" s="283">
        <v>47900</v>
      </c>
      <c r="C1703" s="273">
        <v>47900</v>
      </c>
      <c r="D1703" s="283">
        <f t="shared" si="32"/>
        <v>0</v>
      </c>
    </row>
    <row r="1704" spans="1:4" x14ac:dyDescent="0.25">
      <c r="A1704" s="280" t="s">
        <v>1551</v>
      </c>
      <c r="B1704" s="283">
        <v>682600</v>
      </c>
      <c r="C1704" s="273">
        <v>682600</v>
      </c>
      <c r="D1704" s="283">
        <f t="shared" si="32"/>
        <v>0</v>
      </c>
    </row>
    <row r="1705" spans="1:4" x14ac:dyDescent="0.25">
      <c r="A1705" s="280" t="s">
        <v>1552</v>
      </c>
      <c r="B1705" s="283">
        <v>36140</v>
      </c>
      <c r="C1705" s="273">
        <v>36140</v>
      </c>
      <c r="D1705" s="283">
        <f t="shared" si="32"/>
        <v>0</v>
      </c>
    </row>
    <row r="1706" spans="1:4" x14ac:dyDescent="0.25">
      <c r="A1706" s="280" t="s">
        <v>1553</v>
      </c>
      <c r="B1706" s="283">
        <v>147148</v>
      </c>
      <c r="C1706" s="273">
        <v>147148</v>
      </c>
      <c r="D1706" s="283">
        <f t="shared" si="32"/>
        <v>0</v>
      </c>
    </row>
    <row r="1707" spans="1:4" x14ac:dyDescent="0.25">
      <c r="A1707" s="280" t="s">
        <v>1554</v>
      </c>
      <c r="B1707" s="283">
        <v>73540</v>
      </c>
      <c r="C1707" s="273">
        <v>73540</v>
      </c>
      <c r="D1707" s="283">
        <f t="shared" si="32"/>
        <v>0</v>
      </c>
    </row>
    <row r="1708" spans="1:4" x14ac:dyDescent="0.25">
      <c r="A1708" s="280" t="s">
        <v>1555</v>
      </c>
      <c r="B1708" s="283">
        <v>65000</v>
      </c>
      <c r="C1708" s="273">
        <v>65000</v>
      </c>
      <c r="D1708" s="283">
        <f t="shared" si="32"/>
        <v>0</v>
      </c>
    </row>
    <row r="1709" spans="1:4" x14ac:dyDescent="0.25">
      <c r="A1709" s="280" t="s">
        <v>1556</v>
      </c>
      <c r="B1709" s="283">
        <v>259758</v>
      </c>
      <c r="C1709" s="273">
        <v>259758</v>
      </c>
      <c r="D1709" s="283">
        <f t="shared" si="32"/>
        <v>0</v>
      </c>
    </row>
    <row r="1710" spans="1:4" x14ac:dyDescent="0.25">
      <c r="A1710" s="280" t="s">
        <v>1557</v>
      </c>
      <c r="B1710" s="283">
        <v>160000</v>
      </c>
      <c r="C1710" s="273">
        <v>160000</v>
      </c>
      <c r="D1710" s="283">
        <f t="shared" si="32"/>
        <v>0</v>
      </c>
    </row>
    <row r="1711" spans="1:4" x14ac:dyDescent="0.25">
      <c r="A1711" s="280" t="s">
        <v>1558</v>
      </c>
      <c r="B1711" s="283">
        <v>117800</v>
      </c>
      <c r="C1711" s="273">
        <v>117800</v>
      </c>
      <c r="D1711" s="283">
        <f t="shared" si="32"/>
        <v>0</v>
      </c>
    </row>
    <row r="1712" spans="1:4" x14ac:dyDescent="0.25">
      <c r="A1712" s="280" t="s">
        <v>1559</v>
      </c>
      <c r="B1712" s="283">
        <v>25000</v>
      </c>
      <c r="C1712" s="273">
        <v>25000</v>
      </c>
      <c r="D1712" s="283">
        <f t="shared" si="32"/>
        <v>0</v>
      </c>
    </row>
    <row r="1713" spans="1:4" x14ac:dyDescent="0.25">
      <c r="A1713" s="280" t="s">
        <v>1560</v>
      </c>
      <c r="B1713" s="283">
        <v>44000</v>
      </c>
      <c r="C1713" s="273">
        <v>44000</v>
      </c>
      <c r="D1713" s="283">
        <f t="shared" si="32"/>
        <v>0</v>
      </c>
    </row>
    <row r="1714" spans="1:4" x14ac:dyDescent="0.25">
      <c r="A1714" s="280" t="s">
        <v>1561</v>
      </c>
      <c r="B1714" s="283">
        <v>325000</v>
      </c>
      <c r="C1714" s="273">
        <v>325000</v>
      </c>
      <c r="D1714" s="283">
        <f t="shared" si="32"/>
        <v>0</v>
      </c>
    </row>
    <row r="1715" spans="1:4" x14ac:dyDescent="0.25">
      <c r="A1715" s="280" t="s">
        <v>1562</v>
      </c>
      <c r="B1715" s="283">
        <v>155550</v>
      </c>
      <c r="C1715" s="273">
        <v>155550</v>
      </c>
      <c r="D1715" s="283">
        <f t="shared" si="32"/>
        <v>0</v>
      </c>
    </row>
    <row r="1716" spans="1:4" x14ac:dyDescent="0.25">
      <c r="A1716" s="280" t="s">
        <v>1564</v>
      </c>
      <c r="B1716" s="283">
        <v>300000</v>
      </c>
      <c r="C1716" s="273">
        <v>300000</v>
      </c>
      <c r="D1716" s="283">
        <f t="shared" si="32"/>
        <v>0</v>
      </c>
    </row>
    <row r="1717" spans="1:4" x14ac:dyDescent="0.25">
      <c r="A1717" s="280" t="s">
        <v>1563</v>
      </c>
      <c r="B1717" s="283">
        <v>530561</v>
      </c>
      <c r="C1717" s="273">
        <v>530561</v>
      </c>
      <c r="D1717" s="283">
        <f t="shared" si="32"/>
        <v>0</v>
      </c>
    </row>
    <row r="1718" spans="1:4" x14ac:dyDescent="0.25">
      <c r="A1718" s="280" t="s">
        <v>1565</v>
      </c>
      <c r="B1718" s="283">
        <v>35000</v>
      </c>
      <c r="C1718" s="273">
        <v>35000</v>
      </c>
      <c r="D1718" s="283">
        <f t="shared" si="32"/>
        <v>0</v>
      </c>
    </row>
    <row r="1719" spans="1:4" x14ac:dyDescent="0.25">
      <c r="A1719" s="280" t="s">
        <v>1566</v>
      </c>
      <c r="B1719" s="283">
        <v>26320</v>
      </c>
      <c r="C1719" s="273">
        <v>26320</v>
      </c>
      <c r="D1719" s="283">
        <f t="shared" si="32"/>
        <v>0</v>
      </c>
    </row>
    <row r="1720" spans="1:4" x14ac:dyDescent="0.25">
      <c r="A1720" s="280" t="s">
        <v>1567</v>
      </c>
      <c r="B1720" s="283">
        <v>20000</v>
      </c>
      <c r="C1720" s="273">
        <v>20000</v>
      </c>
      <c r="D1720" s="283">
        <f t="shared" si="32"/>
        <v>0</v>
      </c>
    </row>
    <row r="1721" spans="1:4" x14ac:dyDescent="0.25">
      <c r="A1721" s="280" t="s">
        <v>1568</v>
      </c>
      <c r="B1721" s="283">
        <v>105000</v>
      </c>
      <c r="C1721" s="273">
        <v>105000</v>
      </c>
      <c r="D1721" s="283">
        <f t="shared" si="32"/>
        <v>0</v>
      </c>
    </row>
    <row r="1722" spans="1:4" x14ac:dyDescent="0.25">
      <c r="A1722" s="280" t="s">
        <v>1569</v>
      </c>
      <c r="B1722" s="283">
        <v>30320</v>
      </c>
      <c r="C1722" s="273">
        <v>30320</v>
      </c>
      <c r="D1722" s="283">
        <f t="shared" si="32"/>
        <v>0</v>
      </c>
    </row>
    <row r="1723" spans="1:4" x14ac:dyDescent="0.25">
      <c r="A1723" s="280" t="s">
        <v>1570</v>
      </c>
      <c r="B1723" s="283">
        <v>33600</v>
      </c>
      <c r="C1723" s="273">
        <v>33600</v>
      </c>
      <c r="D1723" s="283">
        <f t="shared" si="32"/>
        <v>0</v>
      </c>
    </row>
    <row r="1724" spans="1:4" x14ac:dyDescent="0.25">
      <c r="A1724" s="280" t="s">
        <v>1571</v>
      </c>
      <c r="B1724" s="283">
        <v>191250</v>
      </c>
      <c r="C1724" s="273">
        <v>191250</v>
      </c>
      <c r="D1724" s="283">
        <f t="shared" si="32"/>
        <v>0</v>
      </c>
    </row>
    <row r="1725" spans="1:4" x14ac:dyDescent="0.25">
      <c r="A1725" s="280" t="s">
        <v>1572</v>
      </c>
      <c r="B1725" s="283">
        <v>129040</v>
      </c>
      <c r="C1725" s="273">
        <v>129040</v>
      </c>
      <c r="D1725" s="283">
        <f t="shared" si="32"/>
        <v>0</v>
      </c>
    </row>
    <row r="1726" spans="1:4" x14ac:dyDescent="0.25">
      <c r="A1726" s="280" t="s">
        <v>1573</v>
      </c>
      <c r="B1726" s="283">
        <v>31920</v>
      </c>
      <c r="C1726" s="273">
        <v>31920</v>
      </c>
      <c r="D1726" s="283">
        <f t="shared" si="32"/>
        <v>0</v>
      </c>
    </row>
    <row r="1727" spans="1:4" x14ac:dyDescent="0.25">
      <c r="A1727" s="280" t="s">
        <v>1574</v>
      </c>
      <c r="B1727" s="283">
        <v>78566</v>
      </c>
      <c r="C1727" s="273">
        <v>78566</v>
      </c>
      <c r="D1727" s="283">
        <f t="shared" si="32"/>
        <v>0</v>
      </c>
    </row>
    <row r="1728" spans="1:4" x14ac:dyDescent="0.25">
      <c r="A1728" s="280" t="s">
        <v>1575</v>
      </c>
      <c r="B1728" s="283">
        <v>102800</v>
      </c>
      <c r="C1728" s="273">
        <v>102800</v>
      </c>
      <c r="D1728" s="283">
        <f t="shared" si="32"/>
        <v>0</v>
      </c>
    </row>
    <row r="1729" spans="1:4" x14ac:dyDescent="0.25">
      <c r="A1729" s="280" t="s">
        <v>1576</v>
      </c>
      <c r="B1729" s="283">
        <v>462000</v>
      </c>
      <c r="C1729" s="273">
        <v>462000</v>
      </c>
      <c r="D1729" s="283">
        <f t="shared" si="32"/>
        <v>0</v>
      </c>
    </row>
    <row r="1730" spans="1:4" x14ac:dyDescent="0.25">
      <c r="A1730" s="280" t="s">
        <v>1576</v>
      </c>
      <c r="B1730" s="283">
        <v>462000</v>
      </c>
      <c r="C1730" s="273">
        <v>462000</v>
      </c>
      <c r="D1730" s="283">
        <f t="shared" si="32"/>
        <v>0</v>
      </c>
    </row>
    <row r="1731" spans="1:4" x14ac:dyDescent="0.25">
      <c r="A1731" s="280" t="s">
        <v>1577</v>
      </c>
      <c r="B1731" s="283">
        <v>42724</v>
      </c>
      <c r="C1731" s="273">
        <v>42724</v>
      </c>
      <c r="D1731" s="283">
        <f t="shared" si="32"/>
        <v>0</v>
      </c>
    </row>
    <row r="1732" spans="1:4" x14ac:dyDescent="0.25">
      <c r="A1732" s="280" t="s">
        <v>1578</v>
      </c>
      <c r="B1732" s="283">
        <v>26720</v>
      </c>
      <c r="C1732" s="273">
        <v>26720</v>
      </c>
      <c r="D1732" s="283">
        <f t="shared" si="32"/>
        <v>0</v>
      </c>
    </row>
    <row r="1733" spans="1:4" x14ac:dyDescent="0.25">
      <c r="A1733" s="280" t="s">
        <v>1579</v>
      </c>
      <c r="B1733" s="283">
        <v>23504</v>
      </c>
      <c r="C1733" s="273">
        <v>23504</v>
      </c>
      <c r="D1733" s="283">
        <f t="shared" si="32"/>
        <v>0</v>
      </c>
    </row>
    <row r="1734" spans="1:4" x14ac:dyDescent="0.25">
      <c r="A1734" s="280" t="s">
        <v>1580</v>
      </c>
      <c r="B1734" s="283">
        <v>4900000</v>
      </c>
      <c r="C1734" s="273">
        <v>4900000</v>
      </c>
      <c r="D1734" s="283">
        <f t="shared" si="32"/>
        <v>0</v>
      </c>
    </row>
    <row r="1735" spans="1:4" x14ac:dyDescent="0.25">
      <c r="A1735" s="280" t="s">
        <v>1581</v>
      </c>
      <c r="B1735" s="283">
        <v>4550000</v>
      </c>
      <c r="C1735" s="273">
        <v>4550000</v>
      </c>
      <c r="D1735" s="283">
        <f t="shared" si="32"/>
        <v>0</v>
      </c>
    </row>
    <row r="1736" spans="1:4" x14ac:dyDescent="0.25">
      <c r="A1736" s="280" t="s">
        <v>1582</v>
      </c>
      <c r="B1736" s="283">
        <v>38400</v>
      </c>
      <c r="C1736" s="273">
        <v>38400</v>
      </c>
      <c r="D1736" s="283">
        <f t="shared" si="32"/>
        <v>0</v>
      </c>
    </row>
    <row r="1737" spans="1:4" x14ac:dyDescent="0.25">
      <c r="A1737" s="280" t="s">
        <v>1583</v>
      </c>
      <c r="B1737" s="283">
        <v>132240</v>
      </c>
      <c r="C1737" s="273">
        <v>132240</v>
      </c>
      <c r="D1737" s="283">
        <f t="shared" si="32"/>
        <v>0</v>
      </c>
    </row>
    <row r="1738" spans="1:4" x14ac:dyDescent="0.25">
      <c r="A1738" s="280" t="s">
        <v>1584</v>
      </c>
      <c r="B1738" s="283">
        <v>1076250</v>
      </c>
      <c r="C1738" s="273">
        <v>1076250</v>
      </c>
      <c r="D1738" s="283">
        <f t="shared" si="32"/>
        <v>0</v>
      </c>
    </row>
    <row r="1739" spans="1:4" x14ac:dyDescent="0.25">
      <c r="A1739" s="280" t="s">
        <v>1585</v>
      </c>
      <c r="B1739" s="283">
        <v>32250</v>
      </c>
      <c r="C1739" s="273">
        <v>32250</v>
      </c>
      <c r="D1739" s="283">
        <f t="shared" si="32"/>
        <v>0</v>
      </c>
    </row>
    <row r="1740" spans="1:4" x14ac:dyDescent="0.25">
      <c r="A1740" s="309" t="s">
        <v>1382</v>
      </c>
      <c r="B1740" s="283">
        <v>448000</v>
      </c>
      <c r="C1740" s="283">
        <v>448000</v>
      </c>
      <c r="D1740" s="283">
        <f t="shared" si="32"/>
        <v>0</v>
      </c>
    </row>
    <row r="1741" spans="1:4" x14ac:dyDescent="0.25">
      <c r="A1741" s="309" t="s">
        <v>1382</v>
      </c>
      <c r="B1741" s="283">
        <v>448000</v>
      </c>
      <c r="C1741" s="283">
        <v>448000</v>
      </c>
      <c r="D1741" s="283">
        <f t="shared" si="32"/>
        <v>0</v>
      </c>
    </row>
    <row r="1742" spans="1:4" x14ac:dyDescent="0.25">
      <c r="A1742" s="309" t="s">
        <v>1382</v>
      </c>
      <c r="B1742" s="283">
        <v>448000</v>
      </c>
      <c r="C1742" s="283">
        <v>448000</v>
      </c>
      <c r="D1742" s="283">
        <f t="shared" si="32"/>
        <v>0</v>
      </c>
    </row>
    <row r="1743" spans="1:4" x14ac:dyDescent="0.25">
      <c r="A1743" s="307" t="s">
        <v>1273</v>
      </c>
      <c r="B1743" s="310">
        <v>176875</v>
      </c>
      <c r="C1743" s="310">
        <v>176875</v>
      </c>
      <c r="D1743" s="283">
        <f t="shared" si="32"/>
        <v>0</v>
      </c>
    </row>
    <row r="1744" spans="1:4" x14ac:dyDescent="0.25">
      <c r="A1744" s="307" t="s">
        <v>1273</v>
      </c>
      <c r="B1744" s="310">
        <v>176875</v>
      </c>
      <c r="C1744" s="310">
        <v>176875</v>
      </c>
      <c r="D1744" s="283">
        <f t="shared" si="32"/>
        <v>0</v>
      </c>
    </row>
    <row r="1745" spans="1:4" x14ac:dyDescent="0.25">
      <c r="A1745" s="307" t="s">
        <v>1273</v>
      </c>
      <c r="B1745" s="310">
        <v>176875</v>
      </c>
      <c r="C1745" s="310">
        <v>176875</v>
      </c>
      <c r="D1745" s="283">
        <f t="shared" si="32"/>
        <v>0</v>
      </c>
    </row>
    <row r="1746" spans="1:4" x14ac:dyDescent="0.25">
      <c r="A1746" s="307" t="s">
        <v>1273</v>
      </c>
      <c r="B1746" s="310">
        <v>176875</v>
      </c>
      <c r="C1746" s="310">
        <v>176875</v>
      </c>
      <c r="D1746" s="283">
        <f t="shared" si="32"/>
        <v>0</v>
      </c>
    </row>
    <row r="1747" spans="1:4" x14ac:dyDescent="0.25">
      <c r="A1747" s="307" t="s">
        <v>1273</v>
      </c>
      <c r="B1747" s="310">
        <v>176875</v>
      </c>
      <c r="C1747" s="310">
        <v>176875</v>
      </c>
      <c r="D1747" s="283">
        <f t="shared" si="32"/>
        <v>0</v>
      </c>
    </row>
    <row r="1748" spans="1:4" x14ac:dyDescent="0.25">
      <c r="A1748" s="307" t="s">
        <v>1274</v>
      </c>
      <c r="B1748" s="283">
        <v>7796250</v>
      </c>
      <c r="C1748" s="291">
        <v>7796250</v>
      </c>
      <c r="D1748" s="283">
        <f t="shared" si="32"/>
        <v>0</v>
      </c>
    </row>
    <row r="1749" spans="1:4" x14ac:dyDescent="0.25">
      <c r="A1749" s="307" t="s">
        <v>1275</v>
      </c>
      <c r="B1749" s="283">
        <v>1707750</v>
      </c>
      <c r="C1749" s="291">
        <v>1707750</v>
      </c>
      <c r="D1749" s="283">
        <f t="shared" si="32"/>
        <v>0</v>
      </c>
    </row>
    <row r="1750" spans="1:4" x14ac:dyDescent="0.25">
      <c r="A1750" s="307" t="s">
        <v>1276</v>
      </c>
      <c r="B1750" s="283">
        <v>1805500</v>
      </c>
      <c r="C1750" s="291">
        <v>1805500</v>
      </c>
      <c r="D1750" s="283">
        <f t="shared" si="32"/>
        <v>0</v>
      </c>
    </row>
    <row r="1751" spans="1:4" x14ac:dyDescent="0.25">
      <c r="A1751" s="307" t="s">
        <v>1277</v>
      </c>
      <c r="B1751" s="283">
        <v>50499625</v>
      </c>
      <c r="C1751" s="291">
        <v>50499625</v>
      </c>
      <c r="D1751" s="283">
        <f t="shared" si="32"/>
        <v>0</v>
      </c>
    </row>
    <row r="1752" spans="1:4" x14ac:dyDescent="0.25">
      <c r="A1752" s="307" t="s">
        <v>1278</v>
      </c>
      <c r="B1752" s="283">
        <v>20578750</v>
      </c>
      <c r="C1752" s="291">
        <v>20578750</v>
      </c>
      <c r="D1752" s="283">
        <f t="shared" si="32"/>
        <v>0</v>
      </c>
    </row>
    <row r="1753" spans="1:4" x14ac:dyDescent="0.25">
      <c r="A1753" s="307" t="s">
        <v>1279</v>
      </c>
      <c r="B1753" s="283">
        <v>2998750</v>
      </c>
      <c r="C1753" s="291">
        <v>2998750</v>
      </c>
      <c r="D1753" s="283">
        <f t="shared" si="32"/>
        <v>0</v>
      </c>
    </row>
    <row r="1754" spans="1:4" x14ac:dyDescent="0.25">
      <c r="A1754" s="307" t="s">
        <v>1280</v>
      </c>
      <c r="B1754" s="283">
        <v>790125</v>
      </c>
      <c r="C1754" s="291">
        <v>790125</v>
      </c>
      <c r="D1754" s="283">
        <f t="shared" si="32"/>
        <v>0</v>
      </c>
    </row>
    <row r="1755" spans="1:4" x14ac:dyDescent="0.25">
      <c r="A1755" s="307" t="s">
        <v>1281</v>
      </c>
      <c r="B1755" s="283">
        <v>159375</v>
      </c>
      <c r="C1755" s="291">
        <v>159375</v>
      </c>
      <c r="D1755" s="283">
        <f t="shared" si="32"/>
        <v>0</v>
      </c>
    </row>
    <row r="1756" spans="1:4" x14ac:dyDescent="0.25">
      <c r="A1756" s="307" t="s">
        <v>1281</v>
      </c>
      <c r="B1756" s="283">
        <v>159375</v>
      </c>
      <c r="C1756" s="291">
        <v>159375</v>
      </c>
      <c r="D1756" s="283">
        <f t="shared" si="32"/>
        <v>0</v>
      </c>
    </row>
    <row r="1757" spans="1:4" x14ac:dyDescent="0.25">
      <c r="A1757" s="307" t="s">
        <v>1282</v>
      </c>
      <c r="B1757" s="283">
        <v>372500</v>
      </c>
      <c r="C1757" s="291">
        <v>372500</v>
      </c>
      <c r="D1757" s="283">
        <f t="shared" si="32"/>
        <v>0</v>
      </c>
    </row>
    <row r="1758" spans="1:4" x14ac:dyDescent="0.25">
      <c r="A1758" s="307" t="s">
        <v>1283</v>
      </c>
      <c r="B1758" s="283">
        <v>2844375</v>
      </c>
      <c r="C1758" s="291">
        <v>2844375</v>
      </c>
      <c r="D1758" s="283">
        <f t="shared" si="32"/>
        <v>0</v>
      </c>
    </row>
    <row r="1759" spans="1:4" x14ac:dyDescent="0.25">
      <c r="A1759" s="307" t="s">
        <v>1284</v>
      </c>
      <c r="B1759" s="283">
        <v>4127625</v>
      </c>
      <c r="C1759" s="291">
        <v>4127625</v>
      </c>
      <c r="D1759" s="283">
        <f t="shared" si="32"/>
        <v>0</v>
      </c>
    </row>
    <row r="1760" spans="1:4" x14ac:dyDescent="0.25">
      <c r="A1760" s="307" t="s">
        <v>1285</v>
      </c>
      <c r="B1760" s="283">
        <v>172500</v>
      </c>
      <c r="C1760" s="291">
        <v>172500</v>
      </c>
      <c r="D1760" s="283">
        <f t="shared" si="32"/>
        <v>0</v>
      </c>
    </row>
    <row r="1761" spans="1:4" x14ac:dyDescent="0.25">
      <c r="A1761" s="307" t="s">
        <v>1286</v>
      </c>
      <c r="B1761" s="283">
        <v>244250</v>
      </c>
      <c r="C1761" s="291">
        <v>244250</v>
      </c>
      <c r="D1761" s="283">
        <f t="shared" ref="D1761:D1824" si="33">B1761-C1761</f>
        <v>0</v>
      </c>
    </row>
    <row r="1762" spans="1:4" x14ac:dyDescent="0.25">
      <c r="A1762" s="307" t="s">
        <v>1287</v>
      </c>
      <c r="B1762" s="283">
        <v>9457125</v>
      </c>
      <c r="C1762" s="291">
        <v>9457125</v>
      </c>
      <c r="D1762" s="283">
        <f t="shared" si="33"/>
        <v>0</v>
      </c>
    </row>
    <row r="1763" spans="1:4" x14ac:dyDescent="0.25">
      <c r="A1763" s="307" t="s">
        <v>1287</v>
      </c>
      <c r="B1763" s="283">
        <v>9457125</v>
      </c>
      <c r="C1763" s="291">
        <v>9457125</v>
      </c>
      <c r="D1763" s="283">
        <f t="shared" si="33"/>
        <v>0</v>
      </c>
    </row>
    <row r="1764" spans="1:4" x14ac:dyDescent="0.25">
      <c r="A1764" s="307" t="s">
        <v>1288</v>
      </c>
      <c r="B1764" s="283">
        <v>790000</v>
      </c>
      <c r="C1764" s="291">
        <v>790000</v>
      </c>
      <c r="D1764" s="283">
        <f t="shared" si="33"/>
        <v>0</v>
      </c>
    </row>
    <row r="1765" spans="1:4" x14ac:dyDescent="0.25">
      <c r="A1765" s="307" t="s">
        <v>1289</v>
      </c>
      <c r="B1765" s="283">
        <v>162875</v>
      </c>
      <c r="C1765" s="291">
        <v>162875</v>
      </c>
      <c r="D1765" s="283">
        <f t="shared" si="33"/>
        <v>0</v>
      </c>
    </row>
    <row r="1766" spans="1:4" x14ac:dyDescent="0.25">
      <c r="A1766" s="307" t="s">
        <v>1290</v>
      </c>
      <c r="B1766" s="283">
        <v>369500</v>
      </c>
      <c r="C1766" s="291">
        <v>369500</v>
      </c>
      <c r="D1766" s="283">
        <f t="shared" si="33"/>
        <v>0</v>
      </c>
    </row>
    <row r="1767" spans="1:4" x14ac:dyDescent="0.25">
      <c r="A1767" s="307" t="s">
        <v>1291</v>
      </c>
      <c r="B1767" s="283">
        <v>855250</v>
      </c>
      <c r="C1767" s="291">
        <v>855250</v>
      </c>
      <c r="D1767" s="283">
        <f t="shared" si="33"/>
        <v>0</v>
      </c>
    </row>
    <row r="1768" spans="1:4" x14ac:dyDescent="0.25">
      <c r="A1768" s="307" t="s">
        <v>1292</v>
      </c>
      <c r="B1768" s="283">
        <v>502250</v>
      </c>
      <c r="C1768" s="291">
        <v>502250</v>
      </c>
      <c r="D1768" s="283">
        <f t="shared" si="33"/>
        <v>0</v>
      </c>
    </row>
    <row r="1769" spans="1:4" x14ac:dyDescent="0.25">
      <c r="A1769" s="307" t="s">
        <v>1293</v>
      </c>
      <c r="B1769" s="283">
        <v>671750</v>
      </c>
      <c r="C1769" s="291">
        <v>671750</v>
      </c>
      <c r="D1769" s="283">
        <f t="shared" si="33"/>
        <v>0</v>
      </c>
    </row>
    <row r="1770" spans="1:4" x14ac:dyDescent="0.25">
      <c r="A1770" s="307" t="s">
        <v>1294</v>
      </c>
      <c r="B1770" s="283">
        <v>146125</v>
      </c>
      <c r="C1770" s="291">
        <v>146125</v>
      </c>
      <c r="D1770" s="283">
        <f t="shared" si="33"/>
        <v>0</v>
      </c>
    </row>
    <row r="1771" spans="1:4" x14ac:dyDescent="0.25">
      <c r="A1771" s="307" t="s">
        <v>1295</v>
      </c>
      <c r="B1771" s="283">
        <v>582375</v>
      </c>
      <c r="C1771" s="291">
        <v>582375</v>
      </c>
      <c r="D1771" s="283">
        <f t="shared" si="33"/>
        <v>0</v>
      </c>
    </row>
    <row r="1772" spans="1:4" x14ac:dyDescent="0.25">
      <c r="A1772" s="307" t="s">
        <v>1296</v>
      </c>
      <c r="B1772" s="283">
        <v>214750</v>
      </c>
      <c r="C1772" s="291">
        <v>214750</v>
      </c>
      <c r="D1772" s="283">
        <f t="shared" si="33"/>
        <v>0</v>
      </c>
    </row>
    <row r="1773" spans="1:4" x14ac:dyDescent="0.25">
      <c r="A1773" s="307" t="s">
        <v>1297</v>
      </c>
      <c r="B1773" s="283">
        <v>2320500</v>
      </c>
      <c r="C1773" s="291">
        <v>2320500</v>
      </c>
      <c r="D1773" s="283">
        <f t="shared" si="33"/>
        <v>0</v>
      </c>
    </row>
    <row r="1774" spans="1:4" x14ac:dyDescent="0.25">
      <c r="A1774" s="307" t="s">
        <v>1298</v>
      </c>
      <c r="B1774" s="283">
        <v>140625</v>
      </c>
      <c r="C1774" s="291">
        <v>140625</v>
      </c>
      <c r="D1774" s="283">
        <f t="shared" si="33"/>
        <v>0</v>
      </c>
    </row>
    <row r="1775" spans="1:4" x14ac:dyDescent="0.25">
      <c r="A1775" s="307" t="s">
        <v>1299</v>
      </c>
      <c r="B1775" s="283">
        <v>1478000</v>
      </c>
      <c r="C1775" s="291">
        <v>1478000</v>
      </c>
      <c r="D1775" s="283">
        <f t="shared" si="33"/>
        <v>0</v>
      </c>
    </row>
    <row r="1776" spans="1:4" x14ac:dyDescent="0.25">
      <c r="A1776" s="307" t="s">
        <v>1300</v>
      </c>
      <c r="B1776" s="283">
        <v>1149875</v>
      </c>
      <c r="C1776" s="291">
        <v>1149875</v>
      </c>
      <c r="D1776" s="283">
        <f t="shared" si="33"/>
        <v>0</v>
      </c>
    </row>
    <row r="1777" spans="1:4" x14ac:dyDescent="0.25">
      <c r="A1777" s="307" t="s">
        <v>1301</v>
      </c>
      <c r="B1777" s="283">
        <v>140625</v>
      </c>
      <c r="C1777" s="283">
        <v>140625</v>
      </c>
      <c r="D1777" s="283">
        <f t="shared" si="33"/>
        <v>0</v>
      </c>
    </row>
    <row r="1778" spans="1:4" x14ac:dyDescent="0.25">
      <c r="A1778" s="307" t="s">
        <v>1301</v>
      </c>
      <c r="B1778" s="283">
        <v>140625</v>
      </c>
      <c r="C1778" s="283">
        <v>140625</v>
      </c>
      <c r="D1778" s="283">
        <f t="shared" si="33"/>
        <v>0</v>
      </c>
    </row>
    <row r="1779" spans="1:4" x14ac:dyDescent="0.25">
      <c r="A1779" s="307" t="s">
        <v>1301</v>
      </c>
      <c r="B1779" s="283">
        <v>140625</v>
      </c>
      <c r="C1779" s="283">
        <v>140625</v>
      </c>
      <c r="D1779" s="283">
        <f t="shared" si="33"/>
        <v>0</v>
      </c>
    </row>
    <row r="1780" spans="1:4" x14ac:dyDescent="0.25">
      <c r="A1780" s="307" t="s">
        <v>1301</v>
      </c>
      <c r="B1780" s="283">
        <v>140625</v>
      </c>
      <c r="C1780" s="283">
        <v>140625</v>
      </c>
      <c r="D1780" s="283">
        <f t="shared" si="33"/>
        <v>0</v>
      </c>
    </row>
    <row r="1781" spans="1:4" x14ac:dyDescent="0.25">
      <c r="A1781" s="307" t="s">
        <v>1301</v>
      </c>
      <c r="B1781" s="283">
        <v>140625</v>
      </c>
      <c r="C1781" s="283">
        <v>140625</v>
      </c>
      <c r="D1781" s="283">
        <f t="shared" si="33"/>
        <v>0</v>
      </c>
    </row>
    <row r="1782" spans="1:4" x14ac:dyDescent="0.25">
      <c r="A1782" s="307" t="s">
        <v>1302</v>
      </c>
      <c r="B1782" s="283">
        <v>158000</v>
      </c>
      <c r="C1782" s="291">
        <v>158000</v>
      </c>
      <c r="D1782" s="283">
        <f t="shared" si="33"/>
        <v>0</v>
      </c>
    </row>
    <row r="1783" spans="1:4" x14ac:dyDescent="0.25">
      <c r="A1783" s="307" t="s">
        <v>1303</v>
      </c>
      <c r="B1783" s="283">
        <v>102750</v>
      </c>
      <c r="C1783" s="291">
        <v>102750</v>
      </c>
      <c r="D1783" s="283">
        <f t="shared" si="33"/>
        <v>0</v>
      </c>
    </row>
    <row r="1784" spans="1:4" x14ac:dyDescent="0.25">
      <c r="A1784" s="307" t="s">
        <v>1304</v>
      </c>
      <c r="B1784" s="283">
        <v>136500</v>
      </c>
      <c r="C1784" s="291">
        <v>136500</v>
      </c>
      <c r="D1784" s="283">
        <f t="shared" si="33"/>
        <v>0</v>
      </c>
    </row>
    <row r="1785" spans="1:4" x14ac:dyDescent="0.25">
      <c r="A1785" s="307" t="s">
        <v>1303</v>
      </c>
      <c r="B1785" s="283">
        <v>102750</v>
      </c>
      <c r="C1785" s="291">
        <v>102750</v>
      </c>
      <c r="D1785" s="283">
        <f t="shared" si="33"/>
        <v>0</v>
      </c>
    </row>
    <row r="1786" spans="1:4" x14ac:dyDescent="0.25">
      <c r="A1786" s="307" t="s">
        <v>1305</v>
      </c>
      <c r="B1786" s="283">
        <v>134750</v>
      </c>
      <c r="C1786" s="283">
        <v>134750</v>
      </c>
      <c r="D1786" s="283">
        <f t="shared" si="33"/>
        <v>0</v>
      </c>
    </row>
    <row r="1787" spans="1:4" x14ac:dyDescent="0.25">
      <c r="A1787" s="307" t="s">
        <v>1305</v>
      </c>
      <c r="B1787" s="283">
        <v>134750</v>
      </c>
      <c r="C1787" s="283">
        <v>134750</v>
      </c>
      <c r="D1787" s="283">
        <f t="shared" si="33"/>
        <v>0</v>
      </c>
    </row>
    <row r="1788" spans="1:4" x14ac:dyDescent="0.25">
      <c r="A1788" s="307" t="s">
        <v>1305</v>
      </c>
      <c r="B1788" s="283">
        <v>134750</v>
      </c>
      <c r="C1788" s="283">
        <v>134750</v>
      </c>
      <c r="D1788" s="283">
        <f t="shared" si="33"/>
        <v>0</v>
      </c>
    </row>
    <row r="1789" spans="1:4" x14ac:dyDescent="0.25">
      <c r="A1789" s="307" t="s">
        <v>1305</v>
      </c>
      <c r="B1789" s="283">
        <v>134750</v>
      </c>
      <c r="C1789" s="283">
        <v>134750</v>
      </c>
      <c r="D1789" s="283">
        <f t="shared" si="33"/>
        <v>0</v>
      </c>
    </row>
    <row r="1790" spans="1:4" x14ac:dyDescent="0.25">
      <c r="A1790" s="307" t="s">
        <v>1305</v>
      </c>
      <c r="B1790" s="283">
        <v>134750</v>
      </c>
      <c r="C1790" s="283">
        <v>134750</v>
      </c>
      <c r="D1790" s="283">
        <f t="shared" si="33"/>
        <v>0</v>
      </c>
    </row>
    <row r="1791" spans="1:4" x14ac:dyDescent="0.25">
      <c r="A1791" s="307" t="s">
        <v>1306</v>
      </c>
      <c r="B1791" s="283">
        <v>104250</v>
      </c>
      <c r="C1791" s="291">
        <v>104250</v>
      </c>
      <c r="D1791" s="283">
        <f t="shared" si="33"/>
        <v>0</v>
      </c>
    </row>
    <row r="1792" spans="1:4" x14ac:dyDescent="0.25">
      <c r="A1792" s="307" t="s">
        <v>1307</v>
      </c>
      <c r="B1792" s="283">
        <v>138875</v>
      </c>
      <c r="C1792" s="291">
        <v>138875</v>
      </c>
      <c r="D1792" s="283">
        <f t="shared" si="33"/>
        <v>0</v>
      </c>
    </row>
    <row r="1793" spans="1:4" x14ac:dyDescent="0.25">
      <c r="A1793" s="307" t="s">
        <v>1308</v>
      </c>
      <c r="B1793" s="283">
        <v>314750</v>
      </c>
      <c r="C1793" s="291">
        <v>314750</v>
      </c>
      <c r="D1793" s="283">
        <f t="shared" si="33"/>
        <v>0</v>
      </c>
    </row>
    <row r="1794" spans="1:4" x14ac:dyDescent="0.25">
      <c r="A1794" s="307" t="s">
        <v>1309</v>
      </c>
      <c r="B1794" s="283">
        <v>236375</v>
      </c>
      <c r="C1794" s="291">
        <v>236375</v>
      </c>
      <c r="D1794" s="283">
        <f t="shared" si="33"/>
        <v>0</v>
      </c>
    </row>
    <row r="1795" spans="1:4" x14ac:dyDescent="0.25">
      <c r="A1795" s="307" t="s">
        <v>1310</v>
      </c>
      <c r="B1795" s="283">
        <v>139625</v>
      </c>
      <c r="C1795" s="291">
        <v>139625</v>
      </c>
      <c r="D1795" s="283">
        <f t="shared" si="33"/>
        <v>0</v>
      </c>
    </row>
    <row r="1796" spans="1:4" x14ac:dyDescent="0.25">
      <c r="A1796" s="307" t="s">
        <v>1309</v>
      </c>
      <c r="B1796" s="283">
        <v>169875</v>
      </c>
      <c r="C1796" s="291">
        <v>169875</v>
      </c>
      <c r="D1796" s="283">
        <f t="shared" si="33"/>
        <v>0</v>
      </c>
    </row>
    <row r="1797" spans="1:4" x14ac:dyDescent="0.25">
      <c r="A1797" s="307" t="s">
        <v>1311</v>
      </c>
      <c r="B1797" s="283">
        <v>128625</v>
      </c>
      <c r="C1797" s="291">
        <v>128625</v>
      </c>
      <c r="D1797" s="283">
        <f t="shared" si="33"/>
        <v>0</v>
      </c>
    </row>
    <row r="1798" spans="1:4" x14ac:dyDescent="0.25">
      <c r="A1798" s="307" t="s">
        <v>1312</v>
      </c>
      <c r="B1798" s="283">
        <v>197250</v>
      </c>
      <c r="C1798" s="291">
        <v>197250</v>
      </c>
      <c r="D1798" s="283">
        <f t="shared" si="33"/>
        <v>0</v>
      </c>
    </row>
    <row r="1799" spans="1:4" x14ac:dyDescent="0.25">
      <c r="A1799" s="307" t="s">
        <v>1313</v>
      </c>
      <c r="B1799" s="283">
        <v>139125</v>
      </c>
      <c r="C1799" s="291">
        <v>139125</v>
      </c>
      <c r="D1799" s="283">
        <f t="shared" si="33"/>
        <v>0</v>
      </c>
    </row>
    <row r="1800" spans="1:4" x14ac:dyDescent="0.25">
      <c r="A1800" s="307" t="s">
        <v>1314</v>
      </c>
      <c r="B1800" s="283">
        <v>130750</v>
      </c>
      <c r="C1800" s="291">
        <v>130750</v>
      </c>
      <c r="D1800" s="283">
        <f t="shared" si="33"/>
        <v>0</v>
      </c>
    </row>
    <row r="1801" spans="1:4" x14ac:dyDescent="0.25">
      <c r="A1801" s="307" t="s">
        <v>1307</v>
      </c>
      <c r="B1801" s="283">
        <v>138875</v>
      </c>
      <c r="C1801" s="291">
        <v>138875</v>
      </c>
      <c r="D1801" s="283">
        <f t="shared" si="33"/>
        <v>0</v>
      </c>
    </row>
    <row r="1802" spans="1:4" x14ac:dyDescent="0.25">
      <c r="A1802" s="307" t="s">
        <v>1315</v>
      </c>
      <c r="B1802" s="283">
        <v>331875</v>
      </c>
      <c r="C1802" s="291">
        <v>331875</v>
      </c>
      <c r="D1802" s="283">
        <f t="shared" si="33"/>
        <v>0</v>
      </c>
    </row>
    <row r="1803" spans="1:4" x14ac:dyDescent="0.25">
      <c r="A1803" s="307" t="s">
        <v>1316</v>
      </c>
      <c r="B1803" s="283">
        <v>237250</v>
      </c>
      <c r="C1803" s="291">
        <v>237250</v>
      </c>
      <c r="D1803" s="283">
        <f t="shared" si="33"/>
        <v>0</v>
      </c>
    </row>
    <row r="1804" spans="1:4" x14ac:dyDescent="0.25">
      <c r="A1804" s="307" t="s">
        <v>1307</v>
      </c>
      <c r="B1804" s="283">
        <v>138875</v>
      </c>
      <c r="C1804" s="291">
        <v>138875</v>
      </c>
      <c r="D1804" s="283">
        <f t="shared" si="33"/>
        <v>0</v>
      </c>
    </row>
    <row r="1805" spans="1:4" x14ac:dyDescent="0.25">
      <c r="A1805" s="307" t="s">
        <v>1317</v>
      </c>
      <c r="B1805" s="283">
        <v>236375</v>
      </c>
      <c r="C1805" s="291">
        <v>236375</v>
      </c>
      <c r="D1805" s="283">
        <f t="shared" si="33"/>
        <v>0</v>
      </c>
    </row>
    <row r="1806" spans="1:4" x14ac:dyDescent="0.25">
      <c r="A1806" s="307" t="s">
        <v>1318</v>
      </c>
      <c r="B1806" s="283">
        <v>109750</v>
      </c>
      <c r="C1806" s="291">
        <v>109750</v>
      </c>
      <c r="D1806" s="283">
        <f t="shared" si="33"/>
        <v>0</v>
      </c>
    </row>
    <row r="1807" spans="1:4" x14ac:dyDescent="0.25">
      <c r="A1807" s="307" t="s">
        <v>1319</v>
      </c>
      <c r="B1807" s="283">
        <v>130750</v>
      </c>
      <c r="C1807" s="291">
        <v>130750</v>
      </c>
      <c r="D1807" s="283">
        <f t="shared" si="33"/>
        <v>0</v>
      </c>
    </row>
    <row r="1808" spans="1:4" x14ac:dyDescent="0.25">
      <c r="A1808" s="307" t="s">
        <v>1320</v>
      </c>
      <c r="B1808" s="283">
        <v>102000</v>
      </c>
      <c r="C1808" s="291">
        <v>102000</v>
      </c>
      <c r="D1808" s="283">
        <f t="shared" si="33"/>
        <v>0</v>
      </c>
    </row>
    <row r="1809" spans="1:4" x14ac:dyDescent="0.25">
      <c r="A1809" s="307" t="s">
        <v>1321</v>
      </c>
      <c r="B1809" s="283">
        <v>102625</v>
      </c>
      <c r="C1809" s="291">
        <v>102625</v>
      </c>
      <c r="D1809" s="283">
        <f t="shared" si="33"/>
        <v>0</v>
      </c>
    </row>
    <row r="1810" spans="1:4" x14ac:dyDescent="0.25">
      <c r="A1810" s="307" t="s">
        <v>1319</v>
      </c>
      <c r="B1810" s="283">
        <v>130750</v>
      </c>
      <c r="C1810" s="291">
        <v>130750</v>
      </c>
      <c r="D1810" s="283">
        <f t="shared" si="33"/>
        <v>0</v>
      </c>
    </row>
    <row r="1811" spans="1:4" x14ac:dyDescent="0.25">
      <c r="A1811" s="307" t="s">
        <v>1322</v>
      </c>
      <c r="B1811" s="283">
        <v>115250</v>
      </c>
      <c r="C1811" s="291">
        <v>115250</v>
      </c>
      <c r="D1811" s="283">
        <f t="shared" si="33"/>
        <v>0</v>
      </c>
    </row>
    <row r="1812" spans="1:4" x14ac:dyDescent="0.25">
      <c r="A1812" s="280" t="s">
        <v>1476</v>
      </c>
      <c r="B1812" s="283">
        <v>129600</v>
      </c>
      <c r="C1812" s="273">
        <v>129600</v>
      </c>
      <c r="D1812" s="283">
        <f t="shared" si="33"/>
        <v>0</v>
      </c>
    </row>
    <row r="1813" spans="1:4" x14ac:dyDescent="0.25">
      <c r="A1813" s="307" t="s">
        <v>3498</v>
      </c>
      <c r="B1813" s="283">
        <v>217625</v>
      </c>
      <c r="C1813" s="291">
        <v>217625</v>
      </c>
      <c r="D1813" s="283">
        <f t="shared" si="33"/>
        <v>0</v>
      </c>
    </row>
    <row r="1814" spans="1:4" x14ac:dyDescent="0.25">
      <c r="A1814" s="280" t="s">
        <v>1586</v>
      </c>
      <c r="B1814" s="283">
        <v>307125</v>
      </c>
      <c r="C1814" s="273">
        <v>307125</v>
      </c>
      <c r="D1814" s="283">
        <f t="shared" si="33"/>
        <v>0</v>
      </c>
    </row>
    <row r="1815" spans="1:4" x14ac:dyDescent="0.25">
      <c r="A1815" s="280" t="s">
        <v>3499</v>
      </c>
      <c r="B1815" s="283">
        <v>184392</v>
      </c>
      <c r="C1815" s="273">
        <v>184392</v>
      </c>
      <c r="D1815" s="283">
        <f t="shared" si="33"/>
        <v>0</v>
      </c>
    </row>
    <row r="1816" spans="1:4" x14ac:dyDescent="0.25">
      <c r="A1816" s="307" t="s">
        <v>1323</v>
      </c>
      <c r="B1816" s="283">
        <v>345875</v>
      </c>
      <c r="C1816" s="273">
        <v>345875</v>
      </c>
      <c r="D1816" s="283">
        <f t="shared" si="33"/>
        <v>0</v>
      </c>
    </row>
    <row r="1817" spans="1:4" x14ac:dyDescent="0.25">
      <c r="A1817" s="307" t="s">
        <v>1324</v>
      </c>
      <c r="B1817" s="283">
        <v>122250</v>
      </c>
      <c r="C1817" s="273">
        <v>122250</v>
      </c>
      <c r="D1817" s="283">
        <f t="shared" si="33"/>
        <v>0</v>
      </c>
    </row>
    <row r="1818" spans="1:4" x14ac:dyDescent="0.25">
      <c r="A1818" s="307" t="s">
        <v>1325</v>
      </c>
      <c r="B1818" s="283">
        <v>204750</v>
      </c>
      <c r="C1818" s="273">
        <v>204750</v>
      </c>
      <c r="D1818" s="283">
        <f t="shared" si="33"/>
        <v>0</v>
      </c>
    </row>
    <row r="1819" spans="1:4" x14ac:dyDescent="0.25">
      <c r="A1819" s="307" t="s">
        <v>1326</v>
      </c>
      <c r="B1819" s="283">
        <v>268875</v>
      </c>
      <c r="C1819" s="283">
        <v>268875</v>
      </c>
      <c r="D1819" s="283">
        <f t="shared" si="33"/>
        <v>0</v>
      </c>
    </row>
    <row r="1820" spans="1:4" x14ac:dyDescent="0.25">
      <c r="A1820" s="307" t="s">
        <v>1326</v>
      </c>
      <c r="B1820" s="283">
        <v>268875</v>
      </c>
      <c r="C1820" s="283">
        <v>268875</v>
      </c>
      <c r="D1820" s="283">
        <f t="shared" si="33"/>
        <v>0</v>
      </c>
    </row>
    <row r="1821" spans="1:4" x14ac:dyDescent="0.25">
      <c r="A1821" s="307" t="s">
        <v>1314</v>
      </c>
      <c r="B1821" s="283">
        <v>130750</v>
      </c>
      <c r="C1821" s="273">
        <v>130750</v>
      </c>
      <c r="D1821" s="283">
        <f t="shared" si="33"/>
        <v>0</v>
      </c>
    </row>
    <row r="1822" spans="1:4" x14ac:dyDescent="0.25">
      <c r="A1822" s="307" t="s">
        <v>1327</v>
      </c>
      <c r="B1822" s="283">
        <v>138875</v>
      </c>
      <c r="C1822" s="273">
        <v>138875</v>
      </c>
      <c r="D1822" s="283">
        <f t="shared" si="33"/>
        <v>0</v>
      </c>
    </row>
    <row r="1823" spans="1:4" x14ac:dyDescent="0.25">
      <c r="A1823" s="307" t="s">
        <v>1328</v>
      </c>
      <c r="B1823" s="283">
        <v>132000</v>
      </c>
      <c r="C1823" s="283">
        <v>132000</v>
      </c>
      <c r="D1823" s="283">
        <f t="shared" si="33"/>
        <v>0</v>
      </c>
    </row>
    <row r="1824" spans="1:4" x14ac:dyDescent="0.25">
      <c r="A1824" s="307" t="s">
        <v>1328</v>
      </c>
      <c r="B1824" s="283">
        <v>132000</v>
      </c>
      <c r="C1824" s="283">
        <v>132000</v>
      </c>
      <c r="D1824" s="283">
        <f t="shared" si="33"/>
        <v>0</v>
      </c>
    </row>
    <row r="1825" spans="1:4" x14ac:dyDescent="0.25">
      <c r="A1825" s="307" t="s">
        <v>1329</v>
      </c>
      <c r="B1825" s="283">
        <v>219375</v>
      </c>
      <c r="C1825" s="273">
        <v>219375</v>
      </c>
      <c r="D1825" s="283">
        <f t="shared" ref="D1825:D1873" si="34">B1825-C1825</f>
        <v>0</v>
      </c>
    </row>
    <row r="1826" spans="1:4" x14ac:dyDescent="0.25">
      <c r="A1826" s="307" t="s">
        <v>1330</v>
      </c>
      <c r="B1826" s="283">
        <v>116375</v>
      </c>
      <c r="C1826" s="273">
        <v>116375</v>
      </c>
      <c r="D1826" s="283">
        <f t="shared" si="34"/>
        <v>0</v>
      </c>
    </row>
    <row r="1827" spans="1:4" x14ac:dyDescent="0.25">
      <c r="A1827" s="307" t="s">
        <v>1331</v>
      </c>
      <c r="B1827" s="283">
        <v>130750</v>
      </c>
      <c r="C1827" s="283">
        <v>130750</v>
      </c>
      <c r="D1827" s="283">
        <f t="shared" si="34"/>
        <v>0</v>
      </c>
    </row>
    <row r="1828" spans="1:4" x14ac:dyDescent="0.25">
      <c r="A1828" s="307" t="s">
        <v>1331</v>
      </c>
      <c r="B1828" s="283">
        <v>130750</v>
      </c>
      <c r="C1828" s="283">
        <v>130750</v>
      </c>
      <c r="D1828" s="283">
        <f t="shared" si="34"/>
        <v>0</v>
      </c>
    </row>
    <row r="1829" spans="1:4" x14ac:dyDescent="0.25">
      <c r="A1829" s="307" t="s">
        <v>1332</v>
      </c>
      <c r="B1829" s="283">
        <v>138875</v>
      </c>
      <c r="C1829" s="273">
        <v>138875</v>
      </c>
      <c r="D1829" s="283">
        <f t="shared" si="34"/>
        <v>0</v>
      </c>
    </row>
    <row r="1830" spans="1:4" x14ac:dyDescent="0.25">
      <c r="A1830" s="307" t="s">
        <v>1331</v>
      </c>
      <c r="B1830" s="283">
        <v>130750</v>
      </c>
      <c r="C1830" s="273">
        <v>130750</v>
      </c>
      <c r="D1830" s="283">
        <f t="shared" si="34"/>
        <v>0</v>
      </c>
    </row>
    <row r="1831" spans="1:4" x14ac:dyDescent="0.25">
      <c r="A1831" s="307" t="s">
        <v>1333</v>
      </c>
      <c r="B1831" s="283">
        <v>415625</v>
      </c>
      <c r="C1831" s="273">
        <v>415625</v>
      </c>
      <c r="D1831" s="283">
        <f t="shared" si="34"/>
        <v>0</v>
      </c>
    </row>
    <row r="1832" spans="1:4" x14ac:dyDescent="0.25">
      <c r="A1832" s="307" t="s">
        <v>1334</v>
      </c>
      <c r="B1832" s="283">
        <v>629250</v>
      </c>
      <c r="C1832" s="273">
        <v>629250</v>
      </c>
      <c r="D1832" s="283">
        <f t="shared" si="34"/>
        <v>0</v>
      </c>
    </row>
    <row r="1833" spans="1:4" x14ac:dyDescent="0.25">
      <c r="A1833" s="307" t="s">
        <v>1335</v>
      </c>
      <c r="B1833" s="283">
        <v>608750</v>
      </c>
      <c r="C1833" s="273">
        <v>608750</v>
      </c>
      <c r="D1833" s="283">
        <f t="shared" si="34"/>
        <v>0</v>
      </c>
    </row>
    <row r="1834" spans="1:4" x14ac:dyDescent="0.25">
      <c r="A1834" s="307" t="s">
        <v>1336</v>
      </c>
      <c r="B1834" s="283">
        <v>710375</v>
      </c>
      <c r="C1834" s="273">
        <v>710375</v>
      </c>
      <c r="D1834" s="283">
        <f t="shared" si="34"/>
        <v>0</v>
      </c>
    </row>
    <row r="1835" spans="1:4" x14ac:dyDescent="0.25">
      <c r="A1835" s="307" t="s">
        <v>1337</v>
      </c>
      <c r="B1835" s="283">
        <v>498000</v>
      </c>
      <c r="C1835" s="273">
        <v>498000</v>
      </c>
      <c r="D1835" s="283">
        <f t="shared" si="34"/>
        <v>0</v>
      </c>
    </row>
    <row r="1836" spans="1:4" x14ac:dyDescent="0.25">
      <c r="A1836" s="307" t="s">
        <v>1338</v>
      </c>
      <c r="B1836" s="283">
        <v>753875</v>
      </c>
      <c r="C1836" s="283">
        <v>753875</v>
      </c>
      <c r="D1836" s="283">
        <f t="shared" si="34"/>
        <v>0</v>
      </c>
    </row>
    <row r="1837" spans="1:4" x14ac:dyDescent="0.25">
      <c r="A1837" s="307" t="s">
        <v>1338</v>
      </c>
      <c r="B1837" s="283">
        <v>753875</v>
      </c>
      <c r="C1837" s="283">
        <v>753875</v>
      </c>
      <c r="D1837" s="283">
        <f t="shared" si="34"/>
        <v>0</v>
      </c>
    </row>
    <row r="1838" spans="1:4" x14ac:dyDescent="0.25">
      <c r="A1838" s="307" t="s">
        <v>1338</v>
      </c>
      <c r="B1838" s="283">
        <v>753875</v>
      </c>
      <c r="C1838" s="283">
        <v>753875</v>
      </c>
      <c r="D1838" s="283">
        <f t="shared" si="34"/>
        <v>0</v>
      </c>
    </row>
    <row r="1839" spans="1:4" x14ac:dyDescent="0.25">
      <c r="A1839" s="307" t="s">
        <v>1338</v>
      </c>
      <c r="B1839" s="283">
        <v>753875</v>
      </c>
      <c r="C1839" s="283">
        <v>753875</v>
      </c>
      <c r="D1839" s="283">
        <f t="shared" si="34"/>
        <v>0</v>
      </c>
    </row>
    <row r="1840" spans="1:4" x14ac:dyDescent="0.25">
      <c r="A1840" s="307" t="s">
        <v>1339</v>
      </c>
      <c r="B1840" s="283">
        <v>457250</v>
      </c>
      <c r="C1840" s="273">
        <v>457250</v>
      </c>
      <c r="D1840" s="283">
        <f t="shared" si="34"/>
        <v>0</v>
      </c>
    </row>
    <row r="1841" spans="1:4" x14ac:dyDescent="0.25">
      <c r="A1841" s="307" t="s">
        <v>1340</v>
      </c>
      <c r="B1841" s="283">
        <v>548625</v>
      </c>
      <c r="C1841" s="283">
        <v>548625</v>
      </c>
      <c r="D1841" s="283">
        <f t="shared" si="34"/>
        <v>0</v>
      </c>
    </row>
    <row r="1842" spans="1:4" x14ac:dyDescent="0.25">
      <c r="A1842" s="307" t="s">
        <v>1340</v>
      </c>
      <c r="B1842" s="283">
        <v>548625</v>
      </c>
      <c r="C1842" s="283">
        <v>548625</v>
      </c>
      <c r="D1842" s="283">
        <f t="shared" si="34"/>
        <v>0</v>
      </c>
    </row>
    <row r="1843" spans="1:4" x14ac:dyDescent="0.25">
      <c r="A1843" s="307" t="s">
        <v>1340</v>
      </c>
      <c r="B1843" s="283">
        <v>548625</v>
      </c>
      <c r="C1843" s="283">
        <v>548625</v>
      </c>
      <c r="D1843" s="283">
        <f t="shared" si="34"/>
        <v>0</v>
      </c>
    </row>
    <row r="1844" spans="1:4" x14ac:dyDescent="0.25">
      <c r="A1844" s="307" t="s">
        <v>1340</v>
      </c>
      <c r="B1844" s="283">
        <v>548625</v>
      </c>
      <c r="C1844" s="283">
        <v>548625</v>
      </c>
      <c r="D1844" s="283">
        <f t="shared" si="34"/>
        <v>0</v>
      </c>
    </row>
    <row r="1845" spans="1:4" x14ac:dyDescent="0.25">
      <c r="A1845" s="307" t="s">
        <v>1341</v>
      </c>
      <c r="B1845" s="283">
        <v>165375</v>
      </c>
      <c r="C1845" s="273">
        <v>165375</v>
      </c>
      <c r="D1845" s="283">
        <f t="shared" si="34"/>
        <v>0</v>
      </c>
    </row>
    <row r="1846" spans="1:4" x14ac:dyDescent="0.25">
      <c r="A1846" s="307" t="s">
        <v>1342</v>
      </c>
      <c r="B1846" s="283">
        <v>4357375</v>
      </c>
      <c r="C1846" s="273">
        <v>4357375</v>
      </c>
      <c r="D1846" s="283">
        <f t="shared" si="34"/>
        <v>0</v>
      </c>
    </row>
    <row r="1847" spans="1:4" x14ac:dyDescent="0.25">
      <c r="A1847" s="307" t="s">
        <v>1343</v>
      </c>
      <c r="B1847" s="283">
        <v>840375</v>
      </c>
      <c r="C1847" s="273">
        <v>840375</v>
      </c>
      <c r="D1847" s="283">
        <f t="shared" si="34"/>
        <v>0</v>
      </c>
    </row>
    <row r="1848" spans="1:4" x14ac:dyDescent="0.25">
      <c r="A1848" s="307" t="s">
        <v>1344</v>
      </c>
      <c r="B1848" s="283">
        <v>176875</v>
      </c>
      <c r="C1848" s="283">
        <v>176875</v>
      </c>
      <c r="D1848" s="283">
        <f t="shared" si="34"/>
        <v>0</v>
      </c>
    </row>
    <row r="1849" spans="1:4" x14ac:dyDescent="0.25">
      <c r="A1849" s="307" t="s">
        <v>1344</v>
      </c>
      <c r="B1849" s="283">
        <v>176875</v>
      </c>
      <c r="C1849" s="283">
        <v>176875</v>
      </c>
      <c r="D1849" s="283">
        <f t="shared" si="34"/>
        <v>0</v>
      </c>
    </row>
    <row r="1850" spans="1:4" x14ac:dyDescent="0.25">
      <c r="A1850" s="307" t="s">
        <v>1345</v>
      </c>
      <c r="B1850" s="283">
        <v>159375</v>
      </c>
      <c r="C1850" s="283">
        <v>159375</v>
      </c>
      <c r="D1850" s="283">
        <f t="shared" si="34"/>
        <v>0</v>
      </c>
    </row>
    <row r="1851" spans="1:4" x14ac:dyDescent="0.25">
      <c r="A1851" s="307" t="s">
        <v>1345</v>
      </c>
      <c r="B1851" s="283">
        <v>159375</v>
      </c>
      <c r="C1851" s="283">
        <v>159375</v>
      </c>
      <c r="D1851" s="283">
        <f t="shared" si="34"/>
        <v>0</v>
      </c>
    </row>
    <row r="1852" spans="1:4" x14ac:dyDescent="0.25">
      <c r="A1852" s="307" t="s">
        <v>1346</v>
      </c>
      <c r="B1852" s="283">
        <v>483250</v>
      </c>
      <c r="C1852" s="273">
        <v>483250</v>
      </c>
      <c r="D1852" s="283">
        <f t="shared" si="34"/>
        <v>0</v>
      </c>
    </row>
    <row r="1853" spans="1:4" x14ac:dyDescent="0.25">
      <c r="A1853" s="307" t="s">
        <v>1347</v>
      </c>
      <c r="B1853" s="283">
        <v>177875</v>
      </c>
      <c r="C1853" s="283">
        <v>177875</v>
      </c>
      <c r="D1853" s="283">
        <f t="shared" si="34"/>
        <v>0</v>
      </c>
    </row>
    <row r="1854" spans="1:4" x14ac:dyDescent="0.25">
      <c r="A1854" s="307" t="s">
        <v>1347</v>
      </c>
      <c r="B1854" s="283">
        <v>177875</v>
      </c>
      <c r="C1854" s="283">
        <v>177875</v>
      </c>
      <c r="D1854" s="283">
        <f t="shared" si="34"/>
        <v>0</v>
      </c>
    </row>
    <row r="1855" spans="1:4" x14ac:dyDescent="0.25">
      <c r="A1855" s="307" t="s">
        <v>1348</v>
      </c>
      <c r="B1855" s="283">
        <v>573750</v>
      </c>
      <c r="C1855" s="273">
        <v>573750</v>
      </c>
      <c r="D1855" s="283">
        <f t="shared" si="34"/>
        <v>0</v>
      </c>
    </row>
    <row r="1856" spans="1:4" x14ac:dyDescent="0.25">
      <c r="A1856" s="307" t="s">
        <v>1349</v>
      </c>
      <c r="B1856" s="283">
        <v>256625</v>
      </c>
      <c r="C1856" s="273">
        <v>256625</v>
      </c>
      <c r="D1856" s="283">
        <f t="shared" si="34"/>
        <v>0</v>
      </c>
    </row>
    <row r="1857" spans="1:4" x14ac:dyDescent="0.25">
      <c r="A1857" s="307" t="s">
        <v>1350</v>
      </c>
      <c r="B1857" s="283">
        <v>116500</v>
      </c>
      <c r="C1857" s="273">
        <v>116500</v>
      </c>
      <c r="D1857" s="283">
        <f t="shared" si="34"/>
        <v>0</v>
      </c>
    </row>
    <row r="1858" spans="1:4" x14ac:dyDescent="0.25">
      <c r="A1858" s="307" t="s">
        <v>1351</v>
      </c>
      <c r="B1858" s="283">
        <v>574750</v>
      </c>
      <c r="C1858" s="273">
        <v>574750</v>
      </c>
      <c r="D1858" s="283">
        <f t="shared" si="34"/>
        <v>0</v>
      </c>
    </row>
    <row r="1859" spans="1:4" x14ac:dyDescent="0.25">
      <c r="A1859" s="307" t="s">
        <v>1352</v>
      </c>
      <c r="B1859" s="283">
        <v>2625000</v>
      </c>
      <c r="C1859" s="273">
        <v>2625000</v>
      </c>
      <c r="D1859" s="283">
        <f t="shared" si="34"/>
        <v>0</v>
      </c>
    </row>
    <row r="1860" spans="1:4" x14ac:dyDescent="0.25">
      <c r="A1860" s="307" t="s">
        <v>1353</v>
      </c>
      <c r="B1860" s="283">
        <v>750000</v>
      </c>
      <c r="C1860" s="273">
        <v>750000</v>
      </c>
      <c r="D1860" s="283">
        <f t="shared" si="34"/>
        <v>0</v>
      </c>
    </row>
    <row r="1861" spans="1:4" x14ac:dyDescent="0.25">
      <c r="A1861" s="307" t="s">
        <v>1353</v>
      </c>
      <c r="B1861" s="283">
        <v>750000</v>
      </c>
      <c r="C1861" s="273">
        <v>750000</v>
      </c>
      <c r="D1861" s="283">
        <f t="shared" si="34"/>
        <v>0</v>
      </c>
    </row>
    <row r="1862" spans="1:4" x14ac:dyDescent="0.25">
      <c r="A1862" s="307" t="s">
        <v>1354</v>
      </c>
      <c r="B1862" s="283">
        <v>335000</v>
      </c>
      <c r="C1862" s="273">
        <v>335000</v>
      </c>
      <c r="D1862" s="283">
        <f t="shared" si="34"/>
        <v>0</v>
      </c>
    </row>
    <row r="1863" spans="1:4" x14ac:dyDescent="0.25">
      <c r="A1863" s="307" t="s">
        <v>1355</v>
      </c>
      <c r="B1863" s="283">
        <v>150000</v>
      </c>
      <c r="C1863" s="273">
        <v>150000</v>
      </c>
      <c r="D1863" s="283">
        <f t="shared" si="34"/>
        <v>0</v>
      </c>
    </row>
    <row r="1864" spans="1:4" x14ac:dyDescent="0.25">
      <c r="A1864" s="307" t="s">
        <v>1356</v>
      </c>
      <c r="B1864" s="283">
        <v>125000</v>
      </c>
      <c r="C1864" s="273">
        <v>125000</v>
      </c>
      <c r="D1864" s="283">
        <f t="shared" si="34"/>
        <v>0</v>
      </c>
    </row>
    <row r="1865" spans="1:4" x14ac:dyDescent="0.25">
      <c r="A1865" s="307" t="s">
        <v>1357</v>
      </c>
      <c r="B1865" s="283">
        <v>880000</v>
      </c>
      <c r="C1865" s="273">
        <v>880000</v>
      </c>
      <c r="D1865" s="283">
        <f t="shared" si="34"/>
        <v>0</v>
      </c>
    </row>
    <row r="1866" spans="1:4" x14ac:dyDescent="0.25">
      <c r="A1866" s="307" t="s">
        <v>1357</v>
      </c>
      <c r="B1866" s="283">
        <v>880000</v>
      </c>
      <c r="C1866" s="273">
        <v>880000</v>
      </c>
      <c r="D1866" s="283">
        <f t="shared" si="34"/>
        <v>0</v>
      </c>
    </row>
    <row r="1867" spans="1:4" x14ac:dyDescent="0.25">
      <c r="A1867" s="307" t="s">
        <v>1358</v>
      </c>
      <c r="B1867" s="283">
        <v>100000</v>
      </c>
      <c r="C1867" s="283">
        <v>100000</v>
      </c>
      <c r="D1867" s="283">
        <f t="shared" si="34"/>
        <v>0</v>
      </c>
    </row>
    <row r="1868" spans="1:4" x14ac:dyDescent="0.25">
      <c r="A1868" s="307" t="s">
        <v>1358</v>
      </c>
      <c r="B1868" s="283">
        <v>100000</v>
      </c>
      <c r="C1868" s="283">
        <v>100000</v>
      </c>
      <c r="D1868" s="283">
        <f t="shared" si="34"/>
        <v>0</v>
      </c>
    </row>
    <row r="1869" spans="1:4" x14ac:dyDescent="0.25">
      <c r="A1869" s="307" t="s">
        <v>1359</v>
      </c>
      <c r="B1869" s="283">
        <v>200000</v>
      </c>
      <c r="C1869" s="283">
        <v>200000</v>
      </c>
      <c r="D1869" s="283">
        <f t="shared" si="34"/>
        <v>0</v>
      </c>
    </row>
    <row r="1870" spans="1:4" x14ac:dyDescent="0.25">
      <c r="A1870" s="307" t="s">
        <v>1359</v>
      </c>
      <c r="B1870" s="283">
        <v>200000</v>
      </c>
      <c r="C1870" s="283">
        <v>200000</v>
      </c>
      <c r="D1870" s="283">
        <f t="shared" si="34"/>
        <v>0</v>
      </c>
    </row>
    <row r="1871" spans="1:4" x14ac:dyDescent="0.25">
      <c r="A1871" s="307" t="s">
        <v>1360</v>
      </c>
      <c r="B1871" s="283">
        <v>110000</v>
      </c>
      <c r="C1871" s="273">
        <v>110000</v>
      </c>
      <c r="D1871" s="283">
        <f t="shared" si="34"/>
        <v>0</v>
      </c>
    </row>
    <row r="1872" spans="1:4" x14ac:dyDescent="0.25">
      <c r="A1872" s="307" t="s">
        <v>1361</v>
      </c>
      <c r="B1872" s="283">
        <v>118500</v>
      </c>
      <c r="C1872" s="273">
        <v>118500</v>
      </c>
      <c r="D1872" s="283">
        <f t="shared" si="34"/>
        <v>0</v>
      </c>
    </row>
    <row r="1873" spans="1:4" x14ac:dyDescent="0.25">
      <c r="A1873" s="307" t="s">
        <v>1361</v>
      </c>
      <c r="B1873" s="283">
        <v>118500</v>
      </c>
      <c r="C1873" s="273">
        <v>118500</v>
      </c>
      <c r="D1873" s="283">
        <f t="shared" si="34"/>
        <v>0</v>
      </c>
    </row>
    <row r="1874" spans="1:4" ht="18.75" customHeight="1" x14ac:dyDescent="0.25">
      <c r="A1874" s="311" t="s">
        <v>2246</v>
      </c>
      <c r="B1874" s="303">
        <f>SUM(B1569:B1873)</f>
        <v>227919392</v>
      </c>
      <c r="C1874" s="303">
        <f>SUM(C1569:C1873)</f>
        <v>227919392</v>
      </c>
      <c r="D1874" s="303">
        <f>SUM(D1570:D1873)</f>
        <v>0</v>
      </c>
    </row>
    <row r="1875" spans="1:4" ht="31.5" x14ac:dyDescent="0.25">
      <c r="A1875" s="311" t="s">
        <v>5739</v>
      </c>
      <c r="B1875" s="303"/>
      <c r="C1875" s="286"/>
      <c r="D1875" s="303"/>
    </row>
    <row r="1876" spans="1:4" x14ac:dyDescent="0.25">
      <c r="A1876" s="306" t="s">
        <v>1912</v>
      </c>
      <c r="B1876" s="273">
        <v>437330</v>
      </c>
      <c r="C1876" s="273">
        <f>B1876</f>
        <v>437330</v>
      </c>
      <c r="D1876" s="273">
        <f t="shared" ref="D1876:D1939" si="35">B1876-C1876</f>
        <v>0</v>
      </c>
    </row>
    <row r="1877" spans="1:4" x14ac:dyDescent="0.25">
      <c r="A1877" s="306" t="s">
        <v>1913</v>
      </c>
      <c r="B1877" s="273">
        <v>1608896</v>
      </c>
      <c r="C1877" s="273">
        <f t="shared" ref="C1877:C1940" si="36">B1877</f>
        <v>1608896</v>
      </c>
      <c r="D1877" s="273">
        <f t="shared" si="35"/>
        <v>0</v>
      </c>
    </row>
    <row r="1878" spans="1:4" x14ac:dyDescent="0.25">
      <c r="A1878" s="306" t="s">
        <v>1913</v>
      </c>
      <c r="B1878" s="273">
        <v>1420738</v>
      </c>
      <c r="C1878" s="273">
        <f t="shared" si="36"/>
        <v>1420738</v>
      </c>
      <c r="D1878" s="273">
        <f t="shared" si="35"/>
        <v>0</v>
      </c>
    </row>
    <row r="1879" spans="1:4" x14ac:dyDescent="0.25">
      <c r="A1879" s="306" t="s">
        <v>1914</v>
      </c>
      <c r="B1879" s="273">
        <v>220870</v>
      </c>
      <c r="C1879" s="273">
        <f t="shared" si="36"/>
        <v>220870</v>
      </c>
      <c r="D1879" s="273">
        <f t="shared" si="35"/>
        <v>0</v>
      </c>
    </row>
    <row r="1880" spans="1:4" x14ac:dyDescent="0.25">
      <c r="A1880" s="306" t="s">
        <v>1915</v>
      </c>
      <c r="B1880" s="273">
        <v>1820272</v>
      </c>
      <c r="C1880" s="273">
        <f t="shared" si="36"/>
        <v>1820272</v>
      </c>
      <c r="D1880" s="273">
        <f t="shared" si="35"/>
        <v>0</v>
      </c>
    </row>
    <row r="1881" spans="1:4" x14ac:dyDescent="0.25">
      <c r="A1881" s="306" t="s">
        <v>1916</v>
      </c>
      <c r="B1881" s="273">
        <v>597178</v>
      </c>
      <c r="C1881" s="273">
        <f t="shared" si="36"/>
        <v>597178</v>
      </c>
      <c r="D1881" s="273">
        <f t="shared" si="35"/>
        <v>0</v>
      </c>
    </row>
    <row r="1882" spans="1:4" x14ac:dyDescent="0.25">
      <c r="A1882" s="306" t="s">
        <v>1917</v>
      </c>
      <c r="B1882" s="273">
        <v>523707</v>
      </c>
      <c r="C1882" s="273">
        <f t="shared" si="36"/>
        <v>523707</v>
      </c>
      <c r="D1882" s="273">
        <f t="shared" si="35"/>
        <v>0</v>
      </c>
    </row>
    <row r="1883" spans="1:4" x14ac:dyDescent="0.25">
      <c r="A1883" s="306" t="s">
        <v>1918</v>
      </c>
      <c r="B1883" s="273">
        <v>548864</v>
      </c>
      <c r="C1883" s="273">
        <f t="shared" si="36"/>
        <v>548864</v>
      </c>
      <c r="D1883" s="273">
        <f t="shared" si="35"/>
        <v>0</v>
      </c>
    </row>
    <row r="1884" spans="1:4" x14ac:dyDescent="0.25">
      <c r="A1884" s="306" t="s">
        <v>1957</v>
      </c>
      <c r="B1884" s="273">
        <v>3149572</v>
      </c>
      <c r="C1884" s="273">
        <f t="shared" si="36"/>
        <v>3149572</v>
      </c>
      <c r="D1884" s="273">
        <f t="shared" si="35"/>
        <v>0</v>
      </c>
    </row>
    <row r="1885" spans="1:4" x14ac:dyDescent="0.25">
      <c r="A1885" s="306" t="s">
        <v>1960</v>
      </c>
      <c r="B1885" s="273">
        <v>270392</v>
      </c>
      <c r="C1885" s="273">
        <f t="shared" si="36"/>
        <v>270392</v>
      </c>
      <c r="D1885" s="273">
        <f t="shared" si="35"/>
        <v>0</v>
      </c>
    </row>
    <row r="1886" spans="1:4" x14ac:dyDescent="0.25">
      <c r="A1886" s="306" t="s">
        <v>1960</v>
      </c>
      <c r="B1886" s="273">
        <v>270392</v>
      </c>
      <c r="C1886" s="273">
        <f t="shared" si="36"/>
        <v>270392</v>
      </c>
      <c r="D1886" s="273">
        <f t="shared" si="35"/>
        <v>0</v>
      </c>
    </row>
    <row r="1887" spans="1:4" x14ac:dyDescent="0.25">
      <c r="A1887" s="306" t="s">
        <v>1960</v>
      </c>
      <c r="B1887" s="273">
        <v>270392</v>
      </c>
      <c r="C1887" s="273">
        <f t="shared" si="36"/>
        <v>270392</v>
      </c>
      <c r="D1887" s="273">
        <f t="shared" si="35"/>
        <v>0</v>
      </c>
    </row>
    <row r="1888" spans="1:4" x14ac:dyDescent="0.25">
      <c r="A1888" s="306" t="s">
        <v>1960</v>
      </c>
      <c r="B1888" s="273">
        <v>270392</v>
      </c>
      <c r="C1888" s="273">
        <f t="shared" si="36"/>
        <v>270392</v>
      </c>
      <c r="D1888" s="273">
        <f t="shared" si="35"/>
        <v>0</v>
      </c>
    </row>
    <row r="1889" spans="1:4" x14ac:dyDescent="0.25">
      <c r="A1889" s="306" t="s">
        <v>1960</v>
      </c>
      <c r="B1889" s="273">
        <v>270392</v>
      </c>
      <c r="C1889" s="273">
        <f t="shared" si="36"/>
        <v>270392</v>
      </c>
      <c r="D1889" s="273">
        <f t="shared" si="35"/>
        <v>0</v>
      </c>
    </row>
    <row r="1890" spans="1:4" x14ac:dyDescent="0.25">
      <c r="A1890" s="306" t="s">
        <v>1960</v>
      </c>
      <c r="B1890" s="273">
        <v>270392</v>
      </c>
      <c r="C1890" s="273">
        <f t="shared" si="36"/>
        <v>270392</v>
      </c>
      <c r="D1890" s="273">
        <f t="shared" si="35"/>
        <v>0</v>
      </c>
    </row>
    <row r="1891" spans="1:4" x14ac:dyDescent="0.25">
      <c r="A1891" s="306" t="s">
        <v>1960</v>
      </c>
      <c r="B1891" s="273">
        <v>270392</v>
      </c>
      <c r="C1891" s="273">
        <f t="shared" si="36"/>
        <v>270392</v>
      </c>
      <c r="D1891" s="273">
        <f t="shared" si="35"/>
        <v>0</v>
      </c>
    </row>
    <row r="1892" spans="1:4" x14ac:dyDescent="0.25">
      <c r="A1892" s="306" t="s">
        <v>1960</v>
      </c>
      <c r="B1892" s="273">
        <v>270392</v>
      </c>
      <c r="C1892" s="273">
        <f t="shared" si="36"/>
        <v>270392</v>
      </c>
      <c r="D1892" s="273">
        <f t="shared" si="35"/>
        <v>0</v>
      </c>
    </row>
    <row r="1893" spans="1:4" x14ac:dyDescent="0.25">
      <c r="A1893" s="306" t="s">
        <v>1960</v>
      </c>
      <c r="B1893" s="273">
        <v>270392</v>
      </c>
      <c r="C1893" s="273">
        <f t="shared" si="36"/>
        <v>270392</v>
      </c>
      <c r="D1893" s="273">
        <f t="shared" si="35"/>
        <v>0</v>
      </c>
    </row>
    <row r="1894" spans="1:4" x14ac:dyDescent="0.25">
      <c r="A1894" s="306" t="s">
        <v>1960</v>
      </c>
      <c r="B1894" s="273">
        <v>270392</v>
      </c>
      <c r="C1894" s="273">
        <f t="shared" si="36"/>
        <v>270392</v>
      </c>
      <c r="D1894" s="273">
        <f t="shared" si="35"/>
        <v>0</v>
      </c>
    </row>
    <row r="1895" spans="1:4" x14ac:dyDescent="0.25">
      <c r="A1895" s="306" t="s">
        <v>1960</v>
      </c>
      <c r="B1895" s="273">
        <v>270392</v>
      </c>
      <c r="C1895" s="273">
        <f t="shared" si="36"/>
        <v>270392</v>
      </c>
      <c r="D1895" s="273">
        <f t="shared" si="35"/>
        <v>0</v>
      </c>
    </row>
    <row r="1896" spans="1:4" x14ac:dyDescent="0.25">
      <c r="A1896" s="306" t="s">
        <v>1960</v>
      </c>
      <c r="B1896" s="273">
        <v>270392</v>
      </c>
      <c r="C1896" s="273">
        <f t="shared" si="36"/>
        <v>270392</v>
      </c>
      <c r="D1896" s="273">
        <f t="shared" si="35"/>
        <v>0</v>
      </c>
    </row>
    <row r="1897" spans="1:4" x14ac:dyDescent="0.25">
      <c r="A1897" s="306" t="s">
        <v>1960</v>
      </c>
      <c r="B1897" s="273">
        <v>270392</v>
      </c>
      <c r="C1897" s="273">
        <f t="shared" si="36"/>
        <v>270392</v>
      </c>
      <c r="D1897" s="273">
        <f t="shared" si="35"/>
        <v>0</v>
      </c>
    </row>
    <row r="1898" spans="1:4" x14ac:dyDescent="0.25">
      <c r="A1898" s="306" t="s">
        <v>1960</v>
      </c>
      <c r="B1898" s="273">
        <v>270392</v>
      </c>
      <c r="C1898" s="273">
        <f t="shared" si="36"/>
        <v>270392</v>
      </c>
      <c r="D1898" s="273">
        <f t="shared" si="35"/>
        <v>0</v>
      </c>
    </row>
    <row r="1899" spans="1:4" x14ac:dyDescent="0.25">
      <c r="A1899" s="306" t="s">
        <v>1960</v>
      </c>
      <c r="B1899" s="273">
        <v>270392</v>
      </c>
      <c r="C1899" s="273">
        <f t="shared" si="36"/>
        <v>270392</v>
      </c>
      <c r="D1899" s="273">
        <f t="shared" si="35"/>
        <v>0</v>
      </c>
    </row>
    <row r="1900" spans="1:4" x14ac:dyDescent="0.25">
      <c r="A1900" s="306" t="s">
        <v>1960</v>
      </c>
      <c r="B1900" s="273">
        <v>270392</v>
      </c>
      <c r="C1900" s="273">
        <f t="shared" si="36"/>
        <v>270392</v>
      </c>
      <c r="D1900" s="273">
        <f t="shared" si="35"/>
        <v>0</v>
      </c>
    </row>
    <row r="1901" spans="1:4" x14ac:dyDescent="0.25">
      <c r="A1901" s="306" t="s">
        <v>1960</v>
      </c>
      <c r="B1901" s="273">
        <v>270392</v>
      </c>
      <c r="C1901" s="273">
        <f t="shared" si="36"/>
        <v>270392</v>
      </c>
      <c r="D1901" s="273">
        <f t="shared" si="35"/>
        <v>0</v>
      </c>
    </row>
    <row r="1902" spans="1:4" x14ac:dyDescent="0.25">
      <c r="A1902" s="306" t="s">
        <v>1960</v>
      </c>
      <c r="B1902" s="273">
        <v>270392</v>
      </c>
      <c r="C1902" s="273">
        <f t="shared" si="36"/>
        <v>270392</v>
      </c>
      <c r="D1902" s="273">
        <f t="shared" si="35"/>
        <v>0</v>
      </c>
    </row>
    <row r="1903" spans="1:4" x14ac:dyDescent="0.25">
      <c r="A1903" s="306" t="s">
        <v>1960</v>
      </c>
      <c r="B1903" s="273">
        <v>270392</v>
      </c>
      <c r="C1903" s="273">
        <f t="shared" si="36"/>
        <v>270392</v>
      </c>
      <c r="D1903" s="273">
        <f t="shared" si="35"/>
        <v>0</v>
      </c>
    </row>
    <row r="1904" spans="1:4" x14ac:dyDescent="0.25">
      <c r="A1904" s="306" t="s">
        <v>1960</v>
      </c>
      <c r="B1904" s="273">
        <v>270392</v>
      </c>
      <c r="C1904" s="273">
        <f t="shared" si="36"/>
        <v>270392</v>
      </c>
      <c r="D1904" s="273">
        <f t="shared" si="35"/>
        <v>0</v>
      </c>
    </row>
    <row r="1905" spans="1:4" x14ac:dyDescent="0.25">
      <c r="A1905" s="306" t="s">
        <v>1960</v>
      </c>
      <c r="B1905" s="273">
        <v>270392</v>
      </c>
      <c r="C1905" s="273">
        <f t="shared" si="36"/>
        <v>270392</v>
      </c>
      <c r="D1905" s="273">
        <f t="shared" si="35"/>
        <v>0</v>
      </c>
    </row>
    <row r="1906" spans="1:4" x14ac:dyDescent="0.25">
      <c r="A1906" s="306" t="s">
        <v>1960</v>
      </c>
      <c r="B1906" s="273">
        <v>270392</v>
      </c>
      <c r="C1906" s="273">
        <f t="shared" si="36"/>
        <v>270392</v>
      </c>
      <c r="D1906" s="273">
        <f t="shared" si="35"/>
        <v>0</v>
      </c>
    </row>
    <row r="1907" spans="1:4" x14ac:dyDescent="0.25">
      <c r="A1907" s="306" t="s">
        <v>1960</v>
      </c>
      <c r="B1907" s="273">
        <v>270392</v>
      </c>
      <c r="C1907" s="273">
        <f t="shared" si="36"/>
        <v>270392</v>
      </c>
      <c r="D1907" s="273">
        <f t="shared" si="35"/>
        <v>0</v>
      </c>
    </row>
    <row r="1908" spans="1:4" x14ac:dyDescent="0.25">
      <c r="A1908" s="306" t="s">
        <v>1960</v>
      </c>
      <c r="B1908" s="273">
        <v>270392</v>
      </c>
      <c r="C1908" s="273">
        <f t="shared" si="36"/>
        <v>270392</v>
      </c>
      <c r="D1908" s="273">
        <f t="shared" si="35"/>
        <v>0</v>
      </c>
    </row>
    <row r="1909" spans="1:4" x14ac:dyDescent="0.25">
      <c r="A1909" s="306" t="s">
        <v>1960</v>
      </c>
      <c r="B1909" s="273">
        <v>270392</v>
      </c>
      <c r="C1909" s="273">
        <f t="shared" si="36"/>
        <v>270392</v>
      </c>
      <c r="D1909" s="273">
        <f t="shared" si="35"/>
        <v>0</v>
      </c>
    </row>
    <row r="1910" spans="1:4" x14ac:dyDescent="0.25">
      <c r="A1910" s="306" t="s">
        <v>1960</v>
      </c>
      <c r="B1910" s="273">
        <v>270392</v>
      </c>
      <c r="C1910" s="273">
        <f t="shared" si="36"/>
        <v>270392</v>
      </c>
      <c r="D1910" s="273">
        <f t="shared" si="35"/>
        <v>0</v>
      </c>
    </row>
    <row r="1911" spans="1:4" x14ac:dyDescent="0.25">
      <c r="A1911" s="306" t="s">
        <v>1960</v>
      </c>
      <c r="B1911" s="273">
        <v>270392</v>
      </c>
      <c r="C1911" s="273">
        <f t="shared" si="36"/>
        <v>270392</v>
      </c>
      <c r="D1911" s="273">
        <f t="shared" si="35"/>
        <v>0</v>
      </c>
    </row>
    <row r="1912" spans="1:4" x14ac:dyDescent="0.25">
      <c r="A1912" s="306" t="s">
        <v>1960</v>
      </c>
      <c r="B1912" s="273">
        <v>270392</v>
      </c>
      <c r="C1912" s="273">
        <f t="shared" si="36"/>
        <v>270392</v>
      </c>
      <c r="D1912" s="273">
        <f t="shared" si="35"/>
        <v>0</v>
      </c>
    </row>
    <row r="1913" spans="1:4" x14ac:dyDescent="0.25">
      <c r="A1913" s="306" t="s">
        <v>1960</v>
      </c>
      <c r="B1913" s="273">
        <v>270392</v>
      </c>
      <c r="C1913" s="273">
        <f t="shared" si="36"/>
        <v>270392</v>
      </c>
      <c r="D1913" s="273">
        <f t="shared" si="35"/>
        <v>0</v>
      </c>
    </row>
    <row r="1914" spans="1:4" x14ac:dyDescent="0.25">
      <c r="A1914" s="306" t="s">
        <v>1960</v>
      </c>
      <c r="B1914" s="273">
        <v>270392</v>
      </c>
      <c r="C1914" s="273">
        <f t="shared" si="36"/>
        <v>270392</v>
      </c>
      <c r="D1914" s="273">
        <f t="shared" si="35"/>
        <v>0</v>
      </c>
    </row>
    <row r="1915" spans="1:4" x14ac:dyDescent="0.25">
      <c r="A1915" s="306" t="s">
        <v>1960</v>
      </c>
      <c r="B1915" s="273">
        <v>270392</v>
      </c>
      <c r="C1915" s="273">
        <f t="shared" si="36"/>
        <v>270392</v>
      </c>
      <c r="D1915" s="273">
        <f t="shared" si="35"/>
        <v>0</v>
      </c>
    </row>
    <row r="1916" spans="1:4" x14ac:dyDescent="0.25">
      <c r="A1916" s="306" t="s">
        <v>1960</v>
      </c>
      <c r="B1916" s="273">
        <v>270392</v>
      </c>
      <c r="C1916" s="273">
        <f>B1916</f>
        <v>270392</v>
      </c>
      <c r="D1916" s="273">
        <f t="shared" si="35"/>
        <v>0</v>
      </c>
    </row>
    <row r="1917" spans="1:4" x14ac:dyDescent="0.25">
      <c r="A1917" s="306" t="s">
        <v>1960</v>
      </c>
      <c r="B1917" s="273">
        <v>270392</v>
      </c>
      <c r="C1917" s="273">
        <f t="shared" si="36"/>
        <v>270392</v>
      </c>
      <c r="D1917" s="273">
        <f t="shared" si="35"/>
        <v>0</v>
      </c>
    </row>
    <row r="1918" spans="1:4" x14ac:dyDescent="0.25">
      <c r="A1918" s="306" t="s">
        <v>1960</v>
      </c>
      <c r="B1918" s="273">
        <v>270392</v>
      </c>
      <c r="C1918" s="273">
        <f t="shared" si="36"/>
        <v>270392</v>
      </c>
      <c r="D1918" s="273">
        <f t="shared" si="35"/>
        <v>0</v>
      </c>
    </row>
    <row r="1919" spans="1:4" x14ac:dyDescent="0.25">
      <c r="A1919" s="306" t="s">
        <v>1960</v>
      </c>
      <c r="B1919" s="273">
        <v>270392</v>
      </c>
      <c r="C1919" s="273">
        <f t="shared" si="36"/>
        <v>270392</v>
      </c>
      <c r="D1919" s="273">
        <f t="shared" si="35"/>
        <v>0</v>
      </c>
    </row>
    <row r="1920" spans="1:4" x14ac:dyDescent="0.25">
      <c r="A1920" s="306" t="s">
        <v>1960</v>
      </c>
      <c r="B1920" s="273">
        <v>270392</v>
      </c>
      <c r="C1920" s="273">
        <f t="shared" si="36"/>
        <v>270392</v>
      </c>
      <c r="D1920" s="273">
        <f t="shared" si="35"/>
        <v>0</v>
      </c>
    </row>
    <row r="1921" spans="1:4" x14ac:dyDescent="0.25">
      <c r="A1921" s="306" t="s">
        <v>1960</v>
      </c>
      <c r="B1921" s="273">
        <v>270392</v>
      </c>
      <c r="C1921" s="273">
        <f t="shared" si="36"/>
        <v>270392</v>
      </c>
      <c r="D1921" s="273">
        <f t="shared" si="35"/>
        <v>0</v>
      </c>
    </row>
    <row r="1922" spans="1:4" x14ac:dyDescent="0.25">
      <c r="A1922" s="306" t="s">
        <v>1960</v>
      </c>
      <c r="B1922" s="273">
        <v>270392</v>
      </c>
      <c r="C1922" s="273">
        <f t="shared" si="36"/>
        <v>270392</v>
      </c>
      <c r="D1922" s="273">
        <f t="shared" si="35"/>
        <v>0</v>
      </c>
    </row>
    <row r="1923" spans="1:4" x14ac:dyDescent="0.25">
      <c r="A1923" s="306" t="s">
        <v>1960</v>
      </c>
      <c r="B1923" s="273">
        <v>270392</v>
      </c>
      <c r="C1923" s="273">
        <f t="shared" si="36"/>
        <v>270392</v>
      </c>
      <c r="D1923" s="273">
        <f t="shared" si="35"/>
        <v>0</v>
      </c>
    </row>
    <row r="1924" spans="1:4" x14ac:dyDescent="0.25">
      <c r="A1924" s="306" t="s">
        <v>1960</v>
      </c>
      <c r="B1924" s="273">
        <v>270392</v>
      </c>
      <c r="C1924" s="273">
        <f t="shared" si="36"/>
        <v>270392</v>
      </c>
      <c r="D1924" s="273">
        <f t="shared" si="35"/>
        <v>0</v>
      </c>
    </row>
    <row r="1925" spans="1:4" x14ac:dyDescent="0.25">
      <c r="A1925" s="306" t="s">
        <v>1960</v>
      </c>
      <c r="B1925" s="273">
        <v>270392</v>
      </c>
      <c r="C1925" s="273">
        <f t="shared" si="36"/>
        <v>270392</v>
      </c>
      <c r="D1925" s="273">
        <f t="shared" si="35"/>
        <v>0</v>
      </c>
    </row>
    <row r="1926" spans="1:4" x14ac:dyDescent="0.25">
      <c r="A1926" s="306" t="s">
        <v>1960</v>
      </c>
      <c r="B1926" s="273">
        <v>270392</v>
      </c>
      <c r="C1926" s="273">
        <f t="shared" si="36"/>
        <v>270392</v>
      </c>
      <c r="D1926" s="273">
        <f t="shared" si="35"/>
        <v>0</v>
      </c>
    </row>
    <row r="1927" spans="1:4" x14ac:dyDescent="0.25">
      <c r="A1927" s="306" t="s">
        <v>1960</v>
      </c>
      <c r="B1927" s="273">
        <v>270392</v>
      </c>
      <c r="C1927" s="273">
        <f t="shared" si="36"/>
        <v>270392</v>
      </c>
      <c r="D1927" s="273">
        <f t="shared" si="35"/>
        <v>0</v>
      </c>
    </row>
    <row r="1928" spans="1:4" x14ac:dyDescent="0.25">
      <c r="A1928" s="306" t="s">
        <v>1960</v>
      </c>
      <c r="B1928" s="273">
        <v>270392</v>
      </c>
      <c r="C1928" s="273">
        <f t="shared" si="36"/>
        <v>270392</v>
      </c>
      <c r="D1928" s="273">
        <f t="shared" si="35"/>
        <v>0</v>
      </c>
    </row>
    <row r="1929" spans="1:4" x14ac:dyDescent="0.25">
      <c r="A1929" s="306" t="s">
        <v>1960</v>
      </c>
      <c r="B1929" s="273">
        <v>270392</v>
      </c>
      <c r="C1929" s="273">
        <f t="shared" si="36"/>
        <v>270392</v>
      </c>
      <c r="D1929" s="273">
        <f t="shared" si="35"/>
        <v>0</v>
      </c>
    </row>
    <row r="1930" spans="1:4" x14ac:dyDescent="0.25">
      <c r="A1930" s="306" t="s">
        <v>1960</v>
      </c>
      <c r="B1930" s="273">
        <v>270392</v>
      </c>
      <c r="C1930" s="273">
        <f t="shared" si="36"/>
        <v>270392</v>
      </c>
      <c r="D1930" s="273">
        <f t="shared" si="35"/>
        <v>0</v>
      </c>
    </row>
    <row r="1931" spans="1:4" x14ac:dyDescent="0.25">
      <c r="A1931" s="306" t="s">
        <v>1960</v>
      </c>
      <c r="B1931" s="273">
        <v>270392</v>
      </c>
      <c r="C1931" s="273">
        <f t="shared" si="36"/>
        <v>270392</v>
      </c>
      <c r="D1931" s="273">
        <f t="shared" si="35"/>
        <v>0</v>
      </c>
    </row>
    <row r="1932" spans="1:4" x14ac:dyDescent="0.25">
      <c r="A1932" s="306" t="s">
        <v>1960</v>
      </c>
      <c r="B1932" s="273">
        <v>270392</v>
      </c>
      <c r="C1932" s="273">
        <f>B1932</f>
        <v>270392</v>
      </c>
      <c r="D1932" s="273">
        <f t="shared" si="35"/>
        <v>0</v>
      </c>
    </row>
    <row r="1933" spans="1:4" x14ac:dyDescent="0.25">
      <c r="A1933" s="306" t="s">
        <v>1960</v>
      </c>
      <c r="B1933" s="273">
        <v>270392</v>
      </c>
      <c r="C1933" s="273">
        <f t="shared" si="36"/>
        <v>270392</v>
      </c>
      <c r="D1933" s="273">
        <f t="shared" si="35"/>
        <v>0</v>
      </c>
    </row>
    <row r="1934" spans="1:4" x14ac:dyDescent="0.25">
      <c r="A1934" s="306" t="s">
        <v>1960</v>
      </c>
      <c r="B1934" s="273">
        <v>270392</v>
      </c>
      <c r="C1934" s="273">
        <f t="shared" si="36"/>
        <v>270392</v>
      </c>
      <c r="D1934" s="273">
        <f t="shared" si="35"/>
        <v>0</v>
      </c>
    </row>
    <row r="1935" spans="1:4" x14ac:dyDescent="0.25">
      <c r="A1935" s="306" t="s">
        <v>1960</v>
      </c>
      <c r="B1935" s="273">
        <v>270392</v>
      </c>
      <c r="C1935" s="273">
        <f t="shared" si="36"/>
        <v>270392</v>
      </c>
      <c r="D1935" s="273">
        <f t="shared" si="35"/>
        <v>0</v>
      </c>
    </row>
    <row r="1936" spans="1:4" x14ac:dyDescent="0.25">
      <c r="A1936" s="306" t="s">
        <v>1960</v>
      </c>
      <c r="B1936" s="273">
        <v>270392</v>
      </c>
      <c r="C1936" s="273">
        <f t="shared" si="36"/>
        <v>270392</v>
      </c>
      <c r="D1936" s="273">
        <f t="shared" si="35"/>
        <v>0</v>
      </c>
    </row>
    <row r="1937" spans="1:4" x14ac:dyDescent="0.25">
      <c r="A1937" s="306" t="s">
        <v>1960</v>
      </c>
      <c r="B1937" s="273">
        <v>270392</v>
      </c>
      <c r="C1937" s="273">
        <f t="shared" si="36"/>
        <v>270392</v>
      </c>
      <c r="D1937" s="273">
        <f t="shared" si="35"/>
        <v>0</v>
      </c>
    </row>
    <row r="1938" spans="1:4" x14ac:dyDescent="0.25">
      <c r="A1938" s="306" t="s">
        <v>1960</v>
      </c>
      <c r="B1938" s="273">
        <v>270392</v>
      </c>
      <c r="C1938" s="273">
        <f t="shared" si="36"/>
        <v>270392</v>
      </c>
      <c r="D1938" s="273">
        <f t="shared" si="35"/>
        <v>0</v>
      </c>
    </row>
    <row r="1939" spans="1:4" x14ac:dyDescent="0.25">
      <c r="A1939" s="306" t="s">
        <v>1960</v>
      </c>
      <c r="B1939" s="273">
        <v>270392</v>
      </c>
      <c r="C1939" s="273">
        <f t="shared" si="36"/>
        <v>270392</v>
      </c>
      <c r="D1939" s="273">
        <f t="shared" si="35"/>
        <v>0</v>
      </c>
    </row>
    <row r="1940" spans="1:4" x14ac:dyDescent="0.25">
      <c r="A1940" s="306" t="s">
        <v>1960</v>
      </c>
      <c r="B1940" s="273">
        <v>270392</v>
      </c>
      <c r="C1940" s="273">
        <f t="shared" si="36"/>
        <v>270392</v>
      </c>
      <c r="D1940" s="273">
        <f t="shared" ref="D1940:D2003" si="37">B1940-C1940</f>
        <v>0</v>
      </c>
    </row>
    <row r="1941" spans="1:4" x14ac:dyDescent="0.25">
      <c r="A1941" s="306" t="s">
        <v>1960</v>
      </c>
      <c r="B1941" s="273">
        <v>270392</v>
      </c>
      <c r="C1941" s="273">
        <f t="shared" ref="C1941:C1948" si="38">B1941</f>
        <v>270392</v>
      </c>
      <c r="D1941" s="273">
        <f t="shared" si="37"/>
        <v>0</v>
      </c>
    </row>
    <row r="1942" spans="1:4" x14ac:dyDescent="0.25">
      <c r="A1942" s="306" t="s">
        <v>1960</v>
      </c>
      <c r="B1942" s="273">
        <v>270392</v>
      </c>
      <c r="C1942" s="273">
        <f t="shared" si="38"/>
        <v>270392</v>
      </c>
      <c r="D1942" s="273">
        <f t="shared" si="37"/>
        <v>0</v>
      </c>
    </row>
    <row r="1943" spans="1:4" x14ac:dyDescent="0.25">
      <c r="A1943" s="306" t="s">
        <v>1960</v>
      </c>
      <c r="B1943" s="273">
        <v>270392</v>
      </c>
      <c r="C1943" s="273">
        <f t="shared" si="38"/>
        <v>270392</v>
      </c>
      <c r="D1943" s="273">
        <f t="shared" si="37"/>
        <v>0</v>
      </c>
    </row>
    <row r="1944" spans="1:4" x14ac:dyDescent="0.25">
      <c r="A1944" s="306" t="s">
        <v>1960</v>
      </c>
      <c r="B1944" s="273">
        <v>270392</v>
      </c>
      <c r="C1944" s="273">
        <f t="shared" si="38"/>
        <v>270392</v>
      </c>
      <c r="D1944" s="273">
        <f t="shared" si="37"/>
        <v>0</v>
      </c>
    </row>
    <row r="1945" spans="1:4" x14ac:dyDescent="0.25">
      <c r="A1945" s="306" t="s">
        <v>1960</v>
      </c>
      <c r="B1945" s="273">
        <v>270392</v>
      </c>
      <c r="C1945" s="273">
        <f t="shared" si="38"/>
        <v>270392</v>
      </c>
      <c r="D1945" s="273">
        <f t="shared" si="37"/>
        <v>0</v>
      </c>
    </row>
    <row r="1946" spans="1:4" x14ac:dyDescent="0.25">
      <c r="A1946" s="306" t="s">
        <v>1960</v>
      </c>
      <c r="B1946" s="273">
        <v>270392</v>
      </c>
      <c r="C1946" s="273">
        <f t="shared" si="38"/>
        <v>270392</v>
      </c>
      <c r="D1946" s="273">
        <f t="shared" si="37"/>
        <v>0</v>
      </c>
    </row>
    <row r="1947" spans="1:4" x14ac:dyDescent="0.25">
      <c r="A1947" s="306" t="s">
        <v>1960</v>
      </c>
      <c r="B1947" s="273">
        <v>270392</v>
      </c>
      <c r="C1947" s="273">
        <f t="shared" si="38"/>
        <v>270392</v>
      </c>
      <c r="D1947" s="273">
        <f t="shared" si="37"/>
        <v>0</v>
      </c>
    </row>
    <row r="1948" spans="1:4" x14ac:dyDescent="0.25">
      <c r="A1948" s="306" t="s">
        <v>1960</v>
      </c>
      <c r="B1948" s="273">
        <v>270392</v>
      </c>
      <c r="C1948" s="273">
        <f t="shared" si="38"/>
        <v>270392</v>
      </c>
      <c r="D1948" s="273">
        <f t="shared" si="37"/>
        <v>0</v>
      </c>
    </row>
    <row r="1949" spans="1:4" x14ac:dyDescent="0.25">
      <c r="A1949" s="306" t="s">
        <v>1960</v>
      </c>
      <c r="B1949" s="273">
        <v>270392</v>
      </c>
      <c r="C1949" s="273">
        <f>B1949</f>
        <v>270392</v>
      </c>
      <c r="D1949" s="273">
        <f t="shared" si="37"/>
        <v>0</v>
      </c>
    </row>
    <row r="1950" spans="1:4" x14ac:dyDescent="0.25">
      <c r="A1950" s="306" t="s">
        <v>1960</v>
      </c>
      <c r="B1950" s="273">
        <v>270392</v>
      </c>
      <c r="C1950" s="273">
        <f t="shared" ref="C1950:C1963" si="39">B1950</f>
        <v>270392</v>
      </c>
      <c r="D1950" s="273">
        <f t="shared" si="37"/>
        <v>0</v>
      </c>
    </row>
    <row r="1951" spans="1:4" x14ac:dyDescent="0.25">
      <c r="A1951" s="306" t="s">
        <v>1960</v>
      </c>
      <c r="B1951" s="273">
        <v>270392</v>
      </c>
      <c r="C1951" s="273">
        <f t="shared" si="39"/>
        <v>270392</v>
      </c>
      <c r="D1951" s="273">
        <f t="shared" si="37"/>
        <v>0</v>
      </c>
    </row>
    <row r="1952" spans="1:4" x14ac:dyDescent="0.25">
      <c r="A1952" s="306" t="s">
        <v>1960</v>
      </c>
      <c r="B1952" s="273">
        <v>270392</v>
      </c>
      <c r="C1952" s="273">
        <f t="shared" si="39"/>
        <v>270392</v>
      </c>
      <c r="D1952" s="273">
        <f t="shared" si="37"/>
        <v>0</v>
      </c>
    </row>
    <row r="1953" spans="1:4" x14ac:dyDescent="0.25">
      <c r="A1953" s="306" t="s">
        <v>1960</v>
      </c>
      <c r="B1953" s="273">
        <v>270392</v>
      </c>
      <c r="C1953" s="273">
        <f t="shared" si="39"/>
        <v>270392</v>
      </c>
      <c r="D1953" s="273">
        <f t="shared" si="37"/>
        <v>0</v>
      </c>
    </row>
    <row r="1954" spans="1:4" x14ac:dyDescent="0.25">
      <c r="A1954" s="306" t="s">
        <v>1960</v>
      </c>
      <c r="B1954" s="273">
        <v>270392</v>
      </c>
      <c r="C1954" s="273">
        <f t="shared" si="39"/>
        <v>270392</v>
      </c>
      <c r="D1954" s="273">
        <f t="shared" si="37"/>
        <v>0</v>
      </c>
    </row>
    <row r="1955" spans="1:4" x14ac:dyDescent="0.25">
      <c r="A1955" s="306" t="s">
        <v>1960</v>
      </c>
      <c r="B1955" s="273">
        <v>270392</v>
      </c>
      <c r="C1955" s="273">
        <f t="shared" si="39"/>
        <v>270392</v>
      </c>
      <c r="D1955" s="273">
        <f t="shared" si="37"/>
        <v>0</v>
      </c>
    </row>
    <row r="1956" spans="1:4" x14ac:dyDescent="0.25">
      <c r="A1956" s="306" t="s">
        <v>1960</v>
      </c>
      <c r="B1956" s="273">
        <v>270392</v>
      </c>
      <c r="C1956" s="273">
        <f t="shared" si="39"/>
        <v>270392</v>
      </c>
      <c r="D1956" s="273">
        <f t="shared" si="37"/>
        <v>0</v>
      </c>
    </row>
    <row r="1957" spans="1:4" x14ac:dyDescent="0.25">
      <c r="A1957" s="306" t="s">
        <v>1960</v>
      </c>
      <c r="B1957" s="273">
        <v>270392</v>
      </c>
      <c r="C1957" s="273">
        <f t="shared" si="39"/>
        <v>270392</v>
      </c>
      <c r="D1957" s="273">
        <f t="shared" si="37"/>
        <v>0</v>
      </c>
    </row>
    <row r="1958" spans="1:4" x14ac:dyDescent="0.25">
      <c r="A1958" s="306" t="s">
        <v>1960</v>
      </c>
      <c r="B1958" s="273">
        <v>270392</v>
      </c>
      <c r="C1958" s="273">
        <f t="shared" si="39"/>
        <v>270392</v>
      </c>
      <c r="D1958" s="273">
        <f t="shared" si="37"/>
        <v>0</v>
      </c>
    </row>
    <row r="1959" spans="1:4" x14ac:dyDescent="0.25">
      <c r="A1959" s="306" t="s">
        <v>1960</v>
      </c>
      <c r="B1959" s="273">
        <v>270392</v>
      </c>
      <c r="C1959" s="273">
        <f t="shared" si="39"/>
        <v>270392</v>
      </c>
      <c r="D1959" s="273">
        <f t="shared" si="37"/>
        <v>0</v>
      </c>
    </row>
    <row r="1960" spans="1:4" x14ac:dyDescent="0.25">
      <c r="A1960" s="306" t="s">
        <v>1960</v>
      </c>
      <c r="B1960" s="273">
        <v>270392</v>
      </c>
      <c r="C1960" s="273">
        <f t="shared" si="39"/>
        <v>270392</v>
      </c>
      <c r="D1960" s="273">
        <f t="shared" si="37"/>
        <v>0</v>
      </c>
    </row>
    <row r="1961" spans="1:4" x14ac:dyDescent="0.25">
      <c r="A1961" s="306" t="s">
        <v>1960</v>
      </c>
      <c r="B1961" s="273">
        <v>270392</v>
      </c>
      <c r="C1961" s="273">
        <f t="shared" si="39"/>
        <v>270392</v>
      </c>
      <c r="D1961" s="273">
        <f t="shared" si="37"/>
        <v>0</v>
      </c>
    </row>
    <row r="1962" spans="1:4" x14ac:dyDescent="0.25">
      <c r="A1962" s="306" t="s">
        <v>1960</v>
      </c>
      <c r="B1962" s="273">
        <v>270392</v>
      </c>
      <c r="C1962" s="273">
        <f t="shared" si="39"/>
        <v>270392</v>
      </c>
      <c r="D1962" s="273">
        <f t="shared" si="37"/>
        <v>0</v>
      </c>
    </row>
    <row r="1963" spans="1:4" x14ac:dyDescent="0.25">
      <c r="A1963" s="306" t="s">
        <v>1960</v>
      </c>
      <c r="B1963" s="273">
        <v>270392</v>
      </c>
      <c r="C1963" s="273">
        <f t="shared" si="39"/>
        <v>270392</v>
      </c>
      <c r="D1963" s="273">
        <f t="shared" si="37"/>
        <v>0</v>
      </c>
    </row>
    <row r="1964" spans="1:4" x14ac:dyDescent="0.25">
      <c r="A1964" s="306" t="s">
        <v>1960</v>
      </c>
      <c r="B1964" s="273">
        <v>270392</v>
      </c>
      <c r="C1964" s="273">
        <f>B1964</f>
        <v>270392</v>
      </c>
      <c r="D1964" s="273">
        <f t="shared" si="37"/>
        <v>0</v>
      </c>
    </row>
    <row r="1965" spans="1:4" x14ac:dyDescent="0.25">
      <c r="A1965" s="306" t="s">
        <v>1960</v>
      </c>
      <c r="B1965" s="273">
        <v>270392</v>
      </c>
      <c r="C1965" s="273">
        <f t="shared" ref="C1965:C1981" si="40">B1965</f>
        <v>270392</v>
      </c>
      <c r="D1965" s="273">
        <f t="shared" si="37"/>
        <v>0</v>
      </c>
    </row>
    <row r="1966" spans="1:4" x14ac:dyDescent="0.25">
      <c r="A1966" s="306" t="s">
        <v>1960</v>
      </c>
      <c r="B1966" s="273">
        <v>270392</v>
      </c>
      <c r="C1966" s="273">
        <f t="shared" si="40"/>
        <v>270392</v>
      </c>
      <c r="D1966" s="273">
        <f t="shared" si="37"/>
        <v>0</v>
      </c>
    </row>
    <row r="1967" spans="1:4" x14ac:dyDescent="0.25">
      <c r="A1967" s="306" t="s">
        <v>1960</v>
      </c>
      <c r="B1967" s="273">
        <v>270392</v>
      </c>
      <c r="C1967" s="273">
        <f t="shared" si="40"/>
        <v>270392</v>
      </c>
      <c r="D1967" s="273">
        <f t="shared" si="37"/>
        <v>0</v>
      </c>
    </row>
    <row r="1968" spans="1:4" x14ac:dyDescent="0.25">
      <c r="A1968" s="306" t="s">
        <v>1960</v>
      </c>
      <c r="B1968" s="273">
        <v>270392</v>
      </c>
      <c r="C1968" s="273">
        <f t="shared" si="40"/>
        <v>270392</v>
      </c>
      <c r="D1968" s="273">
        <f t="shared" si="37"/>
        <v>0</v>
      </c>
    </row>
    <row r="1969" spans="1:4" x14ac:dyDescent="0.25">
      <c r="A1969" s="306" t="s">
        <v>1960</v>
      </c>
      <c r="B1969" s="273">
        <v>270392</v>
      </c>
      <c r="C1969" s="273">
        <f t="shared" si="40"/>
        <v>270392</v>
      </c>
      <c r="D1969" s="273">
        <f t="shared" si="37"/>
        <v>0</v>
      </c>
    </row>
    <row r="1970" spans="1:4" x14ac:dyDescent="0.25">
      <c r="A1970" s="306" t="s">
        <v>1960</v>
      </c>
      <c r="B1970" s="273">
        <v>270392</v>
      </c>
      <c r="C1970" s="273">
        <f t="shared" si="40"/>
        <v>270392</v>
      </c>
      <c r="D1970" s="273">
        <f t="shared" si="37"/>
        <v>0</v>
      </c>
    </row>
    <row r="1971" spans="1:4" x14ac:dyDescent="0.25">
      <c r="A1971" s="306" t="s">
        <v>1960</v>
      </c>
      <c r="B1971" s="273">
        <v>270392</v>
      </c>
      <c r="C1971" s="273">
        <f t="shared" si="40"/>
        <v>270392</v>
      </c>
      <c r="D1971" s="273">
        <f t="shared" si="37"/>
        <v>0</v>
      </c>
    </row>
    <row r="1972" spans="1:4" x14ac:dyDescent="0.25">
      <c r="A1972" s="306" t="s">
        <v>1960</v>
      </c>
      <c r="B1972" s="273">
        <v>270392</v>
      </c>
      <c r="C1972" s="273">
        <f t="shared" si="40"/>
        <v>270392</v>
      </c>
      <c r="D1972" s="273">
        <f t="shared" si="37"/>
        <v>0</v>
      </c>
    </row>
    <row r="1973" spans="1:4" x14ac:dyDescent="0.25">
      <c r="A1973" s="306" t="s">
        <v>1960</v>
      </c>
      <c r="B1973" s="273">
        <v>270392</v>
      </c>
      <c r="C1973" s="273">
        <f t="shared" si="40"/>
        <v>270392</v>
      </c>
      <c r="D1973" s="273">
        <f t="shared" si="37"/>
        <v>0</v>
      </c>
    </row>
    <row r="1974" spans="1:4" x14ac:dyDescent="0.25">
      <c r="A1974" s="306" t="s">
        <v>1960</v>
      </c>
      <c r="B1974" s="273">
        <v>270392</v>
      </c>
      <c r="C1974" s="273">
        <f t="shared" si="40"/>
        <v>270392</v>
      </c>
      <c r="D1974" s="273">
        <f t="shared" si="37"/>
        <v>0</v>
      </c>
    </row>
    <row r="1975" spans="1:4" x14ac:dyDescent="0.25">
      <c r="A1975" s="306" t="s">
        <v>1960</v>
      </c>
      <c r="B1975" s="273">
        <v>270392</v>
      </c>
      <c r="C1975" s="273">
        <f t="shared" si="40"/>
        <v>270392</v>
      </c>
      <c r="D1975" s="273">
        <f t="shared" si="37"/>
        <v>0</v>
      </c>
    </row>
    <row r="1976" spans="1:4" x14ac:dyDescent="0.25">
      <c r="A1976" s="306" t="s">
        <v>1960</v>
      </c>
      <c r="B1976" s="273">
        <v>270392</v>
      </c>
      <c r="C1976" s="273">
        <f t="shared" si="40"/>
        <v>270392</v>
      </c>
      <c r="D1976" s="273">
        <f t="shared" si="37"/>
        <v>0</v>
      </c>
    </row>
    <row r="1977" spans="1:4" x14ac:dyDescent="0.25">
      <c r="A1977" s="306" t="s">
        <v>1962</v>
      </c>
      <c r="B1977" s="273">
        <v>202676</v>
      </c>
      <c r="C1977" s="273">
        <f t="shared" si="40"/>
        <v>202676</v>
      </c>
      <c r="D1977" s="273">
        <f t="shared" si="37"/>
        <v>0</v>
      </c>
    </row>
    <row r="1978" spans="1:4" x14ac:dyDescent="0.25">
      <c r="A1978" s="306" t="s">
        <v>1962</v>
      </c>
      <c r="B1978" s="273">
        <v>202676</v>
      </c>
      <c r="C1978" s="273">
        <f t="shared" si="40"/>
        <v>202676</v>
      </c>
      <c r="D1978" s="273">
        <f t="shared" si="37"/>
        <v>0</v>
      </c>
    </row>
    <row r="1979" spans="1:4" x14ac:dyDescent="0.25">
      <c r="A1979" s="306" t="s">
        <v>1962</v>
      </c>
      <c r="B1979" s="273">
        <v>202676</v>
      </c>
      <c r="C1979" s="273">
        <f t="shared" si="40"/>
        <v>202676</v>
      </c>
      <c r="D1979" s="273">
        <f t="shared" si="37"/>
        <v>0</v>
      </c>
    </row>
    <row r="1980" spans="1:4" x14ac:dyDescent="0.25">
      <c r="A1980" s="306" t="s">
        <v>1962</v>
      </c>
      <c r="B1980" s="273">
        <v>202676</v>
      </c>
      <c r="C1980" s="273">
        <f t="shared" si="40"/>
        <v>202676</v>
      </c>
      <c r="D1980" s="273">
        <f t="shared" si="37"/>
        <v>0</v>
      </c>
    </row>
    <row r="1981" spans="1:4" x14ac:dyDescent="0.25">
      <c r="A1981" s="306" t="s">
        <v>1962</v>
      </c>
      <c r="B1981" s="273">
        <v>202676</v>
      </c>
      <c r="C1981" s="273">
        <f t="shared" si="40"/>
        <v>202676</v>
      </c>
      <c r="D1981" s="273">
        <f t="shared" si="37"/>
        <v>0</v>
      </c>
    </row>
    <row r="1982" spans="1:4" x14ac:dyDescent="0.25">
      <c r="A1982" s="306" t="s">
        <v>1962</v>
      </c>
      <c r="B1982" s="273">
        <v>202676</v>
      </c>
      <c r="C1982" s="273">
        <f>B1982</f>
        <v>202676</v>
      </c>
      <c r="D1982" s="273">
        <f t="shared" si="37"/>
        <v>0</v>
      </c>
    </row>
    <row r="1983" spans="1:4" x14ac:dyDescent="0.25">
      <c r="A1983" s="306" t="s">
        <v>1962</v>
      </c>
      <c r="B1983" s="273">
        <v>202676</v>
      </c>
      <c r="C1983" s="273">
        <f t="shared" ref="C1983:C1996" si="41">B1983</f>
        <v>202676</v>
      </c>
      <c r="D1983" s="273">
        <f t="shared" si="37"/>
        <v>0</v>
      </c>
    </row>
    <row r="1984" spans="1:4" x14ac:dyDescent="0.25">
      <c r="A1984" s="306" t="s">
        <v>1962</v>
      </c>
      <c r="B1984" s="273">
        <v>202676</v>
      </c>
      <c r="C1984" s="273">
        <f t="shared" si="41"/>
        <v>202676</v>
      </c>
      <c r="D1984" s="273">
        <f t="shared" si="37"/>
        <v>0</v>
      </c>
    </row>
    <row r="1985" spans="1:4" x14ac:dyDescent="0.25">
      <c r="A1985" s="306" t="s">
        <v>1962</v>
      </c>
      <c r="B1985" s="273">
        <v>202676</v>
      </c>
      <c r="C1985" s="273">
        <f t="shared" si="41"/>
        <v>202676</v>
      </c>
      <c r="D1985" s="273">
        <f t="shared" si="37"/>
        <v>0</v>
      </c>
    </row>
    <row r="1986" spans="1:4" x14ac:dyDescent="0.25">
      <c r="A1986" s="306" t="s">
        <v>1963</v>
      </c>
      <c r="B1986" s="273">
        <v>606022</v>
      </c>
      <c r="C1986" s="273">
        <f t="shared" si="41"/>
        <v>606022</v>
      </c>
      <c r="D1986" s="273">
        <f t="shared" si="37"/>
        <v>0</v>
      </c>
    </row>
    <row r="1987" spans="1:4" x14ac:dyDescent="0.25">
      <c r="A1987" s="306" t="s">
        <v>1964</v>
      </c>
      <c r="B1987" s="273">
        <v>201500</v>
      </c>
      <c r="C1987" s="273">
        <f t="shared" si="41"/>
        <v>201500</v>
      </c>
      <c r="D1987" s="273">
        <f t="shared" si="37"/>
        <v>0</v>
      </c>
    </row>
    <row r="1988" spans="1:4" x14ac:dyDescent="0.25">
      <c r="A1988" s="306" t="s">
        <v>1964</v>
      </c>
      <c r="B1988" s="273">
        <v>201500</v>
      </c>
      <c r="C1988" s="273">
        <f t="shared" si="41"/>
        <v>201500</v>
      </c>
      <c r="D1988" s="273">
        <f t="shared" si="37"/>
        <v>0</v>
      </c>
    </row>
    <row r="1989" spans="1:4" x14ac:dyDescent="0.25">
      <c r="A1989" s="306" t="s">
        <v>1965</v>
      </c>
      <c r="B1989" s="273">
        <v>221411</v>
      </c>
      <c r="C1989" s="273">
        <f t="shared" si="41"/>
        <v>221411</v>
      </c>
      <c r="D1989" s="273">
        <f t="shared" si="37"/>
        <v>0</v>
      </c>
    </row>
    <row r="1990" spans="1:4" x14ac:dyDescent="0.25">
      <c r="A1990" s="306" t="s">
        <v>1965</v>
      </c>
      <c r="B1990" s="273">
        <v>221411</v>
      </c>
      <c r="C1990" s="273">
        <f t="shared" si="41"/>
        <v>221411</v>
      </c>
      <c r="D1990" s="273">
        <f t="shared" si="37"/>
        <v>0</v>
      </c>
    </row>
    <row r="1991" spans="1:4" x14ac:dyDescent="0.25">
      <c r="A1991" s="306" t="s">
        <v>1966</v>
      </c>
      <c r="B1991" s="273">
        <v>204950</v>
      </c>
      <c r="C1991" s="273">
        <f t="shared" si="41"/>
        <v>204950</v>
      </c>
      <c r="D1991" s="273">
        <f t="shared" si="37"/>
        <v>0</v>
      </c>
    </row>
    <row r="1992" spans="1:4" x14ac:dyDescent="0.25">
      <c r="A1992" s="306" t="s">
        <v>1966</v>
      </c>
      <c r="B1992" s="273">
        <v>204950</v>
      </c>
      <c r="C1992" s="273">
        <f t="shared" si="41"/>
        <v>204950</v>
      </c>
      <c r="D1992" s="273">
        <f t="shared" si="37"/>
        <v>0</v>
      </c>
    </row>
    <row r="1993" spans="1:4" x14ac:dyDescent="0.25">
      <c r="A1993" s="306" t="s">
        <v>1968</v>
      </c>
      <c r="B1993" s="273">
        <v>566710</v>
      </c>
      <c r="C1993" s="273">
        <f t="shared" si="41"/>
        <v>566710</v>
      </c>
      <c r="D1993" s="273">
        <f t="shared" si="37"/>
        <v>0</v>
      </c>
    </row>
    <row r="1994" spans="1:4" x14ac:dyDescent="0.25">
      <c r="A1994" s="306" t="s">
        <v>1968</v>
      </c>
      <c r="B1994" s="273">
        <v>566710</v>
      </c>
      <c r="C1994" s="273">
        <f t="shared" si="41"/>
        <v>566710</v>
      </c>
      <c r="D1994" s="273">
        <f t="shared" si="37"/>
        <v>0</v>
      </c>
    </row>
    <row r="1995" spans="1:4" x14ac:dyDescent="0.25">
      <c r="A1995" s="306" t="s">
        <v>1970</v>
      </c>
      <c r="B1995" s="273">
        <v>239165</v>
      </c>
      <c r="C1995" s="273">
        <f t="shared" si="41"/>
        <v>239165</v>
      </c>
      <c r="D1995" s="273">
        <f t="shared" si="37"/>
        <v>0</v>
      </c>
    </row>
    <row r="1996" spans="1:4" x14ac:dyDescent="0.25">
      <c r="A1996" s="306" t="s">
        <v>1970</v>
      </c>
      <c r="B1996" s="273">
        <v>239165</v>
      </c>
      <c r="C1996" s="273">
        <f t="shared" si="41"/>
        <v>239165</v>
      </c>
      <c r="D1996" s="273">
        <f t="shared" si="37"/>
        <v>0</v>
      </c>
    </row>
    <row r="1997" spans="1:4" x14ac:dyDescent="0.25">
      <c r="A1997" s="306" t="s">
        <v>1970</v>
      </c>
      <c r="B1997" s="273">
        <v>239165</v>
      </c>
      <c r="C1997" s="273">
        <f>B1997</f>
        <v>239165</v>
      </c>
      <c r="D1997" s="273">
        <f t="shared" si="37"/>
        <v>0</v>
      </c>
    </row>
    <row r="1998" spans="1:4" x14ac:dyDescent="0.25">
      <c r="A1998" s="306" t="s">
        <v>1970</v>
      </c>
      <c r="B1998" s="273">
        <v>239165</v>
      </c>
      <c r="C1998" s="273">
        <f t="shared" ref="C1998:C2013" si="42">B1998</f>
        <v>239165</v>
      </c>
      <c r="D1998" s="273">
        <f t="shared" si="37"/>
        <v>0</v>
      </c>
    </row>
    <row r="1999" spans="1:4" x14ac:dyDescent="0.25">
      <c r="A1999" s="306" t="s">
        <v>1973</v>
      </c>
      <c r="B1999" s="273">
        <v>294800</v>
      </c>
      <c r="C1999" s="273">
        <f t="shared" si="42"/>
        <v>294800</v>
      </c>
      <c r="D1999" s="273">
        <f t="shared" si="37"/>
        <v>0</v>
      </c>
    </row>
    <row r="2000" spans="1:4" x14ac:dyDescent="0.25">
      <c r="A2000" s="306" t="s">
        <v>1973</v>
      </c>
      <c r="B2000" s="273">
        <v>294800</v>
      </c>
      <c r="C2000" s="273">
        <f t="shared" si="42"/>
        <v>294800</v>
      </c>
      <c r="D2000" s="273">
        <f t="shared" si="37"/>
        <v>0</v>
      </c>
    </row>
    <row r="2001" spans="1:4" x14ac:dyDescent="0.25">
      <c r="A2001" s="306" t="s">
        <v>1973</v>
      </c>
      <c r="B2001" s="273">
        <v>294800</v>
      </c>
      <c r="C2001" s="273">
        <f t="shared" si="42"/>
        <v>294800</v>
      </c>
      <c r="D2001" s="273">
        <f t="shared" si="37"/>
        <v>0</v>
      </c>
    </row>
    <row r="2002" spans="1:4" x14ac:dyDescent="0.25">
      <c r="A2002" s="306" t="s">
        <v>1973</v>
      </c>
      <c r="B2002" s="273">
        <v>294800</v>
      </c>
      <c r="C2002" s="273">
        <f t="shared" si="42"/>
        <v>294800</v>
      </c>
      <c r="D2002" s="273">
        <f t="shared" si="37"/>
        <v>0</v>
      </c>
    </row>
    <row r="2003" spans="1:4" x14ac:dyDescent="0.25">
      <c r="A2003" s="306" t="s">
        <v>1974</v>
      </c>
      <c r="B2003" s="273">
        <v>2019600</v>
      </c>
      <c r="C2003" s="273">
        <f t="shared" si="42"/>
        <v>2019600</v>
      </c>
      <c r="D2003" s="273">
        <f t="shared" si="37"/>
        <v>0</v>
      </c>
    </row>
    <row r="2004" spans="1:4" x14ac:dyDescent="0.25">
      <c r="A2004" s="306" t="s">
        <v>1974</v>
      </c>
      <c r="B2004" s="273">
        <v>2019600</v>
      </c>
      <c r="C2004" s="273">
        <f t="shared" si="42"/>
        <v>2019600</v>
      </c>
      <c r="D2004" s="273">
        <f t="shared" ref="D2004:D2067" si="43">B2004-C2004</f>
        <v>0</v>
      </c>
    </row>
    <row r="2005" spans="1:4" x14ac:dyDescent="0.25">
      <c r="A2005" s="306" t="s">
        <v>1978</v>
      </c>
      <c r="B2005" s="273">
        <v>222495</v>
      </c>
      <c r="C2005" s="273">
        <f t="shared" si="42"/>
        <v>222495</v>
      </c>
      <c r="D2005" s="273">
        <f t="shared" si="43"/>
        <v>0</v>
      </c>
    </row>
    <row r="2006" spans="1:4" x14ac:dyDescent="0.25">
      <c r="A2006" s="306" t="s">
        <v>1978</v>
      </c>
      <c r="B2006" s="273">
        <v>222495</v>
      </c>
      <c r="C2006" s="273">
        <f t="shared" si="42"/>
        <v>222495</v>
      </c>
      <c r="D2006" s="273">
        <f t="shared" si="43"/>
        <v>0</v>
      </c>
    </row>
    <row r="2007" spans="1:4" x14ac:dyDescent="0.25">
      <c r="A2007" s="306" t="s">
        <v>1978</v>
      </c>
      <c r="B2007" s="273">
        <v>222495</v>
      </c>
      <c r="C2007" s="273">
        <f t="shared" si="42"/>
        <v>222495</v>
      </c>
      <c r="D2007" s="273">
        <f t="shared" si="43"/>
        <v>0</v>
      </c>
    </row>
    <row r="2008" spans="1:4" x14ac:dyDescent="0.25">
      <c r="A2008" s="306" t="s">
        <v>1978</v>
      </c>
      <c r="B2008" s="273">
        <v>222495</v>
      </c>
      <c r="C2008" s="273">
        <f t="shared" si="42"/>
        <v>222495</v>
      </c>
      <c r="D2008" s="273">
        <f t="shared" si="43"/>
        <v>0</v>
      </c>
    </row>
    <row r="2009" spans="1:4" x14ac:dyDescent="0.25">
      <c r="A2009" s="306" t="s">
        <v>1978</v>
      </c>
      <c r="B2009" s="273">
        <v>222495</v>
      </c>
      <c r="C2009" s="273">
        <f t="shared" si="42"/>
        <v>222495</v>
      </c>
      <c r="D2009" s="273">
        <f t="shared" si="43"/>
        <v>0</v>
      </c>
    </row>
    <row r="2010" spans="1:4" x14ac:dyDescent="0.25">
      <c r="A2010" s="306" t="s">
        <v>1978</v>
      </c>
      <c r="B2010" s="273">
        <v>222495</v>
      </c>
      <c r="C2010" s="273">
        <f t="shared" si="42"/>
        <v>222495</v>
      </c>
      <c r="D2010" s="273">
        <f t="shared" si="43"/>
        <v>0</v>
      </c>
    </row>
    <row r="2011" spans="1:4" x14ac:dyDescent="0.25">
      <c r="A2011" s="306" t="s">
        <v>1978</v>
      </c>
      <c r="B2011" s="273">
        <v>222495</v>
      </c>
      <c r="C2011" s="273">
        <f t="shared" si="42"/>
        <v>222495</v>
      </c>
      <c r="D2011" s="273">
        <f t="shared" si="43"/>
        <v>0</v>
      </c>
    </row>
    <row r="2012" spans="1:4" x14ac:dyDescent="0.25">
      <c r="A2012" s="306" t="s">
        <v>1978</v>
      </c>
      <c r="B2012" s="273">
        <v>222495</v>
      </c>
      <c r="C2012" s="273">
        <f t="shared" si="42"/>
        <v>222495</v>
      </c>
      <c r="D2012" s="273">
        <f t="shared" si="43"/>
        <v>0</v>
      </c>
    </row>
    <row r="2013" spans="1:4" x14ac:dyDescent="0.25">
      <c r="A2013" s="306" t="s">
        <v>1981</v>
      </c>
      <c r="B2013" s="273">
        <v>328402</v>
      </c>
      <c r="C2013" s="273">
        <f t="shared" si="42"/>
        <v>328402</v>
      </c>
      <c r="D2013" s="273">
        <f t="shared" si="43"/>
        <v>0</v>
      </c>
    </row>
    <row r="2014" spans="1:4" x14ac:dyDescent="0.25">
      <c r="A2014" s="306" t="s">
        <v>1981</v>
      </c>
      <c r="B2014" s="273">
        <v>328402</v>
      </c>
      <c r="C2014" s="273">
        <f>B2014</f>
        <v>328402</v>
      </c>
      <c r="D2014" s="273">
        <f t="shared" si="43"/>
        <v>0</v>
      </c>
    </row>
    <row r="2015" spans="1:4" x14ac:dyDescent="0.25">
      <c r="A2015" s="306" t="s">
        <v>1982</v>
      </c>
      <c r="B2015" s="273">
        <v>328402</v>
      </c>
      <c r="C2015" s="273">
        <f t="shared" ref="C2015:C2030" si="44">B2015</f>
        <v>328402</v>
      </c>
      <c r="D2015" s="273">
        <f t="shared" si="43"/>
        <v>0</v>
      </c>
    </row>
    <row r="2016" spans="1:4" x14ac:dyDescent="0.25">
      <c r="A2016" s="306" t="s">
        <v>1982</v>
      </c>
      <c r="B2016" s="273">
        <v>328402</v>
      </c>
      <c r="C2016" s="273">
        <f t="shared" si="44"/>
        <v>328402</v>
      </c>
      <c r="D2016" s="273">
        <f t="shared" si="43"/>
        <v>0</v>
      </c>
    </row>
    <row r="2017" spans="1:4" x14ac:dyDescent="0.25">
      <c r="A2017" s="306" t="s">
        <v>1985</v>
      </c>
      <c r="B2017" s="273">
        <v>428728</v>
      </c>
      <c r="C2017" s="273">
        <f t="shared" si="44"/>
        <v>428728</v>
      </c>
      <c r="D2017" s="273">
        <f t="shared" si="43"/>
        <v>0</v>
      </c>
    </row>
    <row r="2018" spans="1:4" x14ac:dyDescent="0.25">
      <c r="A2018" s="306" t="s">
        <v>1986</v>
      </c>
      <c r="B2018" s="273">
        <v>428728</v>
      </c>
      <c r="C2018" s="273">
        <f t="shared" si="44"/>
        <v>428728</v>
      </c>
      <c r="D2018" s="273">
        <f t="shared" si="43"/>
        <v>0</v>
      </c>
    </row>
    <row r="2019" spans="1:4" x14ac:dyDescent="0.25">
      <c r="A2019" s="306" t="s">
        <v>1987</v>
      </c>
      <c r="B2019" s="273">
        <v>275313</v>
      </c>
      <c r="C2019" s="273">
        <f t="shared" si="44"/>
        <v>275313</v>
      </c>
      <c r="D2019" s="273">
        <f t="shared" si="43"/>
        <v>0</v>
      </c>
    </row>
    <row r="2020" spans="1:4" x14ac:dyDescent="0.25">
      <c r="A2020" s="306" t="s">
        <v>1988</v>
      </c>
      <c r="B2020" s="273">
        <v>226841</v>
      </c>
      <c r="C2020" s="273">
        <f t="shared" si="44"/>
        <v>226841</v>
      </c>
      <c r="D2020" s="273">
        <f t="shared" si="43"/>
        <v>0</v>
      </c>
    </row>
    <row r="2021" spans="1:4" x14ac:dyDescent="0.25">
      <c r="A2021" s="306" t="s">
        <v>1997</v>
      </c>
      <c r="B2021" s="273">
        <v>908079</v>
      </c>
      <c r="C2021" s="273">
        <f t="shared" si="44"/>
        <v>908079</v>
      </c>
      <c r="D2021" s="273">
        <f t="shared" si="43"/>
        <v>0</v>
      </c>
    </row>
    <row r="2022" spans="1:4" x14ac:dyDescent="0.25">
      <c r="A2022" s="306" t="s">
        <v>1998</v>
      </c>
      <c r="B2022" s="273">
        <v>630619</v>
      </c>
      <c r="C2022" s="273">
        <f t="shared" si="44"/>
        <v>630619</v>
      </c>
      <c r="D2022" s="273">
        <f t="shared" si="43"/>
        <v>0</v>
      </c>
    </row>
    <row r="2023" spans="1:4" x14ac:dyDescent="0.25">
      <c r="A2023" s="306" t="s">
        <v>1999</v>
      </c>
      <c r="B2023" s="273">
        <v>275790</v>
      </c>
      <c r="C2023" s="273">
        <f t="shared" si="44"/>
        <v>275790</v>
      </c>
      <c r="D2023" s="273">
        <f t="shared" si="43"/>
        <v>0</v>
      </c>
    </row>
    <row r="2024" spans="1:4" x14ac:dyDescent="0.25">
      <c r="A2024" s="306" t="s">
        <v>2000</v>
      </c>
      <c r="B2024" s="273">
        <v>240212</v>
      </c>
      <c r="C2024" s="273">
        <f t="shared" si="44"/>
        <v>240212</v>
      </c>
      <c r="D2024" s="273">
        <f t="shared" si="43"/>
        <v>0</v>
      </c>
    </row>
    <row r="2025" spans="1:4" x14ac:dyDescent="0.25">
      <c r="A2025" s="306" t="s">
        <v>2002</v>
      </c>
      <c r="B2025" s="273">
        <v>1471837</v>
      </c>
      <c r="C2025" s="273">
        <f t="shared" si="44"/>
        <v>1471837</v>
      </c>
      <c r="D2025" s="273">
        <f t="shared" si="43"/>
        <v>0</v>
      </c>
    </row>
    <row r="2026" spans="1:4" x14ac:dyDescent="0.25">
      <c r="A2026" s="306" t="s">
        <v>2003</v>
      </c>
      <c r="B2026" s="273">
        <v>518152</v>
      </c>
      <c r="C2026" s="273">
        <f t="shared" si="44"/>
        <v>518152</v>
      </c>
      <c r="D2026" s="273">
        <f t="shared" si="43"/>
        <v>0</v>
      </c>
    </row>
    <row r="2027" spans="1:4" x14ac:dyDescent="0.25">
      <c r="A2027" s="306" t="s">
        <v>1997</v>
      </c>
      <c r="B2027" s="273">
        <v>908079</v>
      </c>
      <c r="C2027" s="273">
        <f t="shared" si="44"/>
        <v>908079</v>
      </c>
      <c r="D2027" s="273">
        <f t="shared" si="43"/>
        <v>0</v>
      </c>
    </row>
    <row r="2028" spans="1:4" x14ac:dyDescent="0.25">
      <c r="A2028" s="306" t="s">
        <v>2025</v>
      </c>
      <c r="B2028" s="273">
        <v>303012</v>
      </c>
      <c r="C2028" s="273">
        <f t="shared" si="44"/>
        <v>303012</v>
      </c>
      <c r="D2028" s="273">
        <f t="shared" si="43"/>
        <v>0</v>
      </c>
    </row>
    <row r="2029" spans="1:4" x14ac:dyDescent="0.25">
      <c r="A2029" s="306" t="s">
        <v>2008</v>
      </c>
      <c r="B2029" s="273">
        <v>204873</v>
      </c>
      <c r="C2029" s="273">
        <f t="shared" si="44"/>
        <v>204873</v>
      </c>
      <c r="D2029" s="273">
        <f t="shared" si="43"/>
        <v>0</v>
      </c>
    </row>
    <row r="2030" spans="1:4" x14ac:dyDescent="0.25">
      <c r="A2030" s="306" t="s">
        <v>2029</v>
      </c>
      <c r="B2030" s="273">
        <v>908079</v>
      </c>
      <c r="C2030" s="273">
        <f t="shared" si="44"/>
        <v>908079</v>
      </c>
      <c r="D2030" s="273">
        <f t="shared" si="43"/>
        <v>0</v>
      </c>
    </row>
    <row r="2031" spans="1:4" x14ac:dyDescent="0.25">
      <c r="A2031" s="306" t="s">
        <v>2029</v>
      </c>
      <c r="B2031" s="273">
        <v>908079</v>
      </c>
      <c r="C2031" s="273">
        <f>B2031</f>
        <v>908079</v>
      </c>
      <c r="D2031" s="273">
        <f t="shared" si="43"/>
        <v>0</v>
      </c>
    </row>
    <row r="2032" spans="1:4" x14ac:dyDescent="0.25">
      <c r="A2032" s="306" t="s">
        <v>2030</v>
      </c>
      <c r="B2032" s="273">
        <v>821879</v>
      </c>
      <c r="C2032" s="273">
        <f t="shared" ref="C2032:C2045" si="45">B2032</f>
        <v>821879</v>
      </c>
      <c r="D2032" s="273">
        <f t="shared" si="43"/>
        <v>0</v>
      </c>
    </row>
    <row r="2033" spans="1:4" x14ac:dyDescent="0.25">
      <c r="A2033" s="306" t="s">
        <v>2031</v>
      </c>
      <c r="B2033" s="273">
        <v>518152</v>
      </c>
      <c r="C2033" s="273">
        <f t="shared" si="45"/>
        <v>518152</v>
      </c>
      <c r="D2033" s="273">
        <f t="shared" si="43"/>
        <v>0</v>
      </c>
    </row>
    <row r="2034" spans="1:4" x14ac:dyDescent="0.25">
      <c r="A2034" s="306" t="s">
        <v>2029</v>
      </c>
      <c r="B2034" s="273">
        <v>908079</v>
      </c>
      <c r="C2034" s="273">
        <f t="shared" si="45"/>
        <v>908079</v>
      </c>
      <c r="D2034" s="273">
        <f t="shared" si="43"/>
        <v>0</v>
      </c>
    </row>
    <row r="2035" spans="1:4" x14ac:dyDescent="0.25">
      <c r="A2035" s="306" t="s">
        <v>2032</v>
      </c>
      <c r="B2035" s="273">
        <v>1304691</v>
      </c>
      <c r="C2035" s="273">
        <f t="shared" si="45"/>
        <v>1304691</v>
      </c>
      <c r="D2035" s="273">
        <f t="shared" si="43"/>
        <v>0</v>
      </c>
    </row>
    <row r="2036" spans="1:4" x14ac:dyDescent="0.25">
      <c r="A2036" s="306" t="s">
        <v>2033</v>
      </c>
      <c r="B2036" s="273">
        <v>1016724</v>
      </c>
      <c r="C2036" s="273">
        <f t="shared" si="45"/>
        <v>1016724</v>
      </c>
      <c r="D2036" s="273">
        <f t="shared" si="43"/>
        <v>0</v>
      </c>
    </row>
    <row r="2037" spans="1:4" x14ac:dyDescent="0.25">
      <c r="A2037" s="306" t="s">
        <v>2034</v>
      </c>
      <c r="B2037" s="273">
        <v>1016724</v>
      </c>
      <c r="C2037" s="273">
        <f t="shared" si="45"/>
        <v>1016724</v>
      </c>
      <c r="D2037" s="273">
        <f t="shared" si="43"/>
        <v>0</v>
      </c>
    </row>
    <row r="2038" spans="1:4" x14ac:dyDescent="0.25">
      <c r="A2038" s="306" t="s">
        <v>2035</v>
      </c>
      <c r="B2038" s="273">
        <v>1016724</v>
      </c>
      <c r="C2038" s="273">
        <f t="shared" si="45"/>
        <v>1016724</v>
      </c>
      <c r="D2038" s="273">
        <f t="shared" si="43"/>
        <v>0</v>
      </c>
    </row>
    <row r="2039" spans="1:4" x14ac:dyDescent="0.25">
      <c r="A2039" s="306" t="s">
        <v>2036</v>
      </c>
      <c r="B2039" s="273">
        <v>1016724</v>
      </c>
      <c r="C2039" s="273">
        <f t="shared" si="45"/>
        <v>1016724</v>
      </c>
      <c r="D2039" s="273">
        <f t="shared" si="43"/>
        <v>0</v>
      </c>
    </row>
    <row r="2040" spans="1:4" x14ac:dyDescent="0.25">
      <c r="A2040" s="306" t="s">
        <v>2037</v>
      </c>
      <c r="B2040" s="273">
        <v>1016724</v>
      </c>
      <c r="C2040" s="273">
        <f t="shared" si="45"/>
        <v>1016724</v>
      </c>
      <c r="D2040" s="273">
        <f t="shared" si="43"/>
        <v>0</v>
      </c>
    </row>
    <row r="2041" spans="1:4" x14ac:dyDescent="0.25">
      <c r="A2041" s="306" t="s">
        <v>2038</v>
      </c>
      <c r="B2041" s="273">
        <v>1016724</v>
      </c>
      <c r="C2041" s="273">
        <f t="shared" si="45"/>
        <v>1016724</v>
      </c>
      <c r="D2041" s="273">
        <f t="shared" si="43"/>
        <v>0</v>
      </c>
    </row>
    <row r="2042" spans="1:4" x14ac:dyDescent="0.25">
      <c r="A2042" s="306" t="s">
        <v>2039</v>
      </c>
      <c r="B2042" s="273">
        <v>1016724</v>
      </c>
      <c r="C2042" s="273">
        <f t="shared" si="45"/>
        <v>1016724</v>
      </c>
      <c r="D2042" s="273">
        <f t="shared" si="43"/>
        <v>0</v>
      </c>
    </row>
    <row r="2043" spans="1:4" x14ac:dyDescent="0.25">
      <c r="A2043" s="306" t="s">
        <v>2040</v>
      </c>
      <c r="B2043" s="273">
        <v>1016724</v>
      </c>
      <c r="C2043" s="273">
        <f t="shared" si="45"/>
        <v>1016724</v>
      </c>
      <c r="D2043" s="273">
        <f t="shared" si="43"/>
        <v>0</v>
      </c>
    </row>
    <row r="2044" spans="1:4" x14ac:dyDescent="0.25">
      <c r="A2044" s="306" t="s">
        <v>2041</v>
      </c>
      <c r="B2044" s="273">
        <v>972668</v>
      </c>
      <c r="C2044" s="273">
        <f t="shared" si="45"/>
        <v>972668</v>
      </c>
      <c r="D2044" s="273">
        <f t="shared" si="43"/>
        <v>0</v>
      </c>
    </row>
    <row r="2045" spans="1:4" x14ac:dyDescent="0.25">
      <c r="A2045" s="306" t="s">
        <v>2004</v>
      </c>
      <c r="B2045" s="273">
        <v>214425</v>
      </c>
      <c r="C2045" s="273">
        <f t="shared" si="45"/>
        <v>214425</v>
      </c>
      <c r="D2045" s="273">
        <f t="shared" si="43"/>
        <v>0</v>
      </c>
    </row>
    <row r="2046" spans="1:4" x14ac:dyDescent="0.25">
      <c r="A2046" s="306" t="s">
        <v>2209</v>
      </c>
      <c r="B2046" s="273">
        <v>7882300</v>
      </c>
      <c r="C2046" s="273">
        <v>7882300</v>
      </c>
      <c r="D2046" s="273">
        <f t="shared" si="43"/>
        <v>0</v>
      </c>
    </row>
    <row r="2047" spans="1:4" x14ac:dyDescent="0.25">
      <c r="A2047" s="307" t="s">
        <v>1983</v>
      </c>
      <c r="B2047" s="283">
        <v>230533</v>
      </c>
      <c r="C2047" s="283">
        <v>230533</v>
      </c>
      <c r="D2047" s="283">
        <f t="shared" si="43"/>
        <v>0</v>
      </c>
    </row>
    <row r="2048" spans="1:4" x14ac:dyDescent="0.25">
      <c r="A2048" s="307" t="s">
        <v>1983</v>
      </c>
      <c r="B2048" s="283">
        <v>230533</v>
      </c>
      <c r="C2048" s="283">
        <v>230533</v>
      </c>
      <c r="D2048" s="283">
        <f t="shared" si="43"/>
        <v>0</v>
      </c>
    </row>
    <row r="2049" spans="1:4" x14ac:dyDescent="0.25">
      <c r="A2049" s="307" t="s">
        <v>1983</v>
      </c>
      <c r="B2049" s="283">
        <v>230533</v>
      </c>
      <c r="C2049" s="283">
        <v>230533</v>
      </c>
      <c r="D2049" s="283">
        <f t="shared" si="43"/>
        <v>0</v>
      </c>
    </row>
    <row r="2050" spans="1:4" x14ac:dyDescent="0.25">
      <c r="A2050" s="307" t="s">
        <v>1983</v>
      </c>
      <c r="B2050" s="283">
        <v>230533</v>
      </c>
      <c r="C2050" s="283">
        <v>230533</v>
      </c>
      <c r="D2050" s="283">
        <f t="shared" si="43"/>
        <v>0</v>
      </c>
    </row>
    <row r="2051" spans="1:4" x14ac:dyDescent="0.25">
      <c r="A2051" s="307" t="s">
        <v>1983</v>
      </c>
      <c r="B2051" s="283">
        <v>230533</v>
      </c>
      <c r="C2051" s="283">
        <v>230533</v>
      </c>
      <c r="D2051" s="283">
        <f t="shared" si="43"/>
        <v>0</v>
      </c>
    </row>
    <row r="2052" spans="1:4" x14ac:dyDescent="0.25">
      <c r="A2052" s="307" t="s">
        <v>1983</v>
      </c>
      <c r="B2052" s="283">
        <v>230533</v>
      </c>
      <c r="C2052" s="283">
        <v>230533</v>
      </c>
      <c r="D2052" s="283">
        <f t="shared" si="43"/>
        <v>0</v>
      </c>
    </row>
    <row r="2053" spans="1:4" x14ac:dyDescent="0.25">
      <c r="A2053" s="307" t="s">
        <v>1952</v>
      </c>
      <c r="B2053" s="283">
        <v>669565</v>
      </c>
      <c r="C2053" s="273">
        <v>669565</v>
      </c>
      <c r="D2053" s="283">
        <f t="shared" si="43"/>
        <v>0</v>
      </c>
    </row>
    <row r="2054" spans="1:4" x14ac:dyDescent="0.25">
      <c r="A2054" s="308" t="s">
        <v>3181</v>
      </c>
      <c r="B2054" s="310">
        <v>1144500</v>
      </c>
      <c r="C2054" s="291">
        <v>1144500</v>
      </c>
      <c r="D2054" s="283">
        <f t="shared" si="43"/>
        <v>0</v>
      </c>
    </row>
    <row r="2055" spans="1:4" x14ac:dyDescent="0.25">
      <c r="A2055" s="308" t="s">
        <v>3182</v>
      </c>
      <c r="B2055" s="310">
        <v>68900</v>
      </c>
      <c r="C2055" s="291">
        <v>68900</v>
      </c>
      <c r="D2055" s="283">
        <f t="shared" si="43"/>
        <v>0</v>
      </c>
    </row>
    <row r="2056" spans="1:4" x14ac:dyDescent="0.25">
      <c r="A2056" s="308" t="s">
        <v>3183</v>
      </c>
      <c r="B2056" s="310">
        <v>57500</v>
      </c>
      <c r="C2056" s="291">
        <v>57500</v>
      </c>
      <c r="D2056" s="283">
        <f t="shared" si="43"/>
        <v>0</v>
      </c>
    </row>
    <row r="2057" spans="1:4" x14ac:dyDescent="0.25">
      <c r="A2057" s="308" t="s">
        <v>3184</v>
      </c>
      <c r="B2057" s="310">
        <v>96250</v>
      </c>
      <c r="C2057" s="291">
        <v>96250</v>
      </c>
      <c r="D2057" s="283">
        <f t="shared" si="43"/>
        <v>0</v>
      </c>
    </row>
    <row r="2058" spans="1:4" x14ac:dyDescent="0.25">
      <c r="A2058" s="308" t="s">
        <v>3185</v>
      </c>
      <c r="B2058" s="310">
        <v>425524</v>
      </c>
      <c r="C2058" s="291">
        <v>425524</v>
      </c>
      <c r="D2058" s="283">
        <f t="shared" si="43"/>
        <v>0</v>
      </c>
    </row>
    <row r="2059" spans="1:4" x14ac:dyDescent="0.25">
      <c r="A2059" s="308" t="s">
        <v>3186</v>
      </c>
      <c r="B2059" s="310">
        <v>342320</v>
      </c>
      <c r="C2059" s="291">
        <v>342320</v>
      </c>
      <c r="D2059" s="283">
        <f t="shared" si="43"/>
        <v>0</v>
      </c>
    </row>
    <row r="2060" spans="1:4" x14ac:dyDescent="0.25">
      <c r="A2060" s="308" t="s">
        <v>3187</v>
      </c>
      <c r="B2060" s="310">
        <v>101178</v>
      </c>
      <c r="C2060" s="291">
        <v>101178</v>
      </c>
      <c r="D2060" s="283">
        <f t="shared" si="43"/>
        <v>0</v>
      </c>
    </row>
    <row r="2061" spans="1:4" x14ac:dyDescent="0.25">
      <c r="A2061" s="308" t="s">
        <v>3188</v>
      </c>
      <c r="B2061" s="310">
        <v>78650</v>
      </c>
      <c r="C2061" s="291">
        <v>78650</v>
      </c>
      <c r="D2061" s="283">
        <f t="shared" si="43"/>
        <v>0</v>
      </c>
    </row>
    <row r="2062" spans="1:4" x14ac:dyDescent="0.25">
      <c r="A2062" s="308" t="s">
        <v>3188</v>
      </c>
      <c r="B2062" s="310">
        <v>78650</v>
      </c>
      <c r="C2062" s="291">
        <v>78650</v>
      </c>
      <c r="D2062" s="283">
        <f t="shared" si="43"/>
        <v>0</v>
      </c>
    </row>
    <row r="2063" spans="1:4" x14ac:dyDescent="0.25">
      <c r="A2063" s="308" t="s">
        <v>3188</v>
      </c>
      <c r="B2063" s="310">
        <v>78650</v>
      </c>
      <c r="C2063" s="291">
        <v>78650</v>
      </c>
      <c r="D2063" s="283">
        <f t="shared" si="43"/>
        <v>0</v>
      </c>
    </row>
    <row r="2064" spans="1:4" x14ac:dyDescent="0.25">
      <c r="A2064" s="308" t="s">
        <v>3189</v>
      </c>
      <c r="B2064" s="310">
        <v>61450</v>
      </c>
      <c r="C2064" s="291">
        <v>61450</v>
      </c>
      <c r="D2064" s="283">
        <f t="shared" si="43"/>
        <v>0</v>
      </c>
    </row>
    <row r="2065" spans="1:4" x14ac:dyDescent="0.25">
      <c r="A2065" s="308" t="s">
        <v>3190</v>
      </c>
      <c r="B2065" s="310">
        <v>103150</v>
      </c>
      <c r="C2065" s="291">
        <v>103150</v>
      </c>
      <c r="D2065" s="283">
        <f t="shared" si="43"/>
        <v>0</v>
      </c>
    </row>
    <row r="2066" spans="1:4" x14ac:dyDescent="0.25">
      <c r="A2066" s="308" t="s">
        <v>3191</v>
      </c>
      <c r="B2066" s="310">
        <v>63500</v>
      </c>
      <c r="C2066" s="291">
        <v>63500</v>
      </c>
      <c r="D2066" s="283">
        <f t="shared" si="43"/>
        <v>0</v>
      </c>
    </row>
    <row r="2067" spans="1:4" x14ac:dyDescent="0.25">
      <c r="A2067" s="308" t="s">
        <v>1588</v>
      </c>
      <c r="B2067" s="310">
        <v>87487</v>
      </c>
      <c r="C2067" s="291">
        <v>87487</v>
      </c>
      <c r="D2067" s="283">
        <f t="shared" si="43"/>
        <v>0</v>
      </c>
    </row>
    <row r="2068" spans="1:4" x14ac:dyDescent="0.25">
      <c r="A2068" s="308" t="s">
        <v>3192</v>
      </c>
      <c r="B2068" s="310">
        <v>78500</v>
      </c>
      <c r="C2068" s="291">
        <v>78500</v>
      </c>
      <c r="D2068" s="283">
        <f t="shared" ref="D2068:D2111" si="46">B2068-C2068</f>
        <v>0</v>
      </c>
    </row>
    <row r="2069" spans="1:4" x14ac:dyDescent="0.25">
      <c r="A2069" s="308" t="s">
        <v>3193</v>
      </c>
      <c r="B2069" s="310">
        <v>43950</v>
      </c>
      <c r="C2069" s="291">
        <v>43950</v>
      </c>
      <c r="D2069" s="283">
        <f t="shared" si="46"/>
        <v>0</v>
      </c>
    </row>
    <row r="2070" spans="1:4" ht="31.5" x14ac:dyDescent="0.25">
      <c r="A2070" s="308" t="s">
        <v>3194</v>
      </c>
      <c r="B2070" s="310">
        <v>68000</v>
      </c>
      <c r="C2070" s="291">
        <v>68000</v>
      </c>
      <c r="D2070" s="283">
        <f t="shared" si="46"/>
        <v>0</v>
      </c>
    </row>
    <row r="2071" spans="1:4" ht="31.5" x14ac:dyDescent="0.25">
      <c r="A2071" s="308" t="s">
        <v>3195</v>
      </c>
      <c r="B2071" s="310">
        <v>62250</v>
      </c>
      <c r="C2071" s="291">
        <v>62250</v>
      </c>
      <c r="D2071" s="283">
        <f t="shared" si="46"/>
        <v>0</v>
      </c>
    </row>
    <row r="2072" spans="1:4" x14ac:dyDescent="0.25">
      <c r="A2072" s="308" t="s">
        <v>3196</v>
      </c>
      <c r="B2072" s="310">
        <v>37500</v>
      </c>
      <c r="C2072" s="291">
        <v>37500</v>
      </c>
      <c r="D2072" s="283">
        <f t="shared" si="46"/>
        <v>0</v>
      </c>
    </row>
    <row r="2073" spans="1:4" x14ac:dyDescent="0.25">
      <c r="A2073" s="308" t="s">
        <v>3197</v>
      </c>
      <c r="B2073" s="310">
        <v>43950</v>
      </c>
      <c r="C2073" s="291">
        <v>43950</v>
      </c>
      <c r="D2073" s="283">
        <f t="shared" si="46"/>
        <v>0</v>
      </c>
    </row>
    <row r="2074" spans="1:4" x14ac:dyDescent="0.25">
      <c r="A2074" s="308" t="s">
        <v>3197</v>
      </c>
      <c r="B2074" s="310">
        <v>43950</v>
      </c>
      <c r="C2074" s="291">
        <v>43950</v>
      </c>
      <c r="D2074" s="283">
        <f t="shared" si="46"/>
        <v>0</v>
      </c>
    </row>
    <row r="2075" spans="1:4" x14ac:dyDescent="0.25">
      <c r="A2075" s="308" t="s">
        <v>3197</v>
      </c>
      <c r="B2075" s="310">
        <v>43950</v>
      </c>
      <c r="C2075" s="291">
        <v>43950</v>
      </c>
      <c r="D2075" s="283">
        <f t="shared" si="46"/>
        <v>0</v>
      </c>
    </row>
    <row r="2076" spans="1:4" x14ac:dyDescent="0.25">
      <c r="A2076" s="308" t="s">
        <v>3197</v>
      </c>
      <c r="B2076" s="310">
        <v>43950</v>
      </c>
      <c r="C2076" s="291">
        <v>43950</v>
      </c>
      <c r="D2076" s="283">
        <f t="shared" si="46"/>
        <v>0</v>
      </c>
    </row>
    <row r="2077" spans="1:4" x14ac:dyDescent="0.25">
      <c r="A2077" s="308" t="s">
        <v>3197</v>
      </c>
      <c r="B2077" s="310">
        <v>43950</v>
      </c>
      <c r="C2077" s="291">
        <v>43950</v>
      </c>
      <c r="D2077" s="283">
        <f t="shared" si="46"/>
        <v>0</v>
      </c>
    </row>
    <row r="2078" spans="1:4" x14ac:dyDescent="0.25">
      <c r="A2078" s="308" t="s">
        <v>3198</v>
      </c>
      <c r="B2078" s="310">
        <v>68000</v>
      </c>
      <c r="C2078" s="291">
        <v>68000</v>
      </c>
      <c r="D2078" s="283">
        <f t="shared" si="46"/>
        <v>0</v>
      </c>
    </row>
    <row r="2079" spans="1:4" x14ac:dyDescent="0.25">
      <c r="A2079" s="308" t="s">
        <v>3198</v>
      </c>
      <c r="B2079" s="310">
        <v>68000</v>
      </c>
      <c r="C2079" s="291">
        <v>68000</v>
      </c>
      <c r="D2079" s="283">
        <f t="shared" si="46"/>
        <v>0</v>
      </c>
    </row>
    <row r="2080" spans="1:4" x14ac:dyDescent="0.25">
      <c r="A2080" s="308" t="s">
        <v>3198</v>
      </c>
      <c r="B2080" s="310">
        <v>68000</v>
      </c>
      <c r="C2080" s="291">
        <v>68000</v>
      </c>
      <c r="D2080" s="283">
        <f t="shared" si="46"/>
        <v>0</v>
      </c>
    </row>
    <row r="2081" spans="1:4" x14ac:dyDescent="0.25">
      <c r="A2081" s="308" t="s">
        <v>3199</v>
      </c>
      <c r="B2081" s="310">
        <v>62250</v>
      </c>
      <c r="C2081" s="291">
        <v>62250</v>
      </c>
      <c r="D2081" s="283">
        <f t="shared" si="46"/>
        <v>0</v>
      </c>
    </row>
    <row r="2082" spans="1:4" x14ac:dyDescent="0.25">
      <c r="A2082" s="308" t="s">
        <v>3199</v>
      </c>
      <c r="B2082" s="310">
        <v>62250</v>
      </c>
      <c r="C2082" s="291">
        <v>62250</v>
      </c>
      <c r="D2082" s="283">
        <f t="shared" si="46"/>
        <v>0</v>
      </c>
    </row>
    <row r="2083" spans="1:4" x14ac:dyDescent="0.25">
      <c r="A2083" s="308" t="s">
        <v>3199</v>
      </c>
      <c r="B2083" s="310">
        <v>62250</v>
      </c>
      <c r="C2083" s="291">
        <v>62250</v>
      </c>
      <c r="D2083" s="283">
        <f t="shared" si="46"/>
        <v>0</v>
      </c>
    </row>
    <row r="2084" spans="1:4" x14ac:dyDescent="0.25">
      <c r="A2084" s="308" t="s">
        <v>3196</v>
      </c>
      <c r="B2084" s="310">
        <v>7500</v>
      </c>
      <c r="C2084" s="291">
        <v>7500</v>
      </c>
      <c r="D2084" s="283">
        <f t="shared" si="46"/>
        <v>0</v>
      </c>
    </row>
    <row r="2085" spans="1:4" x14ac:dyDescent="0.25">
      <c r="A2085" s="308" t="s">
        <v>3196</v>
      </c>
      <c r="B2085" s="310">
        <v>7500</v>
      </c>
      <c r="C2085" s="291">
        <v>7500</v>
      </c>
      <c r="D2085" s="283">
        <f t="shared" si="46"/>
        <v>0</v>
      </c>
    </row>
    <row r="2086" spans="1:4" x14ac:dyDescent="0.25">
      <c r="A2086" s="308" t="s">
        <v>3196</v>
      </c>
      <c r="B2086" s="310">
        <v>7500</v>
      </c>
      <c r="C2086" s="291">
        <v>7500</v>
      </c>
      <c r="D2086" s="283">
        <f t="shared" si="46"/>
        <v>0</v>
      </c>
    </row>
    <row r="2087" spans="1:4" x14ac:dyDescent="0.25">
      <c r="A2087" s="288" t="s">
        <v>1587</v>
      </c>
      <c r="B2087" s="290">
        <v>76738</v>
      </c>
      <c r="C2087" s="273">
        <v>76738</v>
      </c>
      <c r="D2087" s="283">
        <f t="shared" si="46"/>
        <v>0</v>
      </c>
    </row>
    <row r="2088" spans="1:4" x14ac:dyDescent="0.25">
      <c r="A2088" s="288" t="s">
        <v>1589</v>
      </c>
      <c r="B2088" s="290">
        <v>94039</v>
      </c>
      <c r="C2088" s="273">
        <v>94039</v>
      </c>
      <c r="D2088" s="283">
        <f t="shared" si="46"/>
        <v>0</v>
      </c>
    </row>
    <row r="2089" spans="1:4" x14ac:dyDescent="0.25">
      <c r="A2089" s="280" t="s">
        <v>1477</v>
      </c>
      <c r="B2089" s="283">
        <v>122500</v>
      </c>
      <c r="C2089" s="273">
        <v>122500</v>
      </c>
      <c r="D2089" s="283">
        <f t="shared" si="46"/>
        <v>0</v>
      </c>
    </row>
    <row r="2090" spans="1:4" x14ac:dyDescent="0.25">
      <c r="A2090" s="280" t="s">
        <v>1590</v>
      </c>
      <c r="B2090" s="283">
        <v>233000</v>
      </c>
      <c r="C2090" s="273">
        <v>233000</v>
      </c>
      <c r="D2090" s="283">
        <f t="shared" si="46"/>
        <v>0</v>
      </c>
    </row>
    <row r="2091" spans="1:4" x14ac:dyDescent="0.25">
      <c r="A2091" s="280" t="s">
        <v>1591</v>
      </c>
      <c r="B2091" s="283">
        <v>239500</v>
      </c>
      <c r="C2091" s="273">
        <v>239500</v>
      </c>
      <c r="D2091" s="283">
        <f t="shared" si="46"/>
        <v>0</v>
      </c>
    </row>
    <row r="2092" spans="1:4" x14ac:dyDescent="0.25">
      <c r="A2092" s="280" t="s">
        <v>1592</v>
      </c>
      <c r="B2092" s="283">
        <v>66800</v>
      </c>
      <c r="C2092" s="273">
        <v>66800</v>
      </c>
      <c r="D2092" s="283">
        <f t="shared" si="46"/>
        <v>0</v>
      </c>
    </row>
    <row r="2093" spans="1:4" x14ac:dyDescent="0.25">
      <c r="A2093" s="280" t="s">
        <v>3200</v>
      </c>
      <c r="B2093" s="283">
        <v>165000</v>
      </c>
      <c r="C2093" s="273">
        <v>165000</v>
      </c>
      <c r="D2093" s="283">
        <f t="shared" si="46"/>
        <v>0</v>
      </c>
    </row>
    <row r="2094" spans="1:4" x14ac:dyDescent="0.25">
      <c r="A2094" s="280" t="s">
        <v>3201</v>
      </c>
      <c r="B2094" s="283">
        <v>134568</v>
      </c>
      <c r="C2094" s="273">
        <v>134568</v>
      </c>
      <c r="D2094" s="283">
        <f t="shared" si="46"/>
        <v>0</v>
      </c>
    </row>
    <row r="2095" spans="1:4" x14ac:dyDescent="0.25">
      <c r="A2095" s="280" t="s">
        <v>3202</v>
      </c>
      <c r="B2095" s="283">
        <v>68000</v>
      </c>
      <c r="C2095" s="273">
        <v>68000</v>
      </c>
      <c r="D2095" s="283">
        <f t="shared" si="46"/>
        <v>0</v>
      </c>
    </row>
    <row r="2096" spans="1:4" x14ac:dyDescent="0.25">
      <c r="A2096" s="280" t="s">
        <v>3203</v>
      </c>
      <c r="B2096" s="283">
        <v>216408</v>
      </c>
      <c r="C2096" s="273">
        <v>216408</v>
      </c>
      <c r="D2096" s="283">
        <f t="shared" si="46"/>
        <v>0</v>
      </c>
    </row>
    <row r="2097" spans="1:4" x14ac:dyDescent="0.25">
      <c r="A2097" s="280" t="s">
        <v>1563</v>
      </c>
      <c r="B2097" s="283">
        <v>153000</v>
      </c>
      <c r="C2097" s="273">
        <v>153000</v>
      </c>
      <c r="D2097" s="283">
        <f t="shared" si="46"/>
        <v>0</v>
      </c>
    </row>
    <row r="2098" spans="1:4" x14ac:dyDescent="0.25">
      <c r="A2098" s="280" t="s">
        <v>3204</v>
      </c>
      <c r="B2098" s="283">
        <v>251123</v>
      </c>
      <c r="C2098" s="273">
        <v>251123</v>
      </c>
      <c r="D2098" s="283">
        <f t="shared" si="46"/>
        <v>0</v>
      </c>
    </row>
    <row r="2099" spans="1:4" x14ac:dyDescent="0.25">
      <c r="A2099" s="280" t="s">
        <v>3201</v>
      </c>
      <c r="B2099" s="283">
        <v>109645</v>
      </c>
      <c r="C2099" s="273">
        <v>109645</v>
      </c>
      <c r="D2099" s="283">
        <f t="shared" si="46"/>
        <v>0</v>
      </c>
    </row>
    <row r="2100" spans="1:4" x14ac:dyDescent="0.25">
      <c r="A2100" s="308" t="s">
        <v>3205</v>
      </c>
      <c r="B2100" s="310">
        <v>153440</v>
      </c>
      <c r="C2100" s="291">
        <v>153440</v>
      </c>
      <c r="D2100" s="283">
        <f t="shared" si="46"/>
        <v>0</v>
      </c>
    </row>
    <row r="2101" spans="1:4" x14ac:dyDescent="0.25">
      <c r="A2101" s="280" t="s">
        <v>1588</v>
      </c>
      <c r="B2101" s="283">
        <v>28118</v>
      </c>
      <c r="C2101" s="273">
        <v>28118</v>
      </c>
      <c r="D2101" s="283">
        <f t="shared" si="46"/>
        <v>0</v>
      </c>
    </row>
    <row r="2102" spans="1:4" x14ac:dyDescent="0.25">
      <c r="A2102" s="280" t="s">
        <v>3206</v>
      </c>
      <c r="B2102" s="283">
        <v>85400</v>
      </c>
      <c r="C2102" s="273">
        <v>85400</v>
      </c>
      <c r="D2102" s="283">
        <f t="shared" si="46"/>
        <v>0</v>
      </c>
    </row>
    <row r="2103" spans="1:4" x14ac:dyDescent="0.25">
      <c r="A2103" s="280" t="s">
        <v>3207</v>
      </c>
      <c r="B2103" s="283">
        <v>56000</v>
      </c>
      <c r="C2103" s="273">
        <v>56000</v>
      </c>
      <c r="D2103" s="283">
        <f t="shared" si="46"/>
        <v>0</v>
      </c>
    </row>
    <row r="2104" spans="1:4" x14ac:dyDescent="0.25">
      <c r="A2104" s="288" t="s">
        <v>1383</v>
      </c>
      <c r="B2104" s="310">
        <v>315000</v>
      </c>
      <c r="C2104" s="291">
        <v>315000</v>
      </c>
      <c r="D2104" s="283">
        <f t="shared" si="46"/>
        <v>0</v>
      </c>
    </row>
    <row r="2105" spans="1:4" x14ac:dyDescent="0.25">
      <c r="A2105" s="288" t="s">
        <v>1384</v>
      </c>
      <c r="B2105" s="310">
        <v>187500</v>
      </c>
      <c r="C2105" s="291">
        <v>187500</v>
      </c>
      <c r="D2105" s="283">
        <f t="shared" si="46"/>
        <v>0</v>
      </c>
    </row>
    <row r="2106" spans="1:4" x14ac:dyDescent="0.25">
      <c r="A2106" s="288" t="s">
        <v>1385</v>
      </c>
      <c r="B2106" s="310">
        <v>490000</v>
      </c>
      <c r="C2106" s="291">
        <v>490000</v>
      </c>
      <c r="D2106" s="283">
        <f t="shared" si="46"/>
        <v>0</v>
      </c>
    </row>
    <row r="2107" spans="1:4" x14ac:dyDescent="0.25">
      <c r="A2107" s="288" t="s">
        <v>1386</v>
      </c>
      <c r="B2107" s="310">
        <v>383750</v>
      </c>
      <c r="C2107" s="291">
        <v>383750</v>
      </c>
      <c r="D2107" s="283">
        <f t="shared" si="46"/>
        <v>0</v>
      </c>
    </row>
    <row r="2108" spans="1:4" x14ac:dyDescent="0.25">
      <c r="A2108" s="288" t="s">
        <v>1387</v>
      </c>
      <c r="B2108" s="310">
        <v>275000</v>
      </c>
      <c r="C2108" s="291">
        <v>275000</v>
      </c>
      <c r="D2108" s="283">
        <f t="shared" si="46"/>
        <v>0</v>
      </c>
    </row>
    <row r="2109" spans="1:4" x14ac:dyDescent="0.25">
      <c r="A2109" s="288" t="s">
        <v>1388</v>
      </c>
      <c r="B2109" s="310">
        <v>106875</v>
      </c>
      <c r="C2109" s="291">
        <v>106875</v>
      </c>
      <c r="D2109" s="283">
        <f t="shared" si="46"/>
        <v>0</v>
      </c>
    </row>
    <row r="2110" spans="1:4" x14ac:dyDescent="0.25">
      <c r="A2110" s="288" t="s">
        <v>3208</v>
      </c>
      <c r="B2110" s="310">
        <v>200000</v>
      </c>
      <c r="C2110" s="291">
        <v>200000</v>
      </c>
      <c r="D2110" s="283">
        <f t="shared" si="46"/>
        <v>0</v>
      </c>
    </row>
    <row r="2111" spans="1:4" x14ac:dyDescent="0.25">
      <c r="A2111" s="288" t="s">
        <v>1389</v>
      </c>
      <c r="B2111" s="310">
        <v>263125</v>
      </c>
      <c r="C2111" s="291">
        <v>263125</v>
      </c>
      <c r="D2111" s="283">
        <f t="shared" si="46"/>
        <v>0</v>
      </c>
    </row>
    <row r="2112" spans="1:4" x14ac:dyDescent="0.25">
      <c r="A2112" s="289" t="s">
        <v>1593</v>
      </c>
      <c r="B2112" s="303">
        <f>SUM(B1876:B2111)</f>
        <v>88921975</v>
      </c>
      <c r="C2112" s="303">
        <f t="shared" ref="C2112:D2112" si="47">SUM(C1876:C2111)</f>
        <v>88921975</v>
      </c>
      <c r="D2112" s="303">
        <f t="shared" si="47"/>
        <v>0</v>
      </c>
    </row>
    <row r="2113" spans="1:4" ht="31.5" x14ac:dyDescent="0.25">
      <c r="A2113" s="311" t="s">
        <v>5740</v>
      </c>
      <c r="B2113" s="303"/>
      <c r="C2113" s="303"/>
      <c r="D2113" s="303"/>
    </row>
    <row r="2114" spans="1:4" x14ac:dyDescent="0.25">
      <c r="A2114" s="269" t="s">
        <v>3880</v>
      </c>
      <c r="B2114" s="273">
        <v>1547145</v>
      </c>
      <c r="C2114" s="273">
        <v>1547145</v>
      </c>
      <c r="D2114" s="273">
        <f>B2114-C2114</f>
        <v>0</v>
      </c>
    </row>
    <row r="2115" spans="1:4" ht="31.5" x14ac:dyDescent="0.25">
      <c r="A2115" s="311" t="s">
        <v>5741</v>
      </c>
      <c r="B2115" s="286">
        <f>SUM(B2114)</f>
        <v>1547145</v>
      </c>
      <c r="C2115" s="286">
        <f t="shared" ref="C2115:D2115" si="48">SUM(C2114)</f>
        <v>1547145</v>
      </c>
      <c r="D2115" s="286">
        <f t="shared" si="48"/>
        <v>0</v>
      </c>
    </row>
    <row r="2116" spans="1:4" ht="31.5" x14ac:dyDescent="0.25">
      <c r="A2116" s="289" t="s">
        <v>3500</v>
      </c>
      <c r="B2116" s="303"/>
      <c r="C2116" s="303"/>
      <c r="D2116" s="303"/>
    </row>
    <row r="2117" spans="1:4" x14ac:dyDescent="0.25">
      <c r="A2117" s="312" t="s">
        <v>5742</v>
      </c>
      <c r="B2117" s="283">
        <v>0</v>
      </c>
      <c r="C2117" s="283">
        <v>0</v>
      </c>
      <c r="D2117" s="282">
        <v>0</v>
      </c>
    </row>
    <row r="2118" spans="1:4" x14ac:dyDescent="0.25">
      <c r="A2118" s="312" t="s">
        <v>5743</v>
      </c>
      <c r="B2118" s="283">
        <v>0</v>
      </c>
      <c r="C2118" s="283">
        <v>0</v>
      </c>
      <c r="D2118" s="282">
        <v>0</v>
      </c>
    </row>
    <row r="2119" spans="1:4" x14ac:dyDescent="0.25">
      <c r="A2119" s="312" t="s">
        <v>5743</v>
      </c>
      <c r="B2119" s="283">
        <v>0</v>
      </c>
      <c r="C2119" s="283">
        <v>0</v>
      </c>
      <c r="D2119" s="282">
        <v>0</v>
      </c>
    </row>
    <row r="2120" spans="1:4" x14ac:dyDescent="0.25">
      <c r="A2120" s="312" t="s">
        <v>5743</v>
      </c>
      <c r="B2120" s="283">
        <v>0</v>
      </c>
      <c r="C2120" s="283">
        <v>0</v>
      </c>
      <c r="D2120" s="282">
        <v>0</v>
      </c>
    </row>
    <row r="2121" spans="1:4" x14ac:dyDescent="0.25">
      <c r="A2121" s="312" t="s">
        <v>5743</v>
      </c>
      <c r="B2121" s="283">
        <v>0</v>
      </c>
      <c r="C2121" s="283">
        <v>0</v>
      </c>
      <c r="D2121" s="282">
        <v>0</v>
      </c>
    </row>
    <row r="2122" spans="1:4" x14ac:dyDescent="0.25">
      <c r="A2122" s="312" t="s">
        <v>5743</v>
      </c>
      <c r="B2122" s="283">
        <v>0</v>
      </c>
      <c r="C2122" s="283">
        <v>0</v>
      </c>
      <c r="D2122" s="282">
        <v>0</v>
      </c>
    </row>
    <row r="2123" spans="1:4" x14ac:dyDescent="0.25">
      <c r="A2123" s="312" t="s">
        <v>5743</v>
      </c>
      <c r="B2123" s="283">
        <v>0</v>
      </c>
      <c r="C2123" s="283">
        <v>0</v>
      </c>
      <c r="D2123" s="282">
        <v>0</v>
      </c>
    </row>
    <row r="2124" spans="1:4" x14ac:dyDescent="0.25">
      <c r="A2124" s="312" t="s">
        <v>5743</v>
      </c>
      <c r="B2124" s="283">
        <v>0</v>
      </c>
      <c r="C2124" s="283">
        <v>0</v>
      </c>
      <c r="D2124" s="282">
        <v>0</v>
      </c>
    </row>
    <row r="2125" spans="1:4" x14ac:dyDescent="0.25">
      <c r="A2125" s="312" t="s">
        <v>5743</v>
      </c>
      <c r="B2125" s="283">
        <v>0</v>
      </c>
      <c r="C2125" s="283">
        <v>0</v>
      </c>
      <c r="D2125" s="282">
        <v>0</v>
      </c>
    </row>
    <row r="2126" spans="1:4" x14ac:dyDescent="0.25">
      <c r="A2126" s="312" t="s">
        <v>5743</v>
      </c>
      <c r="B2126" s="283">
        <v>0</v>
      </c>
      <c r="C2126" s="283">
        <v>0</v>
      </c>
      <c r="D2126" s="282">
        <v>0</v>
      </c>
    </row>
    <row r="2127" spans="1:4" x14ac:dyDescent="0.25">
      <c r="A2127" s="312" t="s">
        <v>5743</v>
      </c>
      <c r="B2127" s="283">
        <v>0</v>
      </c>
      <c r="C2127" s="283">
        <v>0</v>
      </c>
      <c r="D2127" s="282">
        <v>0</v>
      </c>
    </row>
    <row r="2128" spans="1:4" x14ac:dyDescent="0.25">
      <c r="A2128" s="312" t="s">
        <v>5743</v>
      </c>
      <c r="B2128" s="283">
        <v>0</v>
      </c>
      <c r="C2128" s="283">
        <v>0</v>
      </c>
      <c r="D2128" s="282">
        <v>0</v>
      </c>
    </row>
    <row r="2129" spans="1:4" x14ac:dyDescent="0.25">
      <c r="A2129" s="312" t="s">
        <v>5743</v>
      </c>
      <c r="B2129" s="283">
        <v>0</v>
      </c>
      <c r="C2129" s="283">
        <v>0</v>
      </c>
      <c r="D2129" s="282">
        <v>0</v>
      </c>
    </row>
    <row r="2130" spans="1:4" x14ac:dyDescent="0.25">
      <c r="A2130" s="312" t="s">
        <v>5743</v>
      </c>
      <c r="B2130" s="283">
        <v>0</v>
      </c>
      <c r="C2130" s="283">
        <v>0</v>
      </c>
      <c r="D2130" s="282">
        <v>0</v>
      </c>
    </row>
    <row r="2131" spans="1:4" x14ac:dyDescent="0.25">
      <c r="A2131" s="312" t="s">
        <v>3641</v>
      </c>
      <c r="B2131" s="283">
        <v>0</v>
      </c>
      <c r="C2131" s="283">
        <v>0</v>
      </c>
      <c r="D2131" s="282">
        <v>0</v>
      </c>
    </row>
    <row r="2132" spans="1:4" x14ac:dyDescent="0.25">
      <c r="A2132" s="312" t="s">
        <v>3641</v>
      </c>
      <c r="B2132" s="283">
        <v>0</v>
      </c>
      <c r="C2132" s="283">
        <v>0</v>
      </c>
      <c r="D2132" s="282">
        <v>0</v>
      </c>
    </row>
    <row r="2133" spans="1:4" x14ac:dyDescent="0.25">
      <c r="A2133" s="312" t="s">
        <v>3641</v>
      </c>
      <c r="B2133" s="283">
        <v>0</v>
      </c>
      <c r="C2133" s="283">
        <v>0</v>
      </c>
      <c r="D2133" s="282">
        <v>0</v>
      </c>
    </row>
    <row r="2134" spans="1:4" x14ac:dyDescent="0.25">
      <c r="A2134" s="312" t="s">
        <v>3641</v>
      </c>
      <c r="B2134" s="283">
        <v>0</v>
      </c>
      <c r="C2134" s="283">
        <v>0</v>
      </c>
      <c r="D2134" s="282">
        <v>0</v>
      </c>
    </row>
    <row r="2135" spans="1:4" x14ac:dyDescent="0.25">
      <c r="A2135" s="312" t="s">
        <v>3641</v>
      </c>
      <c r="B2135" s="283">
        <v>0</v>
      </c>
      <c r="C2135" s="283">
        <v>0</v>
      </c>
      <c r="D2135" s="282">
        <v>0</v>
      </c>
    </row>
    <row r="2136" spans="1:4" x14ac:dyDescent="0.25">
      <c r="A2136" s="312" t="s">
        <v>3641</v>
      </c>
      <c r="B2136" s="283">
        <v>0</v>
      </c>
      <c r="C2136" s="283">
        <v>0</v>
      </c>
      <c r="D2136" s="282">
        <v>0</v>
      </c>
    </row>
    <row r="2137" spans="1:4" x14ac:dyDescent="0.25">
      <c r="A2137" s="312" t="s">
        <v>3641</v>
      </c>
      <c r="B2137" s="283">
        <v>0</v>
      </c>
      <c r="C2137" s="283">
        <v>0</v>
      </c>
      <c r="D2137" s="282">
        <v>0</v>
      </c>
    </row>
    <row r="2138" spans="1:4" x14ac:dyDescent="0.25">
      <c r="A2138" s="312" t="s">
        <v>3641</v>
      </c>
      <c r="B2138" s="283">
        <v>0</v>
      </c>
      <c r="C2138" s="283">
        <v>0</v>
      </c>
      <c r="D2138" s="282">
        <v>0</v>
      </c>
    </row>
    <row r="2139" spans="1:4" x14ac:dyDescent="0.25">
      <c r="A2139" s="312" t="s">
        <v>3641</v>
      </c>
      <c r="B2139" s="283">
        <v>0</v>
      </c>
      <c r="C2139" s="283">
        <v>0</v>
      </c>
      <c r="D2139" s="282">
        <v>0</v>
      </c>
    </row>
    <row r="2140" spans="1:4" x14ac:dyDescent="0.25">
      <c r="A2140" s="312" t="s">
        <v>3641</v>
      </c>
      <c r="B2140" s="283">
        <v>0</v>
      </c>
      <c r="C2140" s="283">
        <v>0</v>
      </c>
      <c r="D2140" s="282">
        <v>0</v>
      </c>
    </row>
    <row r="2141" spans="1:4" x14ac:dyDescent="0.25">
      <c r="A2141" s="312" t="s">
        <v>3641</v>
      </c>
      <c r="B2141" s="283">
        <v>0</v>
      </c>
      <c r="C2141" s="283">
        <v>0</v>
      </c>
      <c r="D2141" s="282">
        <v>0</v>
      </c>
    </row>
    <row r="2142" spans="1:4" x14ac:dyDescent="0.25">
      <c r="A2142" s="312" t="s">
        <v>3641</v>
      </c>
      <c r="B2142" s="283">
        <v>0</v>
      </c>
      <c r="C2142" s="283">
        <v>0</v>
      </c>
      <c r="D2142" s="282">
        <v>0</v>
      </c>
    </row>
    <row r="2143" spans="1:4" x14ac:dyDescent="0.25">
      <c r="A2143" s="312" t="s">
        <v>3641</v>
      </c>
      <c r="B2143" s="283">
        <v>0</v>
      </c>
      <c r="C2143" s="283">
        <v>0</v>
      </c>
      <c r="D2143" s="282">
        <v>0</v>
      </c>
    </row>
    <row r="2144" spans="1:4" x14ac:dyDescent="0.25">
      <c r="A2144" s="312" t="s">
        <v>3501</v>
      </c>
      <c r="B2144" s="282">
        <v>2992</v>
      </c>
      <c r="C2144" s="282">
        <v>2992</v>
      </c>
      <c r="D2144" s="282">
        <v>0</v>
      </c>
    </row>
    <row r="2145" spans="1:4" x14ac:dyDescent="0.25">
      <c r="A2145" s="312" t="s">
        <v>3502</v>
      </c>
      <c r="B2145" s="282">
        <v>51811</v>
      </c>
      <c r="C2145" s="282">
        <v>51811</v>
      </c>
      <c r="D2145" s="282">
        <v>0</v>
      </c>
    </row>
    <row r="2146" spans="1:4" x14ac:dyDescent="0.25">
      <c r="A2146" s="312" t="s">
        <v>3503</v>
      </c>
      <c r="B2146" s="282">
        <v>110</v>
      </c>
      <c r="C2146" s="282">
        <v>110</v>
      </c>
      <c r="D2146" s="282">
        <v>0</v>
      </c>
    </row>
    <row r="2147" spans="1:4" x14ac:dyDescent="0.25">
      <c r="A2147" s="312" t="s">
        <v>3503</v>
      </c>
      <c r="B2147" s="282">
        <v>110</v>
      </c>
      <c r="C2147" s="282">
        <v>110</v>
      </c>
      <c r="D2147" s="282">
        <v>0</v>
      </c>
    </row>
    <row r="2148" spans="1:4" x14ac:dyDescent="0.25">
      <c r="A2148" s="312" t="s">
        <v>3503</v>
      </c>
      <c r="B2148" s="282">
        <v>110</v>
      </c>
      <c r="C2148" s="282">
        <v>110</v>
      </c>
      <c r="D2148" s="282">
        <v>0</v>
      </c>
    </row>
    <row r="2149" spans="1:4" x14ac:dyDescent="0.25">
      <c r="A2149" s="312" t="s">
        <v>3504</v>
      </c>
      <c r="B2149" s="282">
        <v>630</v>
      </c>
      <c r="C2149" s="282">
        <v>630</v>
      </c>
      <c r="D2149" s="282">
        <v>0</v>
      </c>
    </row>
    <row r="2150" spans="1:4" x14ac:dyDescent="0.25">
      <c r="A2150" s="312" t="s">
        <v>3505</v>
      </c>
      <c r="B2150" s="282">
        <v>3714</v>
      </c>
      <c r="C2150" s="282">
        <v>3714</v>
      </c>
      <c r="D2150" s="282">
        <v>0</v>
      </c>
    </row>
    <row r="2151" spans="1:4" x14ac:dyDescent="0.25">
      <c r="A2151" s="312" t="s">
        <v>3506</v>
      </c>
      <c r="B2151" s="282">
        <v>6299</v>
      </c>
      <c r="C2151" s="282">
        <v>6299</v>
      </c>
      <c r="D2151" s="282">
        <v>0</v>
      </c>
    </row>
    <row r="2152" spans="1:4" x14ac:dyDescent="0.25">
      <c r="A2152" s="312" t="s">
        <v>3507</v>
      </c>
      <c r="B2152" s="282">
        <v>27559</v>
      </c>
      <c r="C2152" s="282">
        <v>27559</v>
      </c>
      <c r="D2152" s="282">
        <v>0</v>
      </c>
    </row>
    <row r="2153" spans="1:4" x14ac:dyDescent="0.25">
      <c r="A2153" s="312" t="s">
        <v>3508</v>
      </c>
      <c r="B2153" s="282">
        <v>16732</v>
      </c>
      <c r="C2153" s="282">
        <v>16732</v>
      </c>
      <c r="D2153" s="282">
        <v>0</v>
      </c>
    </row>
    <row r="2154" spans="1:4" x14ac:dyDescent="0.25">
      <c r="A2154" s="312" t="s">
        <v>3509</v>
      </c>
      <c r="B2154" s="282">
        <v>1339</v>
      </c>
      <c r="C2154" s="282">
        <v>1339</v>
      </c>
      <c r="D2154" s="282">
        <v>0</v>
      </c>
    </row>
    <row r="2155" spans="1:4" x14ac:dyDescent="0.25">
      <c r="A2155" s="312" t="s">
        <v>3510</v>
      </c>
      <c r="B2155" s="282">
        <v>705</v>
      </c>
      <c r="C2155" s="282">
        <v>705</v>
      </c>
      <c r="D2155" s="282">
        <v>0</v>
      </c>
    </row>
    <row r="2156" spans="1:4" x14ac:dyDescent="0.25">
      <c r="A2156" s="312" t="s">
        <v>3511</v>
      </c>
      <c r="B2156" s="282">
        <v>196</v>
      </c>
      <c r="C2156" s="282">
        <v>196</v>
      </c>
      <c r="D2156" s="282">
        <v>0</v>
      </c>
    </row>
    <row r="2157" spans="1:4" x14ac:dyDescent="0.25">
      <c r="A2157" s="312" t="s">
        <v>3511</v>
      </c>
      <c r="B2157" s="282">
        <v>197</v>
      </c>
      <c r="C2157" s="282">
        <v>197</v>
      </c>
      <c r="D2157" s="282">
        <v>0</v>
      </c>
    </row>
    <row r="2158" spans="1:4" x14ac:dyDescent="0.25">
      <c r="A2158" s="312" t="s">
        <v>3511</v>
      </c>
      <c r="B2158" s="282">
        <v>197</v>
      </c>
      <c r="C2158" s="282">
        <v>197</v>
      </c>
      <c r="D2158" s="282">
        <v>0</v>
      </c>
    </row>
    <row r="2159" spans="1:4" x14ac:dyDescent="0.25">
      <c r="A2159" s="312" t="s">
        <v>3512</v>
      </c>
      <c r="B2159" s="282">
        <v>135</v>
      </c>
      <c r="C2159" s="282">
        <v>135</v>
      </c>
      <c r="D2159" s="282">
        <v>0</v>
      </c>
    </row>
    <row r="2160" spans="1:4" x14ac:dyDescent="0.25">
      <c r="A2160" s="312" t="s">
        <v>3512</v>
      </c>
      <c r="B2160" s="282">
        <v>133</v>
      </c>
      <c r="C2160" s="282">
        <v>133</v>
      </c>
      <c r="D2160" s="282">
        <v>0</v>
      </c>
    </row>
    <row r="2161" spans="1:4" x14ac:dyDescent="0.25">
      <c r="A2161" s="312" t="s">
        <v>3512</v>
      </c>
      <c r="B2161" s="282">
        <v>133</v>
      </c>
      <c r="C2161" s="282">
        <v>133</v>
      </c>
      <c r="D2161" s="282">
        <v>0</v>
      </c>
    </row>
    <row r="2162" spans="1:4" x14ac:dyDescent="0.25">
      <c r="A2162" s="312" t="s">
        <v>3513</v>
      </c>
      <c r="B2162" s="282">
        <v>40</v>
      </c>
      <c r="C2162" s="282">
        <v>40</v>
      </c>
      <c r="D2162" s="282">
        <v>0</v>
      </c>
    </row>
    <row r="2163" spans="1:4" x14ac:dyDescent="0.25">
      <c r="A2163" s="312" t="s">
        <v>3513</v>
      </c>
      <c r="B2163" s="282">
        <v>39</v>
      </c>
      <c r="C2163" s="282">
        <v>39</v>
      </c>
      <c r="D2163" s="282">
        <v>0</v>
      </c>
    </row>
    <row r="2164" spans="1:4" x14ac:dyDescent="0.25">
      <c r="A2164" s="312" t="s">
        <v>3514</v>
      </c>
      <c r="B2164" s="282">
        <v>559</v>
      </c>
      <c r="C2164" s="282">
        <v>559</v>
      </c>
      <c r="D2164" s="282">
        <v>0</v>
      </c>
    </row>
    <row r="2165" spans="1:4" x14ac:dyDescent="0.25">
      <c r="A2165" s="312" t="s">
        <v>3515</v>
      </c>
      <c r="B2165" s="282">
        <v>5828</v>
      </c>
      <c r="C2165" s="282">
        <v>5828</v>
      </c>
      <c r="D2165" s="282">
        <v>0</v>
      </c>
    </row>
    <row r="2166" spans="1:4" x14ac:dyDescent="0.25">
      <c r="A2166" s="312" t="s">
        <v>3516</v>
      </c>
      <c r="B2166" s="282">
        <v>2350</v>
      </c>
      <c r="C2166" s="282">
        <v>2350</v>
      </c>
      <c r="D2166" s="282">
        <v>0</v>
      </c>
    </row>
    <row r="2167" spans="1:4" x14ac:dyDescent="0.25">
      <c r="A2167" s="312" t="s">
        <v>3516</v>
      </c>
      <c r="B2167" s="282">
        <v>2350</v>
      </c>
      <c r="C2167" s="282">
        <v>2350</v>
      </c>
      <c r="D2167" s="282">
        <v>0</v>
      </c>
    </row>
    <row r="2168" spans="1:4" x14ac:dyDescent="0.25">
      <c r="A2168" s="312" t="s">
        <v>3517</v>
      </c>
      <c r="B2168" s="282">
        <v>5000</v>
      </c>
      <c r="C2168" s="282">
        <v>5000</v>
      </c>
      <c r="D2168" s="282">
        <v>0</v>
      </c>
    </row>
    <row r="2169" spans="1:4" x14ac:dyDescent="0.25">
      <c r="A2169" s="312" t="s">
        <v>3518</v>
      </c>
      <c r="B2169" s="282">
        <v>41500</v>
      </c>
      <c r="C2169" s="282">
        <v>41500</v>
      </c>
      <c r="D2169" s="282">
        <v>0</v>
      </c>
    </row>
    <row r="2170" spans="1:4" x14ac:dyDescent="0.25">
      <c r="A2170" s="312" t="s">
        <v>3162</v>
      </c>
      <c r="B2170" s="282">
        <v>2900</v>
      </c>
      <c r="C2170" s="282">
        <v>2900</v>
      </c>
      <c r="D2170" s="282">
        <v>0</v>
      </c>
    </row>
    <row r="2171" spans="1:4" x14ac:dyDescent="0.25">
      <c r="A2171" s="312" t="s">
        <v>3519</v>
      </c>
      <c r="B2171" s="282">
        <v>38000</v>
      </c>
      <c r="C2171" s="282">
        <v>38000</v>
      </c>
      <c r="D2171" s="282">
        <v>0</v>
      </c>
    </row>
    <row r="2172" spans="1:4" x14ac:dyDescent="0.25">
      <c r="A2172" s="307" t="s">
        <v>2086</v>
      </c>
      <c r="B2172" s="283">
        <v>15490</v>
      </c>
      <c r="C2172" s="273">
        <v>15490</v>
      </c>
      <c r="D2172" s="283">
        <f t="shared" ref="D2172:D2235" si="49">B2172-C2172</f>
        <v>0</v>
      </c>
    </row>
    <row r="2173" spans="1:4" x14ac:dyDescent="0.25">
      <c r="A2173" s="307" t="s">
        <v>1992</v>
      </c>
      <c r="B2173" s="283">
        <v>15490</v>
      </c>
      <c r="C2173" s="273">
        <v>15490</v>
      </c>
      <c r="D2173" s="283">
        <f t="shared" si="49"/>
        <v>0</v>
      </c>
    </row>
    <row r="2174" spans="1:4" x14ac:dyDescent="0.25">
      <c r="A2174" s="307" t="s">
        <v>2087</v>
      </c>
      <c r="B2174" s="283">
        <v>15490</v>
      </c>
      <c r="C2174" s="273">
        <v>15490</v>
      </c>
      <c r="D2174" s="283">
        <f t="shared" si="49"/>
        <v>0</v>
      </c>
    </row>
    <row r="2175" spans="1:4" x14ac:dyDescent="0.25">
      <c r="A2175" s="307" t="s">
        <v>2009</v>
      </c>
      <c r="B2175" s="283">
        <v>15490</v>
      </c>
      <c r="C2175" s="273">
        <v>15490</v>
      </c>
      <c r="D2175" s="283">
        <f t="shared" si="49"/>
        <v>0</v>
      </c>
    </row>
    <row r="2176" spans="1:4" x14ac:dyDescent="0.25">
      <c r="A2176" s="307" t="s">
        <v>2028</v>
      </c>
      <c r="B2176" s="283">
        <v>15490</v>
      </c>
      <c r="C2176" s="273">
        <v>15490</v>
      </c>
      <c r="D2176" s="283">
        <f t="shared" si="49"/>
        <v>0</v>
      </c>
    </row>
    <row r="2177" spans="1:4" x14ac:dyDescent="0.25">
      <c r="A2177" s="307" t="s">
        <v>2088</v>
      </c>
      <c r="B2177" s="283">
        <v>15490</v>
      </c>
      <c r="C2177" s="273">
        <v>15490</v>
      </c>
      <c r="D2177" s="283">
        <f t="shared" si="49"/>
        <v>0</v>
      </c>
    </row>
    <row r="2178" spans="1:4" x14ac:dyDescent="0.25">
      <c r="A2178" s="307" t="s">
        <v>3520</v>
      </c>
      <c r="B2178" s="283">
        <v>39350</v>
      </c>
      <c r="C2178" s="273">
        <v>39350</v>
      </c>
      <c r="D2178" s="283">
        <f t="shared" si="49"/>
        <v>0</v>
      </c>
    </row>
    <row r="2179" spans="1:4" x14ac:dyDescent="0.25">
      <c r="A2179" s="307" t="s">
        <v>2089</v>
      </c>
      <c r="B2179" s="283">
        <v>39000</v>
      </c>
      <c r="C2179" s="273">
        <v>39000</v>
      </c>
      <c r="D2179" s="283">
        <f t="shared" si="49"/>
        <v>0</v>
      </c>
    </row>
    <row r="2180" spans="1:4" x14ac:dyDescent="0.25">
      <c r="A2180" s="307" t="s">
        <v>2043</v>
      </c>
      <c r="B2180" s="283">
        <v>39000</v>
      </c>
      <c r="C2180" s="273">
        <v>39000</v>
      </c>
      <c r="D2180" s="283">
        <f t="shared" si="49"/>
        <v>0</v>
      </c>
    </row>
    <row r="2181" spans="1:4" x14ac:dyDescent="0.25">
      <c r="A2181" s="307" t="s">
        <v>2090</v>
      </c>
      <c r="B2181" s="283">
        <v>39000</v>
      </c>
      <c r="C2181" s="273">
        <v>39000</v>
      </c>
      <c r="D2181" s="283">
        <f t="shared" si="49"/>
        <v>0</v>
      </c>
    </row>
    <row r="2182" spans="1:4" x14ac:dyDescent="0.25">
      <c r="A2182" s="307" t="s">
        <v>2983</v>
      </c>
      <c r="B2182" s="283">
        <v>18110</v>
      </c>
      <c r="C2182" s="273">
        <v>18110</v>
      </c>
      <c r="D2182" s="283">
        <f t="shared" si="49"/>
        <v>0</v>
      </c>
    </row>
    <row r="2183" spans="1:4" x14ac:dyDescent="0.25">
      <c r="A2183" s="307" t="s">
        <v>2984</v>
      </c>
      <c r="B2183" s="283">
        <v>20795</v>
      </c>
      <c r="C2183" s="273">
        <v>20795</v>
      </c>
      <c r="D2183" s="283">
        <f t="shared" si="49"/>
        <v>0</v>
      </c>
    </row>
    <row r="2184" spans="1:4" x14ac:dyDescent="0.25">
      <c r="A2184" s="307" t="s">
        <v>3521</v>
      </c>
      <c r="B2184" s="283">
        <v>115800</v>
      </c>
      <c r="C2184" s="273">
        <v>115800</v>
      </c>
      <c r="D2184" s="283">
        <f t="shared" si="49"/>
        <v>0</v>
      </c>
    </row>
    <row r="2185" spans="1:4" x14ac:dyDescent="0.25">
      <c r="A2185" s="307" t="s">
        <v>1996</v>
      </c>
      <c r="B2185" s="283">
        <v>15490</v>
      </c>
      <c r="C2185" s="273">
        <v>15490</v>
      </c>
      <c r="D2185" s="283">
        <f t="shared" si="49"/>
        <v>0</v>
      </c>
    </row>
    <row r="2186" spans="1:4" x14ac:dyDescent="0.25">
      <c r="A2186" s="307" t="s">
        <v>2019</v>
      </c>
      <c r="B2186" s="283">
        <v>15490</v>
      </c>
      <c r="C2186" s="273">
        <v>15490</v>
      </c>
      <c r="D2186" s="283">
        <f t="shared" si="49"/>
        <v>0</v>
      </c>
    </row>
    <row r="2187" spans="1:4" x14ac:dyDescent="0.25">
      <c r="A2187" s="307" t="s">
        <v>1992</v>
      </c>
      <c r="B2187" s="283">
        <v>15490</v>
      </c>
      <c r="C2187" s="273">
        <v>15490</v>
      </c>
      <c r="D2187" s="283">
        <f t="shared" si="49"/>
        <v>0</v>
      </c>
    </row>
    <row r="2188" spans="1:4" x14ac:dyDescent="0.25">
      <c r="A2188" s="307" t="s">
        <v>2020</v>
      </c>
      <c r="B2188" s="283">
        <v>15490</v>
      </c>
      <c r="C2188" s="273">
        <v>15490</v>
      </c>
      <c r="D2188" s="283">
        <f t="shared" si="49"/>
        <v>0</v>
      </c>
    </row>
    <row r="2189" spans="1:4" x14ac:dyDescent="0.25">
      <c r="A2189" s="307" t="s">
        <v>2027</v>
      </c>
      <c r="B2189" s="283">
        <v>15490</v>
      </c>
      <c r="C2189" s="273">
        <v>15490</v>
      </c>
      <c r="D2189" s="283">
        <f t="shared" si="49"/>
        <v>0</v>
      </c>
    </row>
    <row r="2190" spans="1:4" x14ac:dyDescent="0.25">
      <c r="A2190" s="307" t="s">
        <v>1992</v>
      </c>
      <c r="B2190" s="283">
        <v>15490</v>
      </c>
      <c r="C2190" s="273">
        <v>15490</v>
      </c>
      <c r="D2190" s="283">
        <f t="shared" si="49"/>
        <v>0</v>
      </c>
    </row>
    <row r="2191" spans="1:4" x14ac:dyDescent="0.25">
      <c r="A2191" s="307" t="s">
        <v>2084</v>
      </c>
      <c r="B2191" s="283">
        <v>15490</v>
      </c>
      <c r="C2191" s="273">
        <v>15490</v>
      </c>
      <c r="D2191" s="283">
        <f t="shared" si="49"/>
        <v>0</v>
      </c>
    </row>
    <row r="2192" spans="1:4" x14ac:dyDescent="0.25">
      <c r="A2192" s="307" t="s">
        <v>2084</v>
      </c>
      <c r="B2192" s="283">
        <v>15490</v>
      </c>
      <c r="C2192" s="273">
        <v>15490</v>
      </c>
      <c r="D2192" s="283">
        <f t="shared" si="49"/>
        <v>0</v>
      </c>
    </row>
    <row r="2193" spans="1:4" x14ac:dyDescent="0.25">
      <c r="A2193" s="307" t="s">
        <v>2085</v>
      </c>
      <c r="B2193" s="283">
        <v>15490</v>
      </c>
      <c r="C2193" s="273">
        <v>15490</v>
      </c>
      <c r="D2193" s="283">
        <f t="shared" si="49"/>
        <v>0</v>
      </c>
    </row>
    <row r="2194" spans="1:4" x14ac:dyDescent="0.25">
      <c r="A2194" s="307" t="s">
        <v>2045</v>
      </c>
      <c r="B2194" s="283">
        <v>15490</v>
      </c>
      <c r="C2194" s="273">
        <v>15490</v>
      </c>
      <c r="D2194" s="283">
        <f t="shared" si="49"/>
        <v>0</v>
      </c>
    </row>
    <row r="2195" spans="1:4" x14ac:dyDescent="0.25">
      <c r="A2195" s="307" t="s">
        <v>2045</v>
      </c>
      <c r="B2195" s="283">
        <v>15490</v>
      </c>
      <c r="C2195" s="273">
        <v>15490</v>
      </c>
      <c r="D2195" s="283">
        <f t="shared" si="49"/>
        <v>0</v>
      </c>
    </row>
    <row r="2196" spans="1:4" x14ac:dyDescent="0.25">
      <c r="A2196" s="307" t="s">
        <v>2046</v>
      </c>
      <c r="B2196" s="283">
        <v>15490</v>
      </c>
      <c r="C2196" s="273">
        <v>15490</v>
      </c>
      <c r="D2196" s="283">
        <f t="shared" si="49"/>
        <v>0</v>
      </c>
    </row>
    <row r="2197" spans="1:4" x14ac:dyDescent="0.25">
      <c r="A2197" s="307" t="s">
        <v>2019</v>
      </c>
      <c r="B2197" s="283">
        <v>15490</v>
      </c>
      <c r="C2197" s="273">
        <v>15490</v>
      </c>
      <c r="D2197" s="283">
        <f t="shared" si="49"/>
        <v>0</v>
      </c>
    </row>
    <row r="2198" spans="1:4" x14ac:dyDescent="0.25">
      <c r="A2198" s="307" t="s">
        <v>2047</v>
      </c>
      <c r="B2198" s="283">
        <v>15490</v>
      </c>
      <c r="C2198" s="273">
        <v>15490</v>
      </c>
      <c r="D2198" s="283">
        <f t="shared" si="49"/>
        <v>0</v>
      </c>
    </row>
    <row r="2199" spans="1:4" x14ac:dyDescent="0.25">
      <c r="A2199" s="307" t="s">
        <v>2047</v>
      </c>
      <c r="B2199" s="283">
        <v>15490</v>
      </c>
      <c r="C2199" s="273">
        <v>15490</v>
      </c>
      <c r="D2199" s="283">
        <f t="shared" si="49"/>
        <v>0</v>
      </c>
    </row>
    <row r="2200" spans="1:4" x14ac:dyDescent="0.25">
      <c r="A2200" s="307" t="s">
        <v>2048</v>
      </c>
      <c r="B2200" s="283">
        <v>15490</v>
      </c>
      <c r="C2200" s="273">
        <v>15490</v>
      </c>
      <c r="D2200" s="283">
        <f t="shared" si="49"/>
        <v>0</v>
      </c>
    </row>
    <row r="2201" spans="1:4" x14ac:dyDescent="0.25">
      <c r="A2201" s="307" t="s">
        <v>2049</v>
      </c>
      <c r="B2201" s="283">
        <v>15490</v>
      </c>
      <c r="C2201" s="273">
        <v>15490</v>
      </c>
      <c r="D2201" s="283">
        <f t="shared" si="49"/>
        <v>0</v>
      </c>
    </row>
    <row r="2202" spans="1:4" x14ac:dyDescent="0.25">
      <c r="A2202" s="307" t="s">
        <v>2050</v>
      </c>
      <c r="B2202" s="283">
        <v>15490</v>
      </c>
      <c r="C2202" s="273">
        <v>15490</v>
      </c>
      <c r="D2202" s="283">
        <f t="shared" si="49"/>
        <v>0</v>
      </c>
    </row>
    <row r="2203" spans="1:4" x14ac:dyDescent="0.25">
      <c r="A2203" s="307" t="s">
        <v>1992</v>
      </c>
      <c r="B2203" s="283">
        <v>15490</v>
      </c>
      <c r="C2203" s="273">
        <v>15490</v>
      </c>
      <c r="D2203" s="283">
        <f t="shared" si="49"/>
        <v>0</v>
      </c>
    </row>
    <row r="2204" spans="1:4" x14ac:dyDescent="0.25">
      <c r="A2204" s="307" t="s">
        <v>1992</v>
      </c>
      <c r="B2204" s="283">
        <v>15490</v>
      </c>
      <c r="C2204" s="273">
        <v>15490</v>
      </c>
      <c r="D2204" s="283">
        <f t="shared" si="49"/>
        <v>0</v>
      </c>
    </row>
    <row r="2205" spans="1:4" x14ac:dyDescent="0.25">
      <c r="A2205" s="307" t="s">
        <v>2051</v>
      </c>
      <c r="B2205" s="283">
        <v>15490</v>
      </c>
      <c r="C2205" s="273">
        <v>15490</v>
      </c>
      <c r="D2205" s="283">
        <f t="shared" si="49"/>
        <v>0</v>
      </c>
    </row>
    <row r="2206" spans="1:4" x14ac:dyDescent="0.25">
      <c r="A2206" s="307" t="s">
        <v>2051</v>
      </c>
      <c r="B2206" s="283">
        <v>15490</v>
      </c>
      <c r="C2206" s="273">
        <v>15490</v>
      </c>
      <c r="D2206" s="283">
        <f t="shared" si="49"/>
        <v>0</v>
      </c>
    </row>
    <row r="2207" spans="1:4" x14ac:dyDescent="0.25">
      <c r="A2207" s="307" t="s">
        <v>2052</v>
      </c>
      <c r="B2207" s="283">
        <v>15490</v>
      </c>
      <c r="C2207" s="273">
        <v>15490</v>
      </c>
      <c r="D2207" s="283">
        <f t="shared" si="49"/>
        <v>0</v>
      </c>
    </row>
    <row r="2208" spans="1:4" x14ac:dyDescent="0.25">
      <c r="A2208" s="307" t="s">
        <v>2052</v>
      </c>
      <c r="B2208" s="283">
        <v>15490</v>
      </c>
      <c r="C2208" s="273">
        <v>15490</v>
      </c>
      <c r="D2208" s="283">
        <f t="shared" si="49"/>
        <v>0</v>
      </c>
    </row>
    <row r="2209" spans="1:4" x14ac:dyDescent="0.25">
      <c r="A2209" s="307" t="s">
        <v>2053</v>
      </c>
      <c r="B2209" s="283">
        <v>15490</v>
      </c>
      <c r="C2209" s="273">
        <v>15490</v>
      </c>
      <c r="D2209" s="283">
        <f t="shared" si="49"/>
        <v>0</v>
      </c>
    </row>
    <row r="2210" spans="1:4" x14ac:dyDescent="0.25">
      <c r="A2210" s="307" t="s">
        <v>2053</v>
      </c>
      <c r="B2210" s="283">
        <v>15490</v>
      </c>
      <c r="C2210" s="273">
        <v>15490</v>
      </c>
      <c r="D2210" s="283">
        <f t="shared" si="49"/>
        <v>0</v>
      </c>
    </row>
    <row r="2211" spans="1:4" x14ac:dyDescent="0.25">
      <c r="A2211" s="307" t="s">
        <v>2054</v>
      </c>
      <c r="B2211" s="283">
        <v>15490</v>
      </c>
      <c r="C2211" s="273">
        <v>15490</v>
      </c>
      <c r="D2211" s="283">
        <f t="shared" si="49"/>
        <v>0</v>
      </c>
    </row>
    <row r="2212" spans="1:4" x14ac:dyDescent="0.25">
      <c r="A2212" s="307" t="s">
        <v>2055</v>
      </c>
      <c r="B2212" s="283">
        <v>15490</v>
      </c>
      <c r="C2212" s="273">
        <v>15490</v>
      </c>
      <c r="D2212" s="283">
        <f t="shared" si="49"/>
        <v>0</v>
      </c>
    </row>
    <row r="2213" spans="1:4" x14ac:dyDescent="0.25">
      <c r="A2213" s="307" t="s">
        <v>2056</v>
      </c>
      <c r="B2213" s="283">
        <v>15490</v>
      </c>
      <c r="C2213" s="273">
        <v>15490</v>
      </c>
      <c r="D2213" s="283">
        <f t="shared" si="49"/>
        <v>0</v>
      </c>
    </row>
    <row r="2214" spans="1:4" x14ac:dyDescent="0.25">
      <c r="A2214" s="307" t="s">
        <v>2056</v>
      </c>
      <c r="B2214" s="283">
        <v>15490</v>
      </c>
      <c r="C2214" s="273">
        <v>15490</v>
      </c>
      <c r="D2214" s="283">
        <f t="shared" si="49"/>
        <v>0</v>
      </c>
    </row>
    <row r="2215" spans="1:4" x14ac:dyDescent="0.25">
      <c r="A2215" s="307" t="s">
        <v>2038</v>
      </c>
      <c r="B2215" s="283">
        <v>15490</v>
      </c>
      <c r="C2215" s="273">
        <v>15490</v>
      </c>
      <c r="D2215" s="283">
        <f t="shared" si="49"/>
        <v>0</v>
      </c>
    </row>
    <row r="2216" spans="1:4" x14ac:dyDescent="0.25">
      <c r="A2216" s="307" t="s">
        <v>2038</v>
      </c>
      <c r="B2216" s="283">
        <v>15490</v>
      </c>
      <c r="C2216" s="273">
        <v>15490</v>
      </c>
      <c r="D2216" s="283">
        <f t="shared" si="49"/>
        <v>0</v>
      </c>
    </row>
    <row r="2217" spans="1:4" x14ac:dyDescent="0.25">
      <c r="A2217" s="307" t="s">
        <v>2057</v>
      </c>
      <c r="B2217" s="283">
        <v>15490</v>
      </c>
      <c r="C2217" s="273">
        <v>15490</v>
      </c>
      <c r="D2217" s="283">
        <f t="shared" si="49"/>
        <v>0</v>
      </c>
    </row>
    <row r="2218" spans="1:4" x14ac:dyDescent="0.25">
      <c r="A2218" s="307" t="s">
        <v>2058</v>
      </c>
      <c r="B2218" s="283">
        <v>15490</v>
      </c>
      <c r="C2218" s="273">
        <v>15490</v>
      </c>
      <c r="D2218" s="283">
        <f t="shared" si="49"/>
        <v>0</v>
      </c>
    </row>
    <row r="2219" spans="1:4" x14ac:dyDescent="0.25">
      <c r="A2219" s="307" t="s">
        <v>2031</v>
      </c>
      <c r="B2219" s="283">
        <v>15490</v>
      </c>
      <c r="C2219" s="273">
        <v>15490</v>
      </c>
      <c r="D2219" s="283">
        <f t="shared" si="49"/>
        <v>0</v>
      </c>
    </row>
    <row r="2220" spans="1:4" x14ac:dyDescent="0.25">
      <c r="A2220" s="307" t="s">
        <v>1992</v>
      </c>
      <c r="B2220" s="283">
        <v>15490</v>
      </c>
      <c r="C2220" s="273">
        <v>15490</v>
      </c>
      <c r="D2220" s="283">
        <f t="shared" si="49"/>
        <v>0</v>
      </c>
    </row>
    <row r="2221" spans="1:4" x14ac:dyDescent="0.25">
      <c r="A2221" s="307" t="s">
        <v>2059</v>
      </c>
      <c r="B2221" s="283">
        <v>15490</v>
      </c>
      <c r="C2221" s="273">
        <v>15490</v>
      </c>
      <c r="D2221" s="283">
        <f t="shared" si="49"/>
        <v>0</v>
      </c>
    </row>
    <row r="2222" spans="1:4" x14ac:dyDescent="0.25">
      <c r="A2222" s="307" t="s">
        <v>1992</v>
      </c>
      <c r="B2222" s="283">
        <v>15490</v>
      </c>
      <c r="C2222" s="273">
        <v>15490</v>
      </c>
      <c r="D2222" s="283">
        <f t="shared" si="49"/>
        <v>0</v>
      </c>
    </row>
    <row r="2223" spans="1:4" x14ac:dyDescent="0.25">
      <c r="A2223" s="307" t="s">
        <v>2006</v>
      </c>
      <c r="B2223" s="283">
        <v>15490</v>
      </c>
      <c r="C2223" s="273">
        <v>15490</v>
      </c>
      <c r="D2223" s="283">
        <f t="shared" si="49"/>
        <v>0</v>
      </c>
    </row>
    <row r="2224" spans="1:4" x14ac:dyDescent="0.25">
      <c r="A2224" s="307" t="s">
        <v>2006</v>
      </c>
      <c r="B2224" s="283">
        <v>15490</v>
      </c>
      <c r="C2224" s="273">
        <v>15490</v>
      </c>
      <c r="D2224" s="283">
        <f t="shared" si="49"/>
        <v>0</v>
      </c>
    </row>
    <row r="2225" spans="1:4" x14ac:dyDescent="0.25">
      <c r="A2225" s="307" t="s">
        <v>2060</v>
      </c>
      <c r="B2225" s="283">
        <v>15490</v>
      </c>
      <c r="C2225" s="273">
        <v>15490</v>
      </c>
      <c r="D2225" s="283">
        <f t="shared" si="49"/>
        <v>0</v>
      </c>
    </row>
    <row r="2226" spans="1:4" x14ac:dyDescent="0.25">
      <c r="A2226" s="307" t="s">
        <v>1989</v>
      </c>
      <c r="B2226" s="283">
        <v>15490</v>
      </c>
      <c r="C2226" s="273">
        <v>15490</v>
      </c>
      <c r="D2226" s="283">
        <f t="shared" si="49"/>
        <v>0</v>
      </c>
    </row>
    <row r="2227" spans="1:4" x14ac:dyDescent="0.25">
      <c r="A2227" s="307" t="s">
        <v>2061</v>
      </c>
      <c r="B2227" s="283">
        <v>15490</v>
      </c>
      <c r="C2227" s="273">
        <v>15490</v>
      </c>
      <c r="D2227" s="283">
        <f t="shared" si="49"/>
        <v>0</v>
      </c>
    </row>
    <row r="2228" spans="1:4" x14ac:dyDescent="0.25">
      <c r="A2228" s="307" t="s">
        <v>2062</v>
      </c>
      <c r="B2228" s="283">
        <v>15490</v>
      </c>
      <c r="C2228" s="273">
        <v>15490</v>
      </c>
      <c r="D2228" s="283">
        <f t="shared" si="49"/>
        <v>0</v>
      </c>
    </row>
    <row r="2229" spans="1:4" x14ac:dyDescent="0.25">
      <c r="A2229" s="307" t="s">
        <v>2018</v>
      </c>
      <c r="B2229" s="283">
        <v>15490</v>
      </c>
      <c r="C2229" s="273">
        <v>15490</v>
      </c>
      <c r="D2229" s="283">
        <f t="shared" si="49"/>
        <v>0</v>
      </c>
    </row>
    <row r="2230" spans="1:4" x14ac:dyDescent="0.25">
      <c r="A2230" s="307" t="s">
        <v>2063</v>
      </c>
      <c r="B2230" s="283">
        <v>15490</v>
      </c>
      <c r="C2230" s="273">
        <v>15490</v>
      </c>
      <c r="D2230" s="283">
        <f t="shared" si="49"/>
        <v>0</v>
      </c>
    </row>
    <row r="2231" spans="1:4" x14ac:dyDescent="0.25">
      <c r="A2231" s="307" t="s">
        <v>1992</v>
      </c>
      <c r="B2231" s="283">
        <v>15490</v>
      </c>
      <c r="C2231" s="273">
        <v>15490</v>
      </c>
      <c r="D2231" s="283">
        <f t="shared" si="49"/>
        <v>0</v>
      </c>
    </row>
    <row r="2232" spans="1:4" x14ac:dyDescent="0.25">
      <c r="A2232" s="307" t="s">
        <v>2051</v>
      </c>
      <c r="B2232" s="283">
        <v>15490</v>
      </c>
      <c r="C2232" s="273">
        <v>15490</v>
      </c>
      <c r="D2232" s="283">
        <f t="shared" si="49"/>
        <v>0</v>
      </c>
    </row>
    <row r="2233" spans="1:4" x14ac:dyDescent="0.25">
      <c r="A2233" s="307" t="s">
        <v>2051</v>
      </c>
      <c r="B2233" s="283">
        <v>15490</v>
      </c>
      <c r="C2233" s="273">
        <v>15490</v>
      </c>
      <c r="D2233" s="283">
        <f t="shared" si="49"/>
        <v>0</v>
      </c>
    </row>
    <row r="2234" spans="1:4" x14ac:dyDescent="0.25">
      <c r="A2234" s="307" t="s">
        <v>2020</v>
      </c>
      <c r="B2234" s="283">
        <v>15490</v>
      </c>
      <c r="C2234" s="273">
        <v>15490</v>
      </c>
      <c r="D2234" s="283">
        <f t="shared" si="49"/>
        <v>0</v>
      </c>
    </row>
    <row r="2235" spans="1:4" x14ac:dyDescent="0.25">
      <c r="A2235" s="307" t="s">
        <v>2064</v>
      </c>
      <c r="B2235" s="283">
        <v>15490</v>
      </c>
      <c r="C2235" s="273">
        <v>15490</v>
      </c>
      <c r="D2235" s="283">
        <f t="shared" si="49"/>
        <v>0</v>
      </c>
    </row>
    <row r="2236" spans="1:4" x14ac:dyDescent="0.25">
      <c r="A2236" s="307" t="s">
        <v>2065</v>
      </c>
      <c r="B2236" s="283">
        <v>15490</v>
      </c>
      <c r="C2236" s="273">
        <v>15490</v>
      </c>
      <c r="D2236" s="283">
        <f t="shared" ref="D2236:D2299" si="50">B2236-C2236</f>
        <v>0</v>
      </c>
    </row>
    <row r="2237" spans="1:4" x14ac:dyDescent="0.25">
      <c r="A2237" s="307" t="s">
        <v>2066</v>
      </c>
      <c r="B2237" s="283">
        <v>15490</v>
      </c>
      <c r="C2237" s="273">
        <v>15490</v>
      </c>
      <c r="D2237" s="283">
        <f t="shared" si="50"/>
        <v>0</v>
      </c>
    </row>
    <row r="2238" spans="1:4" x14ac:dyDescent="0.25">
      <c r="A2238" s="307" t="s">
        <v>2067</v>
      </c>
      <c r="B2238" s="283">
        <v>15490</v>
      </c>
      <c r="C2238" s="273">
        <v>15490</v>
      </c>
      <c r="D2238" s="283">
        <f t="shared" si="50"/>
        <v>0</v>
      </c>
    </row>
    <row r="2239" spans="1:4" x14ac:dyDescent="0.25">
      <c r="A2239" s="307" t="s">
        <v>2068</v>
      </c>
      <c r="B2239" s="283">
        <v>15490</v>
      </c>
      <c r="C2239" s="273">
        <v>15490</v>
      </c>
      <c r="D2239" s="283">
        <f t="shared" si="50"/>
        <v>0</v>
      </c>
    </row>
    <row r="2240" spans="1:4" x14ac:dyDescent="0.25">
      <c r="A2240" s="307" t="s">
        <v>1996</v>
      </c>
      <c r="B2240" s="283">
        <v>15490</v>
      </c>
      <c r="C2240" s="273">
        <v>15490</v>
      </c>
      <c r="D2240" s="283">
        <f t="shared" si="50"/>
        <v>0</v>
      </c>
    </row>
    <row r="2241" spans="1:4" x14ac:dyDescent="0.25">
      <c r="A2241" s="307" t="s">
        <v>2069</v>
      </c>
      <c r="B2241" s="283">
        <v>15490</v>
      </c>
      <c r="C2241" s="273">
        <v>15490</v>
      </c>
      <c r="D2241" s="283">
        <f t="shared" si="50"/>
        <v>0</v>
      </c>
    </row>
    <row r="2242" spans="1:4" x14ac:dyDescent="0.25">
      <c r="A2242" s="307" t="s">
        <v>2070</v>
      </c>
      <c r="B2242" s="283">
        <v>15490</v>
      </c>
      <c r="C2242" s="273">
        <v>15490</v>
      </c>
      <c r="D2242" s="283">
        <f t="shared" si="50"/>
        <v>0</v>
      </c>
    </row>
    <row r="2243" spans="1:4" x14ac:dyDescent="0.25">
      <c r="A2243" s="307" t="s">
        <v>2071</v>
      </c>
      <c r="B2243" s="283">
        <v>15490</v>
      </c>
      <c r="C2243" s="273">
        <v>15490</v>
      </c>
      <c r="D2243" s="283">
        <f t="shared" si="50"/>
        <v>0</v>
      </c>
    </row>
    <row r="2244" spans="1:4" x14ac:dyDescent="0.25">
      <c r="A2244" s="307" t="s">
        <v>2071</v>
      </c>
      <c r="B2244" s="283">
        <v>15490</v>
      </c>
      <c r="C2244" s="273">
        <v>15490</v>
      </c>
      <c r="D2244" s="283">
        <f t="shared" si="50"/>
        <v>0</v>
      </c>
    </row>
    <row r="2245" spans="1:4" x14ac:dyDescent="0.25">
      <c r="A2245" s="307" t="s">
        <v>3522</v>
      </c>
      <c r="B2245" s="283">
        <v>30980</v>
      </c>
      <c r="C2245" s="273">
        <v>30980</v>
      </c>
      <c r="D2245" s="283">
        <f t="shared" si="50"/>
        <v>0</v>
      </c>
    </row>
    <row r="2246" spans="1:4" x14ac:dyDescent="0.25">
      <c r="A2246" s="307" t="s">
        <v>2006</v>
      </c>
      <c r="B2246" s="283">
        <v>15490</v>
      </c>
      <c r="C2246" s="273">
        <v>15490</v>
      </c>
      <c r="D2246" s="283">
        <f t="shared" si="50"/>
        <v>0</v>
      </c>
    </row>
    <row r="2247" spans="1:4" x14ac:dyDescent="0.25">
      <c r="A2247" s="307" t="s">
        <v>2072</v>
      </c>
      <c r="B2247" s="283">
        <v>15490</v>
      </c>
      <c r="C2247" s="273">
        <v>15490</v>
      </c>
      <c r="D2247" s="283">
        <f t="shared" si="50"/>
        <v>0</v>
      </c>
    </row>
    <row r="2248" spans="1:4" x14ac:dyDescent="0.25">
      <c r="A2248" s="307" t="s">
        <v>3523</v>
      </c>
      <c r="B2248" s="283">
        <v>30980</v>
      </c>
      <c r="C2248" s="273">
        <v>30980</v>
      </c>
      <c r="D2248" s="283">
        <f t="shared" si="50"/>
        <v>0</v>
      </c>
    </row>
    <row r="2249" spans="1:4" x14ac:dyDescent="0.25">
      <c r="A2249" s="307" t="s">
        <v>1977</v>
      </c>
      <c r="B2249" s="283">
        <v>108430</v>
      </c>
      <c r="C2249" s="273">
        <v>108430</v>
      </c>
      <c r="D2249" s="283">
        <f t="shared" si="50"/>
        <v>0</v>
      </c>
    </row>
    <row r="2250" spans="1:4" x14ac:dyDescent="0.25">
      <c r="A2250" s="307" t="s">
        <v>2031</v>
      </c>
      <c r="B2250" s="283">
        <v>15490</v>
      </c>
      <c r="C2250" s="273">
        <v>15490</v>
      </c>
      <c r="D2250" s="283">
        <f t="shared" si="50"/>
        <v>0</v>
      </c>
    </row>
    <row r="2251" spans="1:4" x14ac:dyDescent="0.25">
      <c r="A2251" s="307" t="s">
        <v>2073</v>
      </c>
      <c r="B2251" s="283">
        <v>15490</v>
      </c>
      <c r="C2251" s="273">
        <v>15490</v>
      </c>
      <c r="D2251" s="283">
        <f t="shared" si="50"/>
        <v>0</v>
      </c>
    </row>
    <row r="2252" spans="1:4" x14ac:dyDescent="0.25">
      <c r="A2252" s="307" t="s">
        <v>2028</v>
      </c>
      <c r="B2252" s="283">
        <v>15490</v>
      </c>
      <c r="C2252" s="273">
        <v>15490</v>
      </c>
      <c r="D2252" s="283">
        <f t="shared" si="50"/>
        <v>0</v>
      </c>
    </row>
    <row r="2253" spans="1:4" x14ac:dyDescent="0.25">
      <c r="A2253" s="307" t="s">
        <v>2074</v>
      </c>
      <c r="B2253" s="283">
        <v>15490</v>
      </c>
      <c r="C2253" s="273">
        <v>15490</v>
      </c>
      <c r="D2253" s="283">
        <f t="shared" si="50"/>
        <v>0</v>
      </c>
    </row>
    <row r="2254" spans="1:4" x14ac:dyDescent="0.25">
      <c r="A2254" s="307" t="s">
        <v>2074</v>
      </c>
      <c r="B2254" s="283">
        <v>15490</v>
      </c>
      <c r="C2254" s="273">
        <v>15490</v>
      </c>
      <c r="D2254" s="283">
        <f t="shared" si="50"/>
        <v>0</v>
      </c>
    </row>
    <row r="2255" spans="1:4" x14ac:dyDescent="0.25">
      <c r="A2255" s="307" t="s">
        <v>1992</v>
      </c>
      <c r="B2255" s="283">
        <v>15490</v>
      </c>
      <c r="C2255" s="273">
        <v>15490</v>
      </c>
      <c r="D2255" s="283">
        <f t="shared" si="50"/>
        <v>0</v>
      </c>
    </row>
    <row r="2256" spans="1:4" x14ac:dyDescent="0.25">
      <c r="A2256" s="307" t="s">
        <v>2075</v>
      </c>
      <c r="B2256" s="283">
        <v>15490</v>
      </c>
      <c r="C2256" s="273">
        <v>15490</v>
      </c>
      <c r="D2256" s="283">
        <f t="shared" si="50"/>
        <v>0</v>
      </c>
    </row>
    <row r="2257" spans="1:4" x14ac:dyDescent="0.25">
      <c r="A2257" s="307" t="s">
        <v>2076</v>
      </c>
      <c r="B2257" s="283">
        <v>15490</v>
      </c>
      <c r="C2257" s="273">
        <v>15490</v>
      </c>
      <c r="D2257" s="283">
        <f t="shared" si="50"/>
        <v>0</v>
      </c>
    </row>
    <row r="2258" spans="1:4" x14ac:dyDescent="0.25">
      <c r="A2258" s="307" t="s">
        <v>1992</v>
      </c>
      <c r="B2258" s="283">
        <v>15490</v>
      </c>
      <c r="C2258" s="273">
        <v>15490</v>
      </c>
      <c r="D2258" s="283">
        <f t="shared" si="50"/>
        <v>0</v>
      </c>
    </row>
    <row r="2259" spans="1:4" x14ac:dyDescent="0.25">
      <c r="A2259" s="307" t="s">
        <v>2077</v>
      </c>
      <c r="B2259" s="283">
        <v>15490</v>
      </c>
      <c r="C2259" s="273">
        <v>15490</v>
      </c>
      <c r="D2259" s="283">
        <f t="shared" si="50"/>
        <v>0</v>
      </c>
    </row>
    <row r="2260" spans="1:4" x14ac:dyDescent="0.25">
      <c r="A2260" s="307" t="s">
        <v>2078</v>
      </c>
      <c r="B2260" s="283">
        <v>15490</v>
      </c>
      <c r="C2260" s="273">
        <v>15490</v>
      </c>
      <c r="D2260" s="283">
        <f t="shared" si="50"/>
        <v>0</v>
      </c>
    </row>
    <row r="2261" spans="1:4" x14ac:dyDescent="0.25">
      <c r="A2261" s="307" t="s">
        <v>2023</v>
      </c>
      <c r="B2261" s="283">
        <v>15490</v>
      </c>
      <c r="C2261" s="273">
        <v>15490</v>
      </c>
      <c r="D2261" s="283">
        <f t="shared" si="50"/>
        <v>0</v>
      </c>
    </row>
    <row r="2262" spans="1:4" x14ac:dyDescent="0.25">
      <c r="A2262" s="307" t="s">
        <v>2075</v>
      </c>
      <c r="B2262" s="283">
        <v>15490</v>
      </c>
      <c r="C2262" s="273">
        <v>15490</v>
      </c>
      <c r="D2262" s="283">
        <f t="shared" si="50"/>
        <v>0</v>
      </c>
    </row>
    <row r="2263" spans="1:4" x14ac:dyDescent="0.25">
      <c r="A2263" s="307" t="s">
        <v>2061</v>
      </c>
      <c r="B2263" s="283">
        <v>15490</v>
      </c>
      <c r="C2263" s="273">
        <v>15490</v>
      </c>
      <c r="D2263" s="283">
        <f t="shared" si="50"/>
        <v>0</v>
      </c>
    </row>
    <row r="2264" spans="1:4" x14ac:dyDescent="0.25">
      <c r="A2264" s="307" t="s">
        <v>2061</v>
      </c>
      <c r="B2264" s="283">
        <v>15490</v>
      </c>
      <c r="C2264" s="273">
        <v>15490</v>
      </c>
      <c r="D2264" s="283">
        <f t="shared" si="50"/>
        <v>0</v>
      </c>
    </row>
    <row r="2265" spans="1:4" x14ac:dyDescent="0.25">
      <c r="A2265" s="307" t="s">
        <v>2061</v>
      </c>
      <c r="B2265" s="283">
        <v>15490</v>
      </c>
      <c r="C2265" s="273">
        <v>15490</v>
      </c>
      <c r="D2265" s="283">
        <f t="shared" si="50"/>
        <v>0</v>
      </c>
    </row>
    <row r="2266" spans="1:4" x14ac:dyDescent="0.25">
      <c r="A2266" s="307" t="s">
        <v>2079</v>
      </c>
      <c r="B2266" s="283">
        <v>15490</v>
      </c>
      <c r="C2266" s="273">
        <v>15490</v>
      </c>
      <c r="D2266" s="283">
        <f t="shared" si="50"/>
        <v>0</v>
      </c>
    </row>
    <row r="2267" spans="1:4" x14ac:dyDescent="0.25">
      <c r="A2267" s="307" t="s">
        <v>2080</v>
      </c>
      <c r="B2267" s="283">
        <v>15490</v>
      </c>
      <c r="C2267" s="273">
        <v>15490</v>
      </c>
      <c r="D2267" s="283">
        <f t="shared" si="50"/>
        <v>0</v>
      </c>
    </row>
    <row r="2268" spans="1:4" x14ac:dyDescent="0.25">
      <c r="A2268" s="307" t="s">
        <v>2074</v>
      </c>
      <c r="B2268" s="283">
        <v>15490</v>
      </c>
      <c r="C2268" s="273">
        <v>15490</v>
      </c>
      <c r="D2268" s="283">
        <f t="shared" si="50"/>
        <v>0</v>
      </c>
    </row>
    <row r="2269" spans="1:4" x14ac:dyDescent="0.25">
      <c r="A2269" s="307" t="s">
        <v>2080</v>
      </c>
      <c r="B2269" s="283">
        <v>15490</v>
      </c>
      <c r="C2269" s="273">
        <v>15490</v>
      </c>
      <c r="D2269" s="283">
        <f t="shared" si="50"/>
        <v>0</v>
      </c>
    </row>
    <row r="2270" spans="1:4" x14ac:dyDescent="0.25">
      <c r="A2270" s="307" t="s">
        <v>2081</v>
      </c>
      <c r="B2270" s="283">
        <v>139410</v>
      </c>
      <c r="C2270" s="273">
        <v>139410</v>
      </c>
      <c r="D2270" s="283">
        <f t="shared" si="50"/>
        <v>0</v>
      </c>
    </row>
    <row r="2271" spans="1:4" x14ac:dyDescent="0.25">
      <c r="A2271" s="307" t="s">
        <v>2082</v>
      </c>
      <c r="B2271" s="283">
        <v>232350</v>
      </c>
      <c r="C2271" s="273">
        <v>232350</v>
      </c>
      <c r="D2271" s="283">
        <f t="shared" si="50"/>
        <v>0</v>
      </c>
    </row>
    <row r="2272" spans="1:4" x14ac:dyDescent="0.25">
      <c r="A2272" s="307" t="s">
        <v>2083</v>
      </c>
      <c r="B2272" s="283">
        <v>929400</v>
      </c>
      <c r="C2272" s="273">
        <v>929400</v>
      </c>
      <c r="D2272" s="283">
        <f t="shared" si="50"/>
        <v>0</v>
      </c>
    </row>
    <row r="2273" spans="1:4" x14ac:dyDescent="0.25">
      <c r="A2273" s="307" t="s">
        <v>2008</v>
      </c>
      <c r="B2273" s="283">
        <v>57546</v>
      </c>
      <c r="C2273" s="273">
        <v>57546</v>
      </c>
      <c r="D2273" s="283">
        <f t="shared" si="50"/>
        <v>0</v>
      </c>
    </row>
    <row r="2274" spans="1:4" x14ac:dyDescent="0.25">
      <c r="A2274" s="307" t="s">
        <v>2009</v>
      </c>
      <c r="B2274" s="283">
        <v>57546</v>
      </c>
      <c r="C2274" s="273">
        <v>57546</v>
      </c>
      <c r="D2274" s="283">
        <f t="shared" si="50"/>
        <v>0</v>
      </c>
    </row>
    <row r="2275" spans="1:4" x14ac:dyDescent="0.25">
      <c r="A2275" s="307" t="s">
        <v>2010</v>
      </c>
      <c r="B2275" s="283">
        <v>57546</v>
      </c>
      <c r="C2275" s="273">
        <v>57546</v>
      </c>
      <c r="D2275" s="283">
        <f t="shared" si="50"/>
        <v>0</v>
      </c>
    </row>
    <row r="2276" spans="1:4" x14ac:dyDescent="0.25">
      <c r="A2276" s="307" t="s">
        <v>2011</v>
      </c>
      <c r="B2276" s="283">
        <v>14565</v>
      </c>
      <c r="C2276" s="273">
        <v>14565</v>
      </c>
      <c r="D2276" s="283">
        <f t="shared" si="50"/>
        <v>0</v>
      </c>
    </row>
    <row r="2277" spans="1:4" x14ac:dyDescent="0.25">
      <c r="A2277" s="307" t="s">
        <v>2012</v>
      </c>
      <c r="B2277" s="283">
        <v>10936</v>
      </c>
      <c r="C2277" s="273">
        <v>10936</v>
      </c>
      <c r="D2277" s="283">
        <f t="shared" si="50"/>
        <v>0</v>
      </c>
    </row>
    <row r="2278" spans="1:4" x14ac:dyDescent="0.25">
      <c r="A2278" s="307" t="s">
        <v>2013</v>
      </c>
      <c r="B2278" s="283">
        <v>50144</v>
      </c>
      <c r="C2278" s="273">
        <v>50144</v>
      </c>
      <c r="D2278" s="283">
        <f t="shared" si="50"/>
        <v>0</v>
      </c>
    </row>
    <row r="2279" spans="1:4" x14ac:dyDescent="0.25">
      <c r="A2279" s="307" t="s">
        <v>2014</v>
      </c>
      <c r="B2279" s="283">
        <v>419237</v>
      </c>
      <c r="C2279" s="273">
        <v>419237</v>
      </c>
      <c r="D2279" s="283">
        <f t="shared" si="50"/>
        <v>0</v>
      </c>
    </row>
    <row r="2280" spans="1:4" x14ac:dyDescent="0.25">
      <c r="A2280" s="307" t="s">
        <v>2015</v>
      </c>
      <c r="B2280" s="283">
        <v>419237</v>
      </c>
      <c r="C2280" s="273">
        <v>419237</v>
      </c>
      <c r="D2280" s="283">
        <f t="shared" si="50"/>
        <v>0</v>
      </c>
    </row>
    <row r="2281" spans="1:4" x14ac:dyDescent="0.25">
      <c r="A2281" s="307" t="s">
        <v>2016</v>
      </c>
      <c r="B2281" s="283">
        <v>126195</v>
      </c>
      <c r="C2281" s="273">
        <v>126195</v>
      </c>
      <c r="D2281" s="283">
        <f t="shared" si="50"/>
        <v>0</v>
      </c>
    </row>
    <row r="2282" spans="1:4" x14ac:dyDescent="0.25">
      <c r="A2282" s="307" t="s">
        <v>2017</v>
      </c>
      <c r="B2282" s="283">
        <v>126195</v>
      </c>
      <c r="C2282" s="273">
        <v>126195</v>
      </c>
      <c r="D2282" s="283">
        <f t="shared" si="50"/>
        <v>0</v>
      </c>
    </row>
    <row r="2283" spans="1:4" x14ac:dyDescent="0.25">
      <c r="A2283" s="307" t="s">
        <v>3524</v>
      </c>
      <c r="B2283" s="283">
        <v>327939</v>
      </c>
      <c r="C2283" s="273">
        <v>327939</v>
      </c>
      <c r="D2283" s="283">
        <f t="shared" si="50"/>
        <v>0</v>
      </c>
    </row>
    <row r="2284" spans="1:4" x14ac:dyDescent="0.25">
      <c r="A2284" s="307" t="s">
        <v>2018</v>
      </c>
      <c r="B2284" s="283">
        <v>91931</v>
      </c>
      <c r="C2284" s="273">
        <v>91931</v>
      </c>
      <c r="D2284" s="283">
        <f t="shared" si="50"/>
        <v>0</v>
      </c>
    </row>
    <row r="2285" spans="1:4" x14ac:dyDescent="0.25">
      <c r="A2285" s="307" t="s">
        <v>2019</v>
      </c>
      <c r="B2285" s="283">
        <v>61844</v>
      </c>
      <c r="C2285" s="273">
        <v>61844</v>
      </c>
      <c r="D2285" s="283">
        <f t="shared" si="50"/>
        <v>0</v>
      </c>
    </row>
    <row r="2286" spans="1:4" x14ac:dyDescent="0.25">
      <c r="A2286" s="307" t="s">
        <v>2020</v>
      </c>
      <c r="B2286" s="283">
        <v>61844</v>
      </c>
      <c r="C2286" s="273">
        <v>61844</v>
      </c>
      <c r="D2286" s="283">
        <f t="shared" si="50"/>
        <v>0</v>
      </c>
    </row>
    <row r="2287" spans="1:4" x14ac:dyDescent="0.25">
      <c r="A2287" s="307" t="s">
        <v>2021</v>
      </c>
      <c r="B2287" s="283">
        <v>49427</v>
      </c>
      <c r="C2287" s="273">
        <v>49427</v>
      </c>
      <c r="D2287" s="283">
        <f t="shared" si="50"/>
        <v>0</v>
      </c>
    </row>
    <row r="2288" spans="1:4" x14ac:dyDescent="0.25">
      <c r="A2288" s="307" t="s">
        <v>2021</v>
      </c>
      <c r="B2288" s="283">
        <v>49427</v>
      </c>
      <c r="C2288" s="273">
        <v>49427</v>
      </c>
      <c r="D2288" s="283">
        <f t="shared" si="50"/>
        <v>0</v>
      </c>
    </row>
    <row r="2289" spans="1:4" x14ac:dyDescent="0.25">
      <c r="A2289" s="307" t="s">
        <v>1992</v>
      </c>
      <c r="B2289" s="283">
        <v>49427</v>
      </c>
      <c r="C2289" s="273">
        <v>49427</v>
      </c>
      <c r="D2289" s="283">
        <f t="shared" si="50"/>
        <v>0</v>
      </c>
    </row>
    <row r="2290" spans="1:4" x14ac:dyDescent="0.25">
      <c r="A2290" s="307" t="s">
        <v>2020</v>
      </c>
      <c r="B2290" s="283">
        <v>49427</v>
      </c>
      <c r="C2290" s="273">
        <v>49427</v>
      </c>
      <c r="D2290" s="283">
        <f t="shared" si="50"/>
        <v>0</v>
      </c>
    </row>
    <row r="2291" spans="1:4" x14ac:dyDescent="0.25">
      <c r="A2291" s="307" t="s">
        <v>1990</v>
      </c>
      <c r="B2291" s="283">
        <v>40712</v>
      </c>
      <c r="C2291" s="273">
        <v>40712</v>
      </c>
      <c r="D2291" s="283">
        <f t="shared" si="50"/>
        <v>0</v>
      </c>
    </row>
    <row r="2292" spans="1:4" x14ac:dyDescent="0.25">
      <c r="A2292" s="307" t="s">
        <v>2022</v>
      </c>
      <c r="B2292" s="283">
        <v>36772</v>
      </c>
      <c r="C2292" s="273">
        <v>36772</v>
      </c>
      <c r="D2292" s="283">
        <f t="shared" si="50"/>
        <v>0</v>
      </c>
    </row>
    <row r="2293" spans="1:4" x14ac:dyDescent="0.25">
      <c r="A2293" s="307" t="s">
        <v>2023</v>
      </c>
      <c r="B2293" s="283">
        <v>13085</v>
      </c>
      <c r="C2293" s="273">
        <v>13085</v>
      </c>
      <c r="D2293" s="283">
        <f t="shared" si="50"/>
        <v>0</v>
      </c>
    </row>
    <row r="2294" spans="1:4" x14ac:dyDescent="0.25">
      <c r="A2294" s="307" t="s">
        <v>1996</v>
      </c>
      <c r="B2294" s="283">
        <v>7545</v>
      </c>
      <c r="C2294" s="273">
        <v>7545</v>
      </c>
      <c r="D2294" s="283">
        <f t="shared" si="50"/>
        <v>0</v>
      </c>
    </row>
    <row r="2295" spans="1:4" x14ac:dyDescent="0.25">
      <c r="A2295" s="307" t="s">
        <v>2024</v>
      </c>
      <c r="B2295" s="283">
        <v>161329</v>
      </c>
      <c r="C2295" s="273">
        <v>161329</v>
      </c>
      <c r="D2295" s="283">
        <f t="shared" si="50"/>
        <v>0</v>
      </c>
    </row>
    <row r="2296" spans="1:4" x14ac:dyDescent="0.25">
      <c r="A2296" s="307" t="s">
        <v>2027</v>
      </c>
      <c r="B2296" s="283">
        <v>41787</v>
      </c>
      <c r="C2296" s="273">
        <v>41787</v>
      </c>
      <c r="D2296" s="283">
        <f t="shared" si="50"/>
        <v>0</v>
      </c>
    </row>
    <row r="2297" spans="1:4" x14ac:dyDescent="0.25">
      <c r="A2297" s="307" t="s">
        <v>1996</v>
      </c>
      <c r="B2297" s="283">
        <v>7545</v>
      </c>
      <c r="C2297" s="273">
        <v>7545</v>
      </c>
      <c r="D2297" s="283">
        <f t="shared" si="50"/>
        <v>0</v>
      </c>
    </row>
    <row r="2298" spans="1:4" x14ac:dyDescent="0.25">
      <c r="A2298" s="307" t="s">
        <v>2028</v>
      </c>
      <c r="B2298" s="283">
        <v>57191</v>
      </c>
      <c r="C2298" s="273">
        <v>57191</v>
      </c>
      <c r="D2298" s="283">
        <f t="shared" si="50"/>
        <v>0</v>
      </c>
    </row>
    <row r="2299" spans="1:4" x14ac:dyDescent="0.25">
      <c r="A2299" s="307" t="s">
        <v>1998</v>
      </c>
      <c r="B2299" s="283">
        <v>131329</v>
      </c>
      <c r="C2299" s="273">
        <v>131329</v>
      </c>
      <c r="D2299" s="283">
        <f t="shared" si="50"/>
        <v>0</v>
      </c>
    </row>
    <row r="2300" spans="1:4" x14ac:dyDescent="0.25">
      <c r="A2300" s="307" t="s">
        <v>3525</v>
      </c>
      <c r="B2300" s="283">
        <v>4281226</v>
      </c>
      <c r="C2300" s="273">
        <v>4281226</v>
      </c>
      <c r="D2300" s="283">
        <f t="shared" ref="D2300:D2363" si="51">B2300-C2300</f>
        <v>0</v>
      </c>
    </row>
    <row r="2301" spans="1:4" x14ac:dyDescent="0.25">
      <c r="A2301" s="307" t="s">
        <v>3526</v>
      </c>
      <c r="B2301" s="283">
        <v>70692</v>
      </c>
      <c r="C2301" s="273">
        <v>70692</v>
      </c>
      <c r="D2301" s="283">
        <f t="shared" si="51"/>
        <v>0</v>
      </c>
    </row>
    <row r="2302" spans="1:4" x14ac:dyDescent="0.25">
      <c r="A2302" s="307" t="s">
        <v>2042</v>
      </c>
      <c r="B2302" s="283">
        <v>45912</v>
      </c>
      <c r="C2302" s="273">
        <v>45912</v>
      </c>
      <c r="D2302" s="283">
        <f t="shared" si="51"/>
        <v>0</v>
      </c>
    </row>
    <row r="2303" spans="1:4" x14ac:dyDescent="0.25">
      <c r="A2303" s="307" t="s">
        <v>2043</v>
      </c>
      <c r="B2303" s="283">
        <v>168782</v>
      </c>
      <c r="C2303" s="273">
        <v>168782</v>
      </c>
      <c r="D2303" s="283">
        <f t="shared" si="51"/>
        <v>0</v>
      </c>
    </row>
    <row r="2304" spans="1:4" x14ac:dyDescent="0.25">
      <c r="A2304" s="307" t="s">
        <v>3527</v>
      </c>
      <c r="B2304" s="283">
        <v>202794</v>
      </c>
      <c r="C2304" s="273">
        <v>202794</v>
      </c>
      <c r="D2304" s="283">
        <f t="shared" si="51"/>
        <v>0</v>
      </c>
    </row>
    <row r="2305" spans="1:4" x14ac:dyDescent="0.25">
      <c r="A2305" s="307" t="s">
        <v>3528</v>
      </c>
      <c r="B2305" s="283">
        <v>1233270</v>
      </c>
      <c r="C2305" s="273">
        <v>1233270</v>
      </c>
      <c r="D2305" s="283">
        <f t="shared" si="51"/>
        <v>0</v>
      </c>
    </row>
    <row r="2306" spans="1:4" x14ac:dyDescent="0.25">
      <c r="A2306" s="307" t="s">
        <v>2044</v>
      </c>
      <c r="B2306" s="283">
        <v>82218</v>
      </c>
      <c r="C2306" s="273">
        <v>82218</v>
      </c>
      <c r="D2306" s="283">
        <f t="shared" si="51"/>
        <v>0</v>
      </c>
    </row>
    <row r="2307" spans="1:4" x14ac:dyDescent="0.25">
      <c r="A2307" s="307" t="s">
        <v>2044</v>
      </c>
      <c r="B2307" s="283">
        <v>211944</v>
      </c>
      <c r="C2307" s="273">
        <v>211944</v>
      </c>
      <c r="D2307" s="283">
        <f t="shared" si="51"/>
        <v>0</v>
      </c>
    </row>
    <row r="2308" spans="1:4" x14ac:dyDescent="0.25">
      <c r="A2308" s="307" t="s">
        <v>3529</v>
      </c>
      <c r="B2308" s="283">
        <v>70648</v>
      </c>
      <c r="C2308" s="273">
        <v>70648</v>
      </c>
      <c r="D2308" s="283">
        <f t="shared" si="51"/>
        <v>0</v>
      </c>
    </row>
    <row r="2309" spans="1:4" x14ac:dyDescent="0.25">
      <c r="A2309" s="307" t="s">
        <v>3530</v>
      </c>
      <c r="B2309" s="283">
        <v>211944</v>
      </c>
      <c r="C2309" s="273">
        <v>211944</v>
      </c>
      <c r="D2309" s="283">
        <f t="shared" si="51"/>
        <v>0</v>
      </c>
    </row>
    <row r="2310" spans="1:4" x14ac:dyDescent="0.25">
      <c r="A2310" s="307" t="s">
        <v>3531</v>
      </c>
      <c r="B2310" s="283">
        <v>54680</v>
      </c>
      <c r="C2310" s="273">
        <v>54680</v>
      </c>
      <c r="D2310" s="283">
        <f t="shared" si="51"/>
        <v>0</v>
      </c>
    </row>
    <row r="2311" spans="1:4" x14ac:dyDescent="0.25">
      <c r="A2311" s="307" t="s">
        <v>1980</v>
      </c>
      <c r="B2311" s="283">
        <v>69751</v>
      </c>
      <c r="C2311" s="273">
        <v>69751</v>
      </c>
      <c r="D2311" s="283">
        <f t="shared" si="51"/>
        <v>0</v>
      </c>
    </row>
    <row r="2312" spans="1:4" x14ac:dyDescent="0.25">
      <c r="A2312" s="307" t="s">
        <v>3532</v>
      </c>
      <c r="B2312" s="283">
        <v>226256</v>
      </c>
      <c r="C2312" s="273">
        <v>226256</v>
      </c>
      <c r="D2312" s="283">
        <f t="shared" si="51"/>
        <v>0</v>
      </c>
    </row>
    <row r="2313" spans="1:4" x14ac:dyDescent="0.25">
      <c r="A2313" s="307" t="s">
        <v>3533</v>
      </c>
      <c r="B2313" s="283">
        <v>1023592</v>
      </c>
      <c r="C2313" s="273">
        <v>1023592</v>
      </c>
      <c r="D2313" s="283">
        <f t="shared" si="51"/>
        <v>0</v>
      </c>
    </row>
    <row r="2314" spans="1:4" x14ac:dyDescent="0.25">
      <c r="A2314" s="307" t="s">
        <v>3534</v>
      </c>
      <c r="B2314" s="283">
        <v>2359060</v>
      </c>
      <c r="C2314" s="273">
        <v>2359060</v>
      </c>
      <c r="D2314" s="283">
        <f t="shared" si="51"/>
        <v>0</v>
      </c>
    </row>
    <row r="2315" spans="1:4" x14ac:dyDescent="0.25">
      <c r="A2315" s="307" t="s">
        <v>3535</v>
      </c>
      <c r="B2315" s="283">
        <v>470214</v>
      </c>
      <c r="C2315" s="273">
        <v>470214</v>
      </c>
      <c r="D2315" s="283">
        <f t="shared" si="51"/>
        <v>0</v>
      </c>
    </row>
    <row r="2316" spans="1:4" x14ac:dyDescent="0.25">
      <c r="A2316" s="307" t="s">
        <v>3536</v>
      </c>
      <c r="B2316" s="283">
        <v>633552</v>
      </c>
      <c r="C2316" s="273">
        <v>633552</v>
      </c>
      <c r="D2316" s="283">
        <f t="shared" si="51"/>
        <v>0</v>
      </c>
    </row>
    <row r="2317" spans="1:4" x14ac:dyDescent="0.25">
      <c r="A2317" s="307" t="s">
        <v>3537</v>
      </c>
      <c r="B2317" s="283">
        <v>179704</v>
      </c>
      <c r="C2317" s="273">
        <v>179704</v>
      </c>
      <c r="D2317" s="283">
        <f t="shared" si="51"/>
        <v>0</v>
      </c>
    </row>
    <row r="2318" spans="1:4" x14ac:dyDescent="0.25">
      <c r="A2318" s="307" t="s">
        <v>3538</v>
      </c>
      <c r="B2318" s="283">
        <v>336324</v>
      </c>
      <c r="C2318" s="273">
        <v>336324</v>
      </c>
      <c r="D2318" s="283">
        <f t="shared" si="51"/>
        <v>0</v>
      </c>
    </row>
    <row r="2319" spans="1:4" x14ac:dyDescent="0.25">
      <c r="A2319" s="307" t="s">
        <v>3539</v>
      </c>
      <c r="B2319" s="283">
        <v>223952</v>
      </c>
      <c r="C2319" s="273">
        <v>223952</v>
      </c>
      <c r="D2319" s="283">
        <f t="shared" si="51"/>
        <v>0</v>
      </c>
    </row>
    <row r="2320" spans="1:4" x14ac:dyDescent="0.25">
      <c r="A2320" s="307" t="s">
        <v>1984</v>
      </c>
      <c r="B2320" s="283">
        <v>127985</v>
      </c>
      <c r="C2320" s="273">
        <v>127985</v>
      </c>
      <c r="D2320" s="283">
        <f t="shared" si="51"/>
        <v>0</v>
      </c>
    </row>
    <row r="2321" spans="1:4" x14ac:dyDescent="0.25">
      <c r="A2321" s="307" t="s">
        <v>1993</v>
      </c>
      <c r="B2321" s="283">
        <v>49427</v>
      </c>
      <c r="C2321" s="273">
        <v>49427</v>
      </c>
      <c r="D2321" s="283">
        <f t="shared" si="51"/>
        <v>0</v>
      </c>
    </row>
    <row r="2322" spans="1:4" x14ac:dyDescent="0.25">
      <c r="A2322" s="307" t="s">
        <v>1994</v>
      </c>
      <c r="B2322" s="283">
        <v>47876</v>
      </c>
      <c r="C2322" s="273">
        <v>47876</v>
      </c>
      <c r="D2322" s="283">
        <f t="shared" si="51"/>
        <v>0</v>
      </c>
    </row>
    <row r="2323" spans="1:4" x14ac:dyDescent="0.25">
      <c r="A2323" s="307" t="s">
        <v>1994</v>
      </c>
      <c r="B2323" s="283">
        <v>47876</v>
      </c>
      <c r="C2323" s="273">
        <v>47876</v>
      </c>
      <c r="D2323" s="283">
        <f t="shared" si="51"/>
        <v>0</v>
      </c>
    </row>
    <row r="2324" spans="1:4" x14ac:dyDescent="0.25">
      <c r="A2324" s="307" t="s">
        <v>1995</v>
      </c>
      <c r="B2324" s="283">
        <v>17908</v>
      </c>
      <c r="C2324" s="273">
        <v>17908</v>
      </c>
      <c r="D2324" s="283">
        <f t="shared" si="51"/>
        <v>0</v>
      </c>
    </row>
    <row r="2325" spans="1:4" x14ac:dyDescent="0.25">
      <c r="A2325" s="307" t="s">
        <v>1996</v>
      </c>
      <c r="B2325" s="283">
        <v>7545</v>
      </c>
      <c r="C2325" s="273">
        <v>7545</v>
      </c>
      <c r="D2325" s="283">
        <f t="shared" si="51"/>
        <v>0</v>
      </c>
    </row>
    <row r="2326" spans="1:4" x14ac:dyDescent="0.25">
      <c r="A2326" s="307" t="s">
        <v>3540</v>
      </c>
      <c r="B2326" s="283">
        <v>2117696</v>
      </c>
      <c r="C2326" s="273">
        <v>2117696</v>
      </c>
      <c r="D2326" s="283">
        <f t="shared" si="51"/>
        <v>0</v>
      </c>
    </row>
    <row r="2327" spans="1:4" x14ac:dyDescent="0.25">
      <c r="A2327" s="307" t="s">
        <v>3541</v>
      </c>
      <c r="B2327" s="283">
        <v>5142976</v>
      </c>
      <c r="C2327" s="273">
        <v>5142976</v>
      </c>
      <c r="D2327" s="283">
        <f t="shared" si="51"/>
        <v>0</v>
      </c>
    </row>
    <row r="2328" spans="1:4" x14ac:dyDescent="0.25">
      <c r="A2328" s="307" t="s">
        <v>3542</v>
      </c>
      <c r="B2328" s="283">
        <v>5310000</v>
      </c>
      <c r="C2328" s="273">
        <v>5310000</v>
      </c>
      <c r="D2328" s="283">
        <f t="shared" si="51"/>
        <v>0</v>
      </c>
    </row>
    <row r="2329" spans="1:4" x14ac:dyDescent="0.25">
      <c r="A2329" s="307" t="s">
        <v>1971</v>
      </c>
      <c r="B2329" s="283">
        <v>177450</v>
      </c>
      <c r="C2329" s="273">
        <v>177450</v>
      </c>
      <c r="D2329" s="283">
        <f t="shared" si="51"/>
        <v>0</v>
      </c>
    </row>
    <row r="2330" spans="1:4" x14ac:dyDescent="0.25">
      <c r="A2330" s="307" t="s">
        <v>1972</v>
      </c>
      <c r="B2330" s="283">
        <v>101550</v>
      </c>
      <c r="C2330" s="273">
        <v>101550</v>
      </c>
      <c r="D2330" s="283">
        <f t="shared" si="51"/>
        <v>0</v>
      </c>
    </row>
    <row r="2331" spans="1:4" x14ac:dyDescent="0.25">
      <c r="A2331" s="307" t="s">
        <v>3543</v>
      </c>
      <c r="B2331" s="283">
        <v>311700</v>
      </c>
      <c r="C2331" s="273">
        <v>311700</v>
      </c>
      <c r="D2331" s="283">
        <f t="shared" si="51"/>
        <v>0</v>
      </c>
    </row>
    <row r="2332" spans="1:4" x14ac:dyDescent="0.25">
      <c r="A2332" s="307" t="s">
        <v>3544</v>
      </c>
      <c r="B2332" s="283">
        <v>61766</v>
      </c>
      <c r="C2332" s="273">
        <v>61766</v>
      </c>
      <c r="D2332" s="283">
        <f t="shared" si="51"/>
        <v>0</v>
      </c>
    </row>
    <row r="2333" spans="1:4" x14ac:dyDescent="0.25">
      <c r="A2333" s="307" t="s">
        <v>3545</v>
      </c>
      <c r="B2333" s="283">
        <v>141528</v>
      </c>
      <c r="C2333" s="273">
        <v>141528</v>
      </c>
      <c r="D2333" s="283">
        <f t="shared" si="51"/>
        <v>0</v>
      </c>
    </row>
    <row r="2334" spans="1:4" x14ac:dyDescent="0.25">
      <c r="A2334" s="307" t="s">
        <v>3546</v>
      </c>
      <c r="B2334" s="283">
        <v>5232</v>
      </c>
      <c r="C2334" s="273">
        <v>5232</v>
      </c>
      <c r="D2334" s="283">
        <f t="shared" si="51"/>
        <v>0</v>
      </c>
    </row>
    <row r="2335" spans="1:4" x14ac:dyDescent="0.25">
      <c r="A2335" s="307" t="s">
        <v>3547</v>
      </c>
      <c r="B2335" s="283">
        <v>10464</v>
      </c>
      <c r="C2335" s="273">
        <v>10464</v>
      </c>
      <c r="D2335" s="283">
        <f t="shared" si="51"/>
        <v>0</v>
      </c>
    </row>
    <row r="2336" spans="1:4" x14ac:dyDescent="0.25">
      <c r="A2336" s="307" t="s">
        <v>3548</v>
      </c>
      <c r="B2336" s="283">
        <v>127556</v>
      </c>
      <c r="C2336" s="273">
        <v>127556</v>
      </c>
      <c r="D2336" s="283">
        <f t="shared" si="51"/>
        <v>0</v>
      </c>
    </row>
    <row r="2337" spans="1:4" x14ac:dyDescent="0.25">
      <c r="A2337" s="307" t="s">
        <v>3549</v>
      </c>
      <c r="B2337" s="283">
        <v>360800</v>
      </c>
      <c r="C2337" s="273">
        <v>360800</v>
      </c>
      <c r="D2337" s="283">
        <f t="shared" si="51"/>
        <v>0</v>
      </c>
    </row>
    <row r="2338" spans="1:4" x14ac:dyDescent="0.25">
      <c r="A2338" s="307" t="s">
        <v>3550</v>
      </c>
      <c r="B2338" s="283">
        <v>217476</v>
      </c>
      <c r="C2338" s="273">
        <v>217476</v>
      </c>
      <c r="D2338" s="283">
        <f t="shared" si="51"/>
        <v>0</v>
      </c>
    </row>
    <row r="2339" spans="1:4" x14ac:dyDescent="0.25">
      <c r="A2339" s="307" t="s">
        <v>3551</v>
      </c>
      <c r="B2339" s="283">
        <v>301576</v>
      </c>
      <c r="C2339" s="273">
        <v>301576</v>
      </c>
      <c r="D2339" s="283">
        <f t="shared" si="51"/>
        <v>0</v>
      </c>
    </row>
    <row r="2340" spans="1:4" x14ac:dyDescent="0.25">
      <c r="A2340" s="307" t="s">
        <v>3552</v>
      </c>
      <c r="B2340" s="283">
        <v>184380</v>
      </c>
      <c r="C2340" s="273">
        <v>184380</v>
      </c>
      <c r="D2340" s="283">
        <f t="shared" si="51"/>
        <v>0</v>
      </c>
    </row>
    <row r="2341" spans="1:4" x14ac:dyDescent="0.25">
      <c r="A2341" s="307" t="s">
        <v>3553</v>
      </c>
      <c r="B2341" s="283">
        <v>38844</v>
      </c>
      <c r="C2341" s="273">
        <v>38844</v>
      </c>
      <c r="D2341" s="283">
        <f t="shared" si="51"/>
        <v>0</v>
      </c>
    </row>
    <row r="2342" spans="1:4" x14ac:dyDescent="0.25">
      <c r="A2342" s="307" t="s">
        <v>3554</v>
      </c>
      <c r="B2342" s="283">
        <v>176448</v>
      </c>
      <c r="C2342" s="273">
        <v>176448</v>
      </c>
      <c r="D2342" s="283">
        <f t="shared" si="51"/>
        <v>0</v>
      </c>
    </row>
    <row r="2343" spans="1:4" x14ac:dyDescent="0.25">
      <c r="A2343" s="307" t="s">
        <v>3555</v>
      </c>
      <c r="B2343" s="283">
        <v>2616</v>
      </c>
      <c r="C2343" s="273">
        <v>2616</v>
      </c>
      <c r="D2343" s="283">
        <f t="shared" si="51"/>
        <v>0</v>
      </c>
    </row>
    <row r="2344" spans="1:4" x14ac:dyDescent="0.25">
      <c r="A2344" s="307" t="s">
        <v>3556</v>
      </c>
      <c r="B2344" s="283">
        <v>955306</v>
      </c>
      <c r="C2344" s="273">
        <v>955306</v>
      </c>
      <c r="D2344" s="283">
        <f t="shared" si="51"/>
        <v>0</v>
      </c>
    </row>
    <row r="2345" spans="1:4" x14ac:dyDescent="0.25">
      <c r="A2345" s="307" t="s">
        <v>3557</v>
      </c>
      <c r="B2345" s="283">
        <v>9156</v>
      </c>
      <c r="C2345" s="273">
        <v>9156</v>
      </c>
      <c r="D2345" s="283">
        <f t="shared" si="51"/>
        <v>0</v>
      </c>
    </row>
    <row r="2346" spans="1:4" x14ac:dyDescent="0.25">
      <c r="A2346" s="307" t="s">
        <v>3558</v>
      </c>
      <c r="B2346" s="283">
        <v>201879</v>
      </c>
      <c r="C2346" s="273">
        <v>201879</v>
      </c>
      <c r="D2346" s="283">
        <f t="shared" si="51"/>
        <v>0</v>
      </c>
    </row>
    <row r="2347" spans="1:4" x14ac:dyDescent="0.25">
      <c r="A2347" s="307" t="s">
        <v>3559</v>
      </c>
      <c r="B2347" s="283">
        <v>480510</v>
      </c>
      <c r="C2347" s="273">
        <v>480510</v>
      </c>
      <c r="D2347" s="283">
        <f t="shared" si="51"/>
        <v>0</v>
      </c>
    </row>
    <row r="2348" spans="1:4" x14ac:dyDescent="0.25">
      <c r="A2348" s="307" t="s">
        <v>3560</v>
      </c>
      <c r="B2348" s="283">
        <v>152740</v>
      </c>
      <c r="C2348" s="273">
        <v>152740</v>
      </c>
      <c r="D2348" s="283">
        <f t="shared" si="51"/>
        <v>0</v>
      </c>
    </row>
    <row r="2349" spans="1:4" x14ac:dyDescent="0.25">
      <c r="A2349" s="313" t="s">
        <v>3561</v>
      </c>
      <c r="B2349" s="283">
        <v>418332</v>
      </c>
      <c r="C2349" s="273">
        <v>418332</v>
      </c>
      <c r="D2349" s="283">
        <f t="shared" si="51"/>
        <v>0</v>
      </c>
    </row>
    <row r="2350" spans="1:4" x14ac:dyDescent="0.25">
      <c r="A2350" s="307" t="s">
        <v>3562</v>
      </c>
      <c r="B2350" s="283">
        <v>299548</v>
      </c>
      <c r="C2350" s="273">
        <v>299548</v>
      </c>
      <c r="D2350" s="283">
        <f t="shared" si="51"/>
        <v>0</v>
      </c>
    </row>
    <row r="2351" spans="1:4" x14ac:dyDescent="0.25">
      <c r="A2351" s="307" t="s">
        <v>3563</v>
      </c>
      <c r="B2351" s="283">
        <v>343200</v>
      </c>
      <c r="C2351" s="273">
        <v>343200</v>
      </c>
      <c r="D2351" s="283">
        <f t="shared" si="51"/>
        <v>0</v>
      </c>
    </row>
    <row r="2352" spans="1:4" x14ac:dyDescent="0.25">
      <c r="A2352" s="307" t="s">
        <v>3564</v>
      </c>
      <c r="B2352" s="283">
        <v>232868</v>
      </c>
      <c r="C2352" s="273">
        <v>232868</v>
      </c>
      <c r="D2352" s="283">
        <f t="shared" si="51"/>
        <v>0</v>
      </c>
    </row>
    <row r="2353" spans="1:4" x14ac:dyDescent="0.25">
      <c r="A2353" s="307" t="s">
        <v>3565</v>
      </c>
      <c r="B2353" s="283">
        <v>465736</v>
      </c>
      <c r="C2353" s="273">
        <v>465736</v>
      </c>
      <c r="D2353" s="283">
        <f t="shared" si="51"/>
        <v>0</v>
      </c>
    </row>
    <row r="2354" spans="1:4" x14ac:dyDescent="0.25">
      <c r="A2354" s="307" t="s">
        <v>3566</v>
      </c>
      <c r="B2354" s="283">
        <v>157200</v>
      </c>
      <c r="C2354" s="273">
        <v>157200</v>
      </c>
      <c r="D2354" s="283">
        <f t="shared" si="51"/>
        <v>0</v>
      </c>
    </row>
    <row r="2355" spans="1:4" x14ac:dyDescent="0.25">
      <c r="A2355" s="307" t="s">
        <v>3566</v>
      </c>
      <c r="B2355" s="283">
        <v>157200</v>
      </c>
      <c r="C2355" s="273">
        <v>157200</v>
      </c>
      <c r="D2355" s="283">
        <f t="shared" si="51"/>
        <v>0</v>
      </c>
    </row>
    <row r="2356" spans="1:4" x14ac:dyDescent="0.25">
      <c r="A2356" s="307" t="s">
        <v>3567</v>
      </c>
      <c r="B2356" s="283">
        <v>1823400</v>
      </c>
      <c r="C2356" s="273">
        <v>1823400</v>
      </c>
      <c r="D2356" s="283">
        <f t="shared" si="51"/>
        <v>0</v>
      </c>
    </row>
    <row r="2357" spans="1:4" x14ac:dyDescent="0.25">
      <c r="A2357" s="307" t="s">
        <v>3568</v>
      </c>
      <c r="B2357" s="283">
        <v>587700</v>
      </c>
      <c r="C2357" s="273">
        <v>587700</v>
      </c>
      <c r="D2357" s="283">
        <f t="shared" si="51"/>
        <v>0</v>
      </c>
    </row>
    <row r="2358" spans="1:4" x14ac:dyDescent="0.25">
      <c r="A2358" s="307" t="s">
        <v>3569</v>
      </c>
      <c r="B2358" s="283">
        <v>6510288</v>
      </c>
      <c r="C2358" s="273">
        <v>6510288</v>
      </c>
      <c r="D2358" s="283">
        <f t="shared" si="51"/>
        <v>0</v>
      </c>
    </row>
    <row r="2359" spans="1:4" x14ac:dyDescent="0.25">
      <c r="A2359" s="307" t="s">
        <v>3570</v>
      </c>
      <c r="B2359" s="283">
        <v>3297924</v>
      </c>
      <c r="C2359" s="273">
        <v>3297924</v>
      </c>
      <c r="D2359" s="283">
        <f t="shared" si="51"/>
        <v>0</v>
      </c>
    </row>
    <row r="2360" spans="1:4" x14ac:dyDescent="0.25">
      <c r="A2360" s="307" t="s">
        <v>3571</v>
      </c>
      <c r="B2360" s="283">
        <v>120336</v>
      </c>
      <c r="C2360" s="273">
        <v>120336</v>
      </c>
      <c r="D2360" s="283">
        <f t="shared" si="51"/>
        <v>0</v>
      </c>
    </row>
    <row r="2361" spans="1:4" x14ac:dyDescent="0.25">
      <c r="A2361" s="307" t="s">
        <v>3572</v>
      </c>
      <c r="B2361" s="283">
        <v>120336</v>
      </c>
      <c r="C2361" s="273">
        <v>120336</v>
      </c>
      <c r="D2361" s="283">
        <f t="shared" si="51"/>
        <v>0</v>
      </c>
    </row>
    <row r="2362" spans="1:4" x14ac:dyDescent="0.25">
      <c r="A2362" s="307" t="s">
        <v>3573</v>
      </c>
      <c r="B2362" s="283">
        <v>15548</v>
      </c>
      <c r="C2362" s="273">
        <v>15548</v>
      </c>
      <c r="D2362" s="283">
        <f t="shared" si="51"/>
        <v>0</v>
      </c>
    </row>
    <row r="2363" spans="1:4" x14ac:dyDescent="0.25">
      <c r="A2363" s="307" t="s">
        <v>3574</v>
      </c>
      <c r="B2363" s="283">
        <v>730756</v>
      </c>
      <c r="C2363" s="273">
        <v>730756</v>
      </c>
      <c r="D2363" s="283">
        <f t="shared" si="51"/>
        <v>0</v>
      </c>
    </row>
    <row r="2364" spans="1:4" x14ac:dyDescent="0.25">
      <c r="A2364" s="307" t="s">
        <v>3575</v>
      </c>
      <c r="B2364" s="283">
        <v>722982</v>
      </c>
      <c r="C2364" s="273">
        <v>722982</v>
      </c>
      <c r="D2364" s="283">
        <f t="shared" ref="D2364:D2414" si="52">B2364-C2364</f>
        <v>0</v>
      </c>
    </row>
    <row r="2365" spans="1:4" x14ac:dyDescent="0.25">
      <c r="A2365" s="307" t="s">
        <v>3576</v>
      </c>
      <c r="B2365" s="283">
        <v>7124056</v>
      </c>
      <c r="C2365" s="273">
        <v>7124056</v>
      </c>
      <c r="D2365" s="283">
        <f t="shared" si="52"/>
        <v>0</v>
      </c>
    </row>
    <row r="2366" spans="1:4" x14ac:dyDescent="0.25">
      <c r="A2366" s="307" t="s">
        <v>3577</v>
      </c>
      <c r="B2366" s="283">
        <v>2834990</v>
      </c>
      <c r="C2366" s="273">
        <v>2834990</v>
      </c>
      <c r="D2366" s="283">
        <f t="shared" si="52"/>
        <v>0</v>
      </c>
    </row>
    <row r="2367" spans="1:4" x14ac:dyDescent="0.25">
      <c r="A2367" s="307" t="s">
        <v>3578</v>
      </c>
      <c r="B2367" s="283">
        <v>1270736</v>
      </c>
      <c r="C2367" s="273">
        <v>1270736</v>
      </c>
      <c r="D2367" s="283">
        <f t="shared" si="52"/>
        <v>0</v>
      </c>
    </row>
    <row r="2368" spans="1:4" x14ac:dyDescent="0.25">
      <c r="A2368" s="307" t="s">
        <v>1958</v>
      </c>
      <c r="B2368" s="283">
        <v>127950</v>
      </c>
      <c r="C2368" s="273">
        <v>127950</v>
      </c>
      <c r="D2368" s="283">
        <f t="shared" si="52"/>
        <v>0</v>
      </c>
    </row>
    <row r="2369" spans="1:4" x14ac:dyDescent="0.25">
      <c r="A2369" s="307" t="s">
        <v>1959</v>
      </c>
      <c r="B2369" s="283">
        <v>101550</v>
      </c>
      <c r="C2369" s="273">
        <v>101550</v>
      </c>
      <c r="D2369" s="283">
        <f t="shared" si="52"/>
        <v>0</v>
      </c>
    </row>
    <row r="2370" spans="1:4" x14ac:dyDescent="0.25">
      <c r="A2370" s="307" t="s">
        <v>3579</v>
      </c>
      <c r="B2370" s="283">
        <v>600000</v>
      </c>
      <c r="C2370" s="273">
        <v>600000</v>
      </c>
      <c r="D2370" s="283">
        <f t="shared" si="52"/>
        <v>0</v>
      </c>
    </row>
    <row r="2371" spans="1:4" x14ac:dyDescent="0.25">
      <c r="A2371" s="307" t="s">
        <v>3580</v>
      </c>
      <c r="B2371" s="283">
        <v>104000</v>
      </c>
      <c r="C2371" s="273">
        <v>104000</v>
      </c>
      <c r="D2371" s="283">
        <f t="shared" si="52"/>
        <v>0</v>
      </c>
    </row>
    <row r="2372" spans="1:4" x14ac:dyDescent="0.25">
      <c r="A2372" s="307" t="s">
        <v>3581</v>
      </c>
      <c r="B2372" s="283">
        <v>200000</v>
      </c>
      <c r="C2372" s="273">
        <v>200000</v>
      </c>
      <c r="D2372" s="283">
        <f t="shared" si="52"/>
        <v>0</v>
      </c>
    </row>
    <row r="2373" spans="1:4" x14ac:dyDescent="0.25">
      <c r="A2373" s="307" t="s">
        <v>3582</v>
      </c>
      <c r="B2373" s="283">
        <v>350080</v>
      </c>
      <c r="C2373" s="273">
        <v>350080</v>
      </c>
      <c r="D2373" s="283">
        <f t="shared" si="52"/>
        <v>0</v>
      </c>
    </row>
    <row r="2374" spans="1:4" x14ac:dyDescent="0.25">
      <c r="A2374" s="307" t="s">
        <v>3583</v>
      </c>
      <c r="B2374" s="283">
        <v>120336</v>
      </c>
      <c r="C2374" s="273">
        <v>120336</v>
      </c>
      <c r="D2374" s="283">
        <f t="shared" si="52"/>
        <v>0</v>
      </c>
    </row>
    <row r="2375" spans="1:4" x14ac:dyDescent="0.25">
      <c r="A2375" s="307" t="s">
        <v>3584</v>
      </c>
      <c r="B2375" s="283">
        <v>1191124</v>
      </c>
      <c r="C2375" s="273">
        <v>1191124</v>
      </c>
      <c r="D2375" s="283">
        <f t="shared" si="52"/>
        <v>0</v>
      </c>
    </row>
    <row r="2376" spans="1:4" x14ac:dyDescent="0.25">
      <c r="A2376" s="307" t="s">
        <v>1919</v>
      </c>
      <c r="B2376" s="283">
        <v>134113</v>
      </c>
      <c r="C2376" s="273">
        <v>134113</v>
      </c>
      <c r="D2376" s="283">
        <f t="shared" si="52"/>
        <v>0</v>
      </c>
    </row>
    <row r="2377" spans="1:4" x14ac:dyDescent="0.25">
      <c r="A2377" s="307" t="s">
        <v>1920</v>
      </c>
      <c r="B2377" s="283">
        <v>72378</v>
      </c>
      <c r="C2377" s="273">
        <v>72378</v>
      </c>
      <c r="D2377" s="283">
        <f t="shared" si="52"/>
        <v>0</v>
      </c>
    </row>
    <row r="2378" spans="1:4" x14ac:dyDescent="0.25">
      <c r="A2378" s="307" t="s">
        <v>1921</v>
      </c>
      <c r="B2378" s="283">
        <v>72378</v>
      </c>
      <c r="C2378" s="273">
        <v>72378</v>
      </c>
      <c r="D2378" s="283">
        <f t="shared" si="52"/>
        <v>0</v>
      </c>
    </row>
    <row r="2379" spans="1:4" x14ac:dyDescent="0.25">
      <c r="A2379" s="307" t="s">
        <v>1922</v>
      </c>
      <c r="B2379" s="283">
        <v>72378</v>
      </c>
      <c r="C2379" s="273">
        <v>72378</v>
      </c>
      <c r="D2379" s="283">
        <f t="shared" si="52"/>
        <v>0</v>
      </c>
    </row>
    <row r="2380" spans="1:4" x14ac:dyDescent="0.25">
      <c r="A2380" s="307" t="s">
        <v>1923</v>
      </c>
      <c r="B2380" s="283">
        <v>72378</v>
      </c>
      <c r="C2380" s="273">
        <v>72378</v>
      </c>
      <c r="D2380" s="283">
        <f t="shared" si="52"/>
        <v>0</v>
      </c>
    </row>
    <row r="2381" spans="1:4" x14ac:dyDescent="0.25">
      <c r="A2381" s="307" t="s">
        <v>1924</v>
      </c>
      <c r="B2381" s="283">
        <v>7237</v>
      </c>
      <c r="C2381" s="273">
        <v>7237</v>
      </c>
      <c r="D2381" s="283">
        <f t="shared" si="52"/>
        <v>0</v>
      </c>
    </row>
    <row r="2382" spans="1:4" x14ac:dyDescent="0.25">
      <c r="A2382" s="307" t="s">
        <v>1925</v>
      </c>
      <c r="B2382" s="283">
        <v>7237</v>
      </c>
      <c r="C2382" s="273">
        <v>7237</v>
      </c>
      <c r="D2382" s="283">
        <f t="shared" si="52"/>
        <v>0</v>
      </c>
    </row>
    <row r="2383" spans="1:4" x14ac:dyDescent="0.25">
      <c r="A2383" s="307" t="s">
        <v>1926</v>
      </c>
      <c r="B2383" s="283">
        <v>72378</v>
      </c>
      <c r="C2383" s="273">
        <v>72378</v>
      </c>
      <c r="D2383" s="283">
        <f t="shared" si="52"/>
        <v>0</v>
      </c>
    </row>
    <row r="2384" spans="1:4" x14ac:dyDescent="0.25">
      <c r="A2384" s="307" t="s">
        <v>1927</v>
      </c>
      <c r="B2384" s="283">
        <v>72378</v>
      </c>
      <c r="C2384" s="273">
        <v>72378</v>
      </c>
      <c r="D2384" s="283">
        <f t="shared" si="52"/>
        <v>0</v>
      </c>
    </row>
    <row r="2385" spans="1:4" x14ac:dyDescent="0.25">
      <c r="A2385" s="307" t="s">
        <v>1928</v>
      </c>
      <c r="B2385" s="283">
        <v>72378</v>
      </c>
      <c r="C2385" s="273">
        <v>72378</v>
      </c>
      <c r="D2385" s="283">
        <f t="shared" si="52"/>
        <v>0</v>
      </c>
    </row>
    <row r="2386" spans="1:4" x14ac:dyDescent="0.25">
      <c r="A2386" s="307" t="s">
        <v>1929</v>
      </c>
      <c r="B2386" s="283">
        <v>7237</v>
      </c>
      <c r="C2386" s="273">
        <v>7237</v>
      </c>
      <c r="D2386" s="283">
        <f t="shared" si="52"/>
        <v>0</v>
      </c>
    </row>
    <row r="2387" spans="1:4" x14ac:dyDescent="0.25">
      <c r="A2387" s="307" t="s">
        <v>1930</v>
      </c>
      <c r="B2387" s="283">
        <v>7237</v>
      </c>
      <c r="C2387" s="273">
        <v>7237</v>
      </c>
      <c r="D2387" s="283">
        <f t="shared" si="52"/>
        <v>0</v>
      </c>
    </row>
    <row r="2388" spans="1:4" x14ac:dyDescent="0.25">
      <c r="A2388" s="307" t="s">
        <v>1931</v>
      </c>
      <c r="B2388" s="283">
        <v>72378</v>
      </c>
      <c r="C2388" s="273">
        <v>72378</v>
      </c>
      <c r="D2388" s="283">
        <f t="shared" si="52"/>
        <v>0</v>
      </c>
    </row>
    <row r="2389" spans="1:4" x14ac:dyDescent="0.25">
      <c r="A2389" s="307" t="s">
        <v>1932</v>
      </c>
      <c r="B2389" s="283">
        <v>7237</v>
      </c>
      <c r="C2389" s="273">
        <v>7237</v>
      </c>
      <c r="D2389" s="283">
        <f t="shared" si="52"/>
        <v>0</v>
      </c>
    </row>
    <row r="2390" spans="1:4" x14ac:dyDescent="0.25">
      <c r="A2390" s="307" t="s">
        <v>1933</v>
      </c>
      <c r="B2390" s="283">
        <v>72383</v>
      </c>
      <c r="C2390" s="273">
        <v>72383</v>
      </c>
      <c r="D2390" s="283">
        <f t="shared" si="52"/>
        <v>0</v>
      </c>
    </row>
    <row r="2391" spans="1:4" x14ac:dyDescent="0.25">
      <c r="A2391" s="307" t="s">
        <v>1934</v>
      </c>
      <c r="B2391" s="283">
        <v>72383</v>
      </c>
      <c r="C2391" s="273">
        <v>72383</v>
      </c>
      <c r="D2391" s="283">
        <f t="shared" si="52"/>
        <v>0</v>
      </c>
    </row>
    <row r="2392" spans="1:4" x14ac:dyDescent="0.25">
      <c r="A2392" s="307" t="s">
        <v>1935</v>
      </c>
      <c r="B2392" s="283">
        <v>72383</v>
      </c>
      <c r="C2392" s="273">
        <v>72383</v>
      </c>
      <c r="D2392" s="283">
        <f t="shared" si="52"/>
        <v>0</v>
      </c>
    </row>
    <row r="2393" spans="1:4" x14ac:dyDescent="0.25">
      <c r="A2393" s="307" t="s">
        <v>1936</v>
      </c>
      <c r="B2393" s="283">
        <v>72383</v>
      </c>
      <c r="C2393" s="273">
        <v>72383</v>
      </c>
      <c r="D2393" s="283">
        <f t="shared" si="52"/>
        <v>0</v>
      </c>
    </row>
    <row r="2394" spans="1:4" x14ac:dyDescent="0.25">
      <c r="A2394" s="307" t="s">
        <v>1937</v>
      </c>
      <c r="B2394" s="283">
        <v>72383</v>
      </c>
      <c r="C2394" s="273">
        <v>72383</v>
      </c>
      <c r="D2394" s="283">
        <f t="shared" si="52"/>
        <v>0</v>
      </c>
    </row>
    <row r="2395" spans="1:4" x14ac:dyDescent="0.25">
      <c r="A2395" s="307" t="s">
        <v>1938</v>
      </c>
      <c r="B2395" s="283">
        <v>72383</v>
      </c>
      <c r="C2395" s="273">
        <v>72383</v>
      </c>
      <c r="D2395" s="283">
        <f t="shared" si="52"/>
        <v>0</v>
      </c>
    </row>
    <row r="2396" spans="1:4" x14ac:dyDescent="0.25">
      <c r="A2396" s="307" t="s">
        <v>1939</v>
      </c>
      <c r="B2396" s="283">
        <v>72383</v>
      </c>
      <c r="C2396" s="273">
        <v>72383</v>
      </c>
      <c r="D2396" s="283">
        <f t="shared" si="52"/>
        <v>0</v>
      </c>
    </row>
    <row r="2397" spans="1:4" x14ac:dyDescent="0.25">
      <c r="A2397" s="307" t="s">
        <v>1940</v>
      </c>
      <c r="B2397" s="283">
        <v>72383</v>
      </c>
      <c r="C2397" s="273">
        <v>72383</v>
      </c>
      <c r="D2397" s="283">
        <f t="shared" si="52"/>
        <v>0</v>
      </c>
    </row>
    <row r="2398" spans="1:4" x14ac:dyDescent="0.25">
      <c r="A2398" s="307" t="s">
        <v>1941</v>
      </c>
      <c r="B2398" s="283">
        <v>72383</v>
      </c>
      <c r="C2398" s="273">
        <v>72383</v>
      </c>
      <c r="D2398" s="283">
        <f t="shared" si="52"/>
        <v>0</v>
      </c>
    </row>
    <row r="2399" spans="1:4" x14ac:dyDescent="0.25">
      <c r="A2399" s="307" t="s">
        <v>1942</v>
      </c>
      <c r="B2399" s="283">
        <v>72383</v>
      </c>
      <c r="C2399" s="273">
        <v>72383</v>
      </c>
      <c r="D2399" s="283">
        <f t="shared" si="52"/>
        <v>0</v>
      </c>
    </row>
    <row r="2400" spans="1:4" x14ac:dyDescent="0.25">
      <c r="A2400" s="307" t="s">
        <v>1943</v>
      </c>
      <c r="B2400" s="283">
        <v>72383</v>
      </c>
      <c r="C2400" s="273">
        <v>72383</v>
      </c>
      <c r="D2400" s="283">
        <f t="shared" si="52"/>
        <v>0</v>
      </c>
    </row>
    <row r="2401" spans="1:4" x14ac:dyDescent="0.25">
      <c r="A2401" s="307" t="s">
        <v>1944</v>
      </c>
      <c r="B2401" s="283">
        <v>72383</v>
      </c>
      <c r="C2401" s="273">
        <v>72383</v>
      </c>
      <c r="D2401" s="283">
        <f t="shared" si="52"/>
        <v>0</v>
      </c>
    </row>
    <row r="2402" spans="1:4" x14ac:dyDescent="0.25">
      <c r="A2402" s="307" t="s">
        <v>1945</v>
      </c>
      <c r="B2402" s="283">
        <v>72383</v>
      </c>
      <c r="C2402" s="273">
        <v>72383</v>
      </c>
      <c r="D2402" s="283">
        <f t="shared" si="52"/>
        <v>0</v>
      </c>
    </row>
    <row r="2403" spans="1:4" x14ac:dyDescent="0.25">
      <c r="A2403" s="307" t="s">
        <v>1946</v>
      </c>
      <c r="B2403" s="283">
        <v>72383</v>
      </c>
      <c r="C2403" s="273">
        <v>72383</v>
      </c>
      <c r="D2403" s="283">
        <f t="shared" si="52"/>
        <v>0</v>
      </c>
    </row>
    <row r="2404" spans="1:4" x14ac:dyDescent="0.25">
      <c r="A2404" s="307" t="s">
        <v>1947</v>
      </c>
      <c r="B2404" s="283">
        <v>72383</v>
      </c>
      <c r="C2404" s="273">
        <v>72383</v>
      </c>
      <c r="D2404" s="283">
        <f t="shared" si="52"/>
        <v>0</v>
      </c>
    </row>
    <row r="2405" spans="1:4" x14ac:dyDescent="0.25">
      <c r="A2405" s="307" t="s">
        <v>1948</v>
      </c>
      <c r="B2405" s="283">
        <v>72383</v>
      </c>
      <c r="C2405" s="273">
        <v>72383</v>
      </c>
      <c r="D2405" s="283">
        <f t="shared" si="52"/>
        <v>0</v>
      </c>
    </row>
    <row r="2406" spans="1:4" x14ac:dyDescent="0.25">
      <c r="A2406" s="307" t="s">
        <v>1949</v>
      </c>
      <c r="B2406" s="283">
        <v>72383</v>
      </c>
      <c r="C2406" s="273">
        <v>72383</v>
      </c>
      <c r="D2406" s="283">
        <f t="shared" si="52"/>
        <v>0</v>
      </c>
    </row>
    <row r="2407" spans="1:4" x14ac:dyDescent="0.25">
      <c r="A2407" s="307" t="s">
        <v>1950</v>
      </c>
      <c r="B2407" s="283">
        <v>72383</v>
      </c>
      <c r="C2407" s="273">
        <v>72383</v>
      </c>
      <c r="D2407" s="283">
        <f t="shared" si="52"/>
        <v>0</v>
      </c>
    </row>
    <row r="2408" spans="1:4" x14ac:dyDescent="0.25">
      <c r="A2408" s="307" t="s">
        <v>1951</v>
      </c>
      <c r="B2408" s="283">
        <v>72383</v>
      </c>
      <c r="C2408" s="273">
        <v>72383</v>
      </c>
      <c r="D2408" s="283">
        <f t="shared" si="52"/>
        <v>0</v>
      </c>
    </row>
    <row r="2409" spans="1:4" x14ac:dyDescent="0.25">
      <c r="A2409" s="307" t="s">
        <v>1953</v>
      </c>
      <c r="B2409" s="283">
        <v>21144</v>
      </c>
      <c r="C2409" s="273">
        <v>21144</v>
      </c>
      <c r="D2409" s="283">
        <f t="shared" si="52"/>
        <v>0</v>
      </c>
    </row>
    <row r="2410" spans="1:4" x14ac:dyDescent="0.25">
      <c r="A2410" s="307" t="s">
        <v>1954</v>
      </c>
      <c r="B2410" s="283">
        <v>21144</v>
      </c>
      <c r="C2410" s="273">
        <v>21144</v>
      </c>
      <c r="D2410" s="283">
        <f t="shared" si="52"/>
        <v>0</v>
      </c>
    </row>
    <row r="2411" spans="1:4" x14ac:dyDescent="0.25">
      <c r="A2411" s="307" t="s">
        <v>1955</v>
      </c>
      <c r="B2411" s="283">
        <v>21144</v>
      </c>
      <c r="C2411" s="273">
        <v>21144</v>
      </c>
      <c r="D2411" s="283">
        <f t="shared" si="52"/>
        <v>0</v>
      </c>
    </row>
    <row r="2412" spans="1:4" x14ac:dyDescent="0.25">
      <c r="A2412" s="307" t="s">
        <v>1956</v>
      </c>
      <c r="B2412" s="283">
        <v>69722</v>
      </c>
      <c r="C2412" s="273">
        <v>69722</v>
      </c>
      <c r="D2412" s="283">
        <f t="shared" si="52"/>
        <v>0</v>
      </c>
    </row>
    <row r="2413" spans="1:4" x14ac:dyDescent="0.25">
      <c r="A2413" s="307" t="s">
        <v>3585</v>
      </c>
      <c r="B2413" s="283">
        <v>209166</v>
      </c>
      <c r="C2413" s="273">
        <v>209166</v>
      </c>
      <c r="D2413" s="283">
        <f t="shared" si="52"/>
        <v>0</v>
      </c>
    </row>
    <row r="2414" spans="1:4" x14ac:dyDescent="0.25">
      <c r="A2414" s="307" t="s">
        <v>3586</v>
      </c>
      <c r="B2414" s="283">
        <v>2816580</v>
      </c>
      <c r="C2414" s="273">
        <v>2816580</v>
      </c>
      <c r="D2414" s="283">
        <f t="shared" si="52"/>
        <v>0</v>
      </c>
    </row>
    <row r="2415" spans="1:4" x14ac:dyDescent="0.25">
      <c r="A2415" s="264" t="s">
        <v>3920</v>
      </c>
      <c r="B2415" s="282">
        <v>17790</v>
      </c>
      <c r="C2415" s="282">
        <v>17790</v>
      </c>
      <c r="D2415" s="282">
        <v>0</v>
      </c>
    </row>
    <row r="2416" spans="1:4" x14ac:dyDescent="0.25">
      <c r="A2416" s="264" t="s">
        <v>3920</v>
      </c>
      <c r="B2416" s="282">
        <v>17790</v>
      </c>
      <c r="C2416" s="282">
        <v>17790</v>
      </c>
      <c r="D2416" s="282">
        <v>0</v>
      </c>
    </row>
    <row r="2417" spans="1:4" x14ac:dyDescent="0.25">
      <c r="A2417" s="264" t="s">
        <v>3921</v>
      </c>
      <c r="B2417" s="282">
        <v>35820</v>
      </c>
      <c r="C2417" s="282">
        <v>35820</v>
      </c>
      <c r="D2417" s="282">
        <v>0</v>
      </c>
    </row>
    <row r="2418" spans="1:4" x14ac:dyDescent="0.25">
      <c r="A2418" s="264" t="s">
        <v>3921</v>
      </c>
      <c r="B2418" s="282">
        <v>35820</v>
      </c>
      <c r="C2418" s="282">
        <v>35820</v>
      </c>
      <c r="D2418" s="282">
        <v>0</v>
      </c>
    </row>
    <row r="2419" spans="1:4" x14ac:dyDescent="0.25">
      <c r="A2419" s="264" t="s">
        <v>3921</v>
      </c>
      <c r="B2419" s="282">
        <v>35820</v>
      </c>
      <c r="C2419" s="282">
        <v>35820</v>
      </c>
      <c r="D2419" s="282">
        <v>0</v>
      </c>
    </row>
    <row r="2420" spans="1:4" x14ac:dyDescent="0.25">
      <c r="A2420" s="264" t="s">
        <v>3921</v>
      </c>
      <c r="B2420" s="282">
        <v>35820</v>
      </c>
      <c r="C2420" s="282">
        <v>35820</v>
      </c>
      <c r="D2420" s="282">
        <v>0</v>
      </c>
    </row>
    <row r="2421" spans="1:4" x14ac:dyDescent="0.25">
      <c r="A2421" s="264" t="s">
        <v>3921</v>
      </c>
      <c r="B2421" s="282">
        <v>35820</v>
      </c>
      <c r="C2421" s="282">
        <v>35820</v>
      </c>
      <c r="D2421" s="282">
        <v>0</v>
      </c>
    </row>
    <row r="2422" spans="1:4" x14ac:dyDescent="0.25">
      <c r="A2422" s="264" t="s">
        <v>3641</v>
      </c>
      <c r="B2422" s="282">
        <v>37505</v>
      </c>
      <c r="C2422" s="282">
        <v>37505</v>
      </c>
      <c r="D2422" s="282">
        <v>0</v>
      </c>
    </row>
    <row r="2423" spans="1:4" x14ac:dyDescent="0.25">
      <c r="A2423" s="264" t="s">
        <v>1577</v>
      </c>
      <c r="B2423" s="282">
        <v>101990</v>
      </c>
      <c r="C2423" s="282">
        <v>101990</v>
      </c>
      <c r="D2423" s="282">
        <v>0</v>
      </c>
    </row>
    <row r="2424" spans="1:4" x14ac:dyDescent="0.25">
      <c r="A2424" s="264" t="s">
        <v>3202</v>
      </c>
      <c r="B2424" s="282">
        <v>148010</v>
      </c>
      <c r="C2424" s="282">
        <v>148010</v>
      </c>
      <c r="D2424" s="282">
        <v>0</v>
      </c>
    </row>
    <row r="2425" spans="1:4" x14ac:dyDescent="0.25">
      <c r="A2425" s="264" t="s">
        <v>3922</v>
      </c>
      <c r="B2425" s="282">
        <v>21610</v>
      </c>
      <c r="C2425" s="282">
        <v>21610</v>
      </c>
      <c r="D2425" s="282">
        <v>0</v>
      </c>
    </row>
    <row r="2426" spans="1:4" x14ac:dyDescent="0.25">
      <c r="A2426" s="264" t="s">
        <v>3922</v>
      </c>
      <c r="B2426" s="282">
        <v>21610</v>
      </c>
      <c r="C2426" s="282">
        <v>21610</v>
      </c>
      <c r="D2426" s="282">
        <v>0</v>
      </c>
    </row>
    <row r="2427" spans="1:4" x14ac:dyDescent="0.25">
      <c r="A2427" s="264" t="s">
        <v>3922</v>
      </c>
      <c r="B2427" s="282">
        <v>21610</v>
      </c>
      <c r="C2427" s="282">
        <v>21610</v>
      </c>
      <c r="D2427" s="282">
        <v>0</v>
      </c>
    </row>
    <row r="2428" spans="1:4" x14ac:dyDescent="0.25">
      <c r="A2428" s="264" t="s">
        <v>3922</v>
      </c>
      <c r="B2428" s="282">
        <v>21610</v>
      </c>
      <c r="C2428" s="282">
        <v>21610</v>
      </c>
      <c r="D2428" s="282">
        <v>0</v>
      </c>
    </row>
    <row r="2429" spans="1:4" x14ac:dyDescent="0.25">
      <c r="A2429" s="264" t="s">
        <v>3922</v>
      </c>
      <c r="B2429" s="282">
        <v>21610</v>
      </c>
      <c r="C2429" s="282">
        <v>21610</v>
      </c>
      <c r="D2429" s="282">
        <v>0</v>
      </c>
    </row>
    <row r="2430" spans="1:4" x14ac:dyDescent="0.25">
      <c r="A2430" s="264" t="s">
        <v>3922</v>
      </c>
      <c r="B2430" s="282">
        <v>21610</v>
      </c>
      <c r="C2430" s="282">
        <v>21610</v>
      </c>
      <c r="D2430" s="282">
        <v>0</v>
      </c>
    </row>
    <row r="2431" spans="1:4" x14ac:dyDescent="0.25">
      <c r="A2431" s="264" t="s">
        <v>3922</v>
      </c>
      <c r="B2431" s="282">
        <v>21610</v>
      </c>
      <c r="C2431" s="282">
        <v>21610</v>
      </c>
      <c r="D2431" s="282">
        <v>0</v>
      </c>
    </row>
    <row r="2432" spans="1:4" x14ac:dyDescent="0.25">
      <c r="A2432" s="264" t="s">
        <v>3922</v>
      </c>
      <c r="B2432" s="282">
        <v>21610</v>
      </c>
      <c r="C2432" s="282">
        <v>21610</v>
      </c>
      <c r="D2432" s="282">
        <v>0</v>
      </c>
    </row>
    <row r="2433" spans="1:4" x14ac:dyDescent="0.25">
      <c r="A2433" s="264" t="s">
        <v>3922</v>
      </c>
      <c r="B2433" s="282">
        <v>21610</v>
      </c>
      <c r="C2433" s="282">
        <v>21610</v>
      </c>
      <c r="D2433" s="282">
        <v>0</v>
      </c>
    </row>
    <row r="2434" spans="1:4" x14ac:dyDescent="0.25">
      <c r="A2434" s="264" t="s">
        <v>3922</v>
      </c>
      <c r="B2434" s="282">
        <v>21610</v>
      </c>
      <c r="C2434" s="282">
        <v>21610</v>
      </c>
      <c r="D2434" s="282">
        <v>0</v>
      </c>
    </row>
    <row r="2435" spans="1:4" x14ac:dyDescent="0.25">
      <c r="A2435" s="264" t="s">
        <v>3922</v>
      </c>
      <c r="B2435" s="282">
        <v>21610</v>
      </c>
      <c r="C2435" s="282">
        <v>21610</v>
      </c>
      <c r="D2435" s="282">
        <v>0</v>
      </c>
    </row>
    <row r="2436" spans="1:4" x14ac:dyDescent="0.25">
      <c r="A2436" s="264" t="s">
        <v>3922</v>
      </c>
      <c r="B2436" s="282">
        <v>21610</v>
      </c>
      <c r="C2436" s="282">
        <v>21610</v>
      </c>
      <c r="D2436" s="282">
        <v>0</v>
      </c>
    </row>
    <row r="2437" spans="1:4" x14ac:dyDescent="0.25">
      <c r="A2437" s="264" t="s">
        <v>3922</v>
      </c>
      <c r="B2437" s="282">
        <v>21610</v>
      </c>
      <c r="C2437" s="282">
        <v>21610</v>
      </c>
      <c r="D2437" s="282">
        <v>0</v>
      </c>
    </row>
    <row r="2438" spans="1:4" x14ac:dyDescent="0.25">
      <c r="A2438" s="264" t="s">
        <v>3922</v>
      </c>
      <c r="B2438" s="282">
        <v>21610</v>
      </c>
      <c r="C2438" s="282">
        <v>21610</v>
      </c>
      <c r="D2438" s="282">
        <v>0</v>
      </c>
    </row>
    <row r="2439" spans="1:4" x14ac:dyDescent="0.25">
      <c r="A2439" s="264" t="s">
        <v>3922</v>
      </c>
      <c r="B2439" s="282">
        <v>21610</v>
      </c>
      <c r="C2439" s="282">
        <v>21610</v>
      </c>
      <c r="D2439" s="282">
        <v>0</v>
      </c>
    </row>
    <row r="2440" spans="1:4" x14ac:dyDescent="0.25">
      <c r="A2440" s="264" t="s">
        <v>3922</v>
      </c>
      <c r="B2440" s="282">
        <v>21610</v>
      </c>
      <c r="C2440" s="282">
        <v>21610</v>
      </c>
      <c r="D2440" s="282">
        <v>0</v>
      </c>
    </row>
    <row r="2441" spans="1:4" x14ac:dyDescent="0.25">
      <c r="A2441" s="264" t="s">
        <v>3922</v>
      </c>
      <c r="B2441" s="282">
        <v>21610</v>
      </c>
      <c r="C2441" s="282">
        <v>21610</v>
      </c>
      <c r="D2441" s="282">
        <v>0</v>
      </c>
    </row>
    <row r="2442" spans="1:4" x14ac:dyDescent="0.25">
      <c r="A2442" s="264" t="s">
        <v>3922</v>
      </c>
      <c r="B2442" s="282">
        <v>21610</v>
      </c>
      <c r="C2442" s="282">
        <v>21610</v>
      </c>
      <c r="D2442" s="282">
        <v>0</v>
      </c>
    </row>
    <row r="2443" spans="1:4" x14ac:dyDescent="0.25">
      <c r="A2443" s="264" t="s">
        <v>3922</v>
      </c>
      <c r="B2443" s="282">
        <v>21610</v>
      </c>
      <c r="C2443" s="282">
        <v>21610</v>
      </c>
      <c r="D2443" s="282">
        <v>0</v>
      </c>
    </row>
    <row r="2444" spans="1:4" x14ac:dyDescent="0.25">
      <c r="A2444" s="264" t="s">
        <v>3922</v>
      </c>
      <c r="B2444" s="282">
        <v>21610</v>
      </c>
      <c r="C2444" s="282">
        <v>21610</v>
      </c>
      <c r="D2444" s="282">
        <v>0</v>
      </c>
    </row>
    <row r="2445" spans="1:4" x14ac:dyDescent="0.25">
      <c r="A2445" s="264" t="s">
        <v>3922</v>
      </c>
      <c r="B2445" s="282">
        <v>21610</v>
      </c>
      <c r="C2445" s="282">
        <v>21610</v>
      </c>
      <c r="D2445" s="282">
        <v>0</v>
      </c>
    </row>
    <row r="2446" spans="1:4" x14ac:dyDescent="0.25">
      <c r="A2446" s="264" t="s">
        <v>3922</v>
      </c>
      <c r="B2446" s="282">
        <v>21610</v>
      </c>
      <c r="C2446" s="282">
        <v>21610</v>
      </c>
      <c r="D2446" s="282">
        <v>0</v>
      </c>
    </row>
    <row r="2447" spans="1:4" x14ac:dyDescent="0.25">
      <c r="A2447" s="264" t="s">
        <v>3922</v>
      </c>
      <c r="B2447" s="282">
        <v>21610</v>
      </c>
      <c r="C2447" s="282">
        <v>21610</v>
      </c>
      <c r="D2447" s="282">
        <v>0</v>
      </c>
    </row>
    <row r="2448" spans="1:4" x14ac:dyDescent="0.25">
      <c r="A2448" s="264" t="s">
        <v>3922</v>
      </c>
      <c r="B2448" s="282">
        <v>21610</v>
      </c>
      <c r="C2448" s="282">
        <v>21610</v>
      </c>
      <c r="D2448" s="282">
        <v>0</v>
      </c>
    </row>
    <row r="2449" spans="1:4" x14ac:dyDescent="0.25">
      <c r="A2449" s="264" t="s">
        <v>3922</v>
      </c>
      <c r="B2449" s="282">
        <v>21610</v>
      </c>
      <c r="C2449" s="282">
        <v>21610</v>
      </c>
      <c r="D2449" s="282">
        <v>0</v>
      </c>
    </row>
    <row r="2450" spans="1:4" x14ac:dyDescent="0.25">
      <c r="A2450" s="264" t="s">
        <v>3922</v>
      </c>
      <c r="B2450" s="282">
        <v>21610</v>
      </c>
      <c r="C2450" s="282">
        <v>21610</v>
      </c>
      <c r="D2450" s="282">
        <v>0</v>
      </c>
    </row>
    <row r="2451" spans="1:4" x14ac:dyDescent="0.25">
      <c r="A2451" s="264" t="s">
        <v>3922</v>
      </c>
      <c r="B2451" s="282">
        <v>21610</v>
      </c>
      <c r="C2451" s="282">
        <v>21610</v>
      </c>
      <c r="D2451" s="282">
        <v>0</v>
      </c>
    </row>
    <row r="2452" spans="1:4" x14ac:dyDescent="0.25">
      <c r="A2452" s="264" t="s">
        <v>3922</v>
      </c>
      <c r="B2452" s="282">
        <v>21610</v>
      </c>
      <c r="C2452" s="282">
        <v>21610</v>
      </c>
      <c r="D2452" s="282">
        <v>0</v>
      </c>
    </row>
    <row r="2453" spans="1:4" x14ac:dyDescent="0.25">
      <c r="A2453" s="264" t="s">
        <v>3922</v>
      </c>
      <c r="B2453" s="282">
        <v>21610</v>
      </c>
      <c r="C2453" s="282">
        <v>21610</v>
      </c>
      <c r="D2453" s="282">
        <v>0</v>
      </c>
    </row>
    <row r="2454" spans="1:4" x14ac:dyDescent="0.25">
      <c r="A2454" s="264" t="s">
        <v>3922</v>
      </c>
      <c r="B2454" s="282">
        <v>21610</v>
      </c>
      <c r="C2454" s="282">
        <v>21610</v>
      </c>
      <c r="D2454" s="282">
        <v>0</v>
      </c>
    </row>
    <row r="2455" spans="1:4" x14ac:dyDescent="0.25">
      <c r="A2455" s="264" t="s">
        <v>3923</v>
      </c>
      <c r="B2455" s="282">
        <v>38920</v>
      </c>
      <c r="C2455" s="282">
        <v>38920</v>
      </c>
      <c r="D2455" s="282">
        <v>0</v>
      </c>
    </row>
    <row r="2456" spans="1:4" x14ac:dyDescent="0.25">
      <c r="A2456" s="264" t="s">
        <v>3923</v>
      </c>
      <c r="B2456" s="282">
        <v>38920</v>
      </c>
      <c r="C2456" s="282">
        <v>38920</v>
      </c>
      <c r="D2456" s="282">
        <v>0</v>
      </c>
    </row>
    <row r="2457" spans="1:4" x14ac:dyDescent="0.25">
      <c r="A2457" s="264" t="s">
        <v>3923</v>
      </c>
      <c r="B2457" s="282">
        <v>38920</v>
      </c>
      <c r="C2457" s="282">
        <v>38920</v>
      </c>
      <c r="D2457" s="282">
        <v>0</v>
      </c>
    </row>
    <row r="2458" spans="1:4" x14ac:dyDescent="0.25">
      <c r="A2458" s="264" t="s">
        <v>3923</v>
      </c>
      <c r="B2458" s="282">
        <v>38920</v>
      </c>
      <c r="C2458" s="282">
        <v>38920</v>
      </c>
      <c r="D2458" s="282">
        <v>0</v>
      </c>
    </row>
    <row r="2459" spans="1:4" x14ac:dyDescent="0.25">
      <c r="A2459" s="264" t="s">
        <v>3923</v>
      </c>
      <c r="B2459" s="282">
        <v>38920</v>
      </c>
      <c r="C2459" s="282">
        <v>38920</v>
      </c>
      <c r="D2459" s="282">
        <v>0</v>
      </c>
    </row>
    <row r="2460" spans="1:4" x14ac:dyDescent="0.25">
      <c r="A2460" s="264" t="s">
        <v>3923</v>
      </c>
      <c r="B2460" s="282">
        <v>38920</v>
      </c>
      <c r="C2460" s="282">
        <v>38920</v>
      </c>
      <c r="D2460" s="282">
        <v>0</v>
      </c>
    </row>
    <row r="2461" spans="1:4" x14ac:dyDescent="0.25">
      <c r="A2461" s="264" t="s">
        <v>3923</v>
      </c>
      <c r="B2461" s="282">
        <v>38920</v>
      </c>
      <c r="C2461" s="282">
        <v>38920</v>
      </c>
      <c r="D2461" s="282">
        <v>0</v>
      </c>
    </row>
    <row r="2462" spans="1:4" x14ac:dyDescent="0.25">
      <c r="A2462" s="264" t="s">
        <v>3923</v>
      </c>
      <c r="B2462" s="282">
        <v>38920</v>
      </c>
      <c r="C2462" s="282">
        <v>38920</v>
      </c>
      <c r="D2462" s="282">
        <v>0</v>
      </c>
    </row>
    <row r="2463" spans="1:4" x14ac:dyDescent="0.25">
      <c r="A2463" s="264" t="s">
        <v>3923</v>
      </c>
      <c r="B2463" s="282">
        <v>38920</v>
      </c>
      <c r="C2463" s="282">
        <v>38920</v>
      </c>
      <c r="D2463" s="282">
        <v>0</v>
      </c>
    </row>
    <row r="2464" spans="1:4" x14ac:dyDescent="0.25">
      <c r="A2464" s="264" t="s">
        <v>3923</v>
      </c>
      <c r="B2464" s="282">
        <v>38920</v>
      </c>
      <c r="C2464" s="282">
        <v>38920</v>
      </c>
      <c r="D2464" s="282">
        <v>0</v>
      </c>
    </row>
    <row r="2465" spans="1:4" x14ac:dyDescent="0.25">
      <c r="A2465" s="264" t="s">
        <v>3923</v>
      </c>
      <c r="B2465" s="282">
        <v>38920</v>
      </c>
      <c r="C2465" s="282">
        <v>38920</v>
      </c>
      <c r="D2465" s="282">
        <v>0</v>
      </c>
    </row>
    <row r="2466" spans="1:4" x14ac:dyDescent="0.25">
      <c r="A2466" s="264" t="s">
        <v>3923</v>
      </c>
      <c r="B2466" s="282">
        <v>38920</v>
      </c>
      <c r="C2466" s="282">
        <v>38920</v>
      </c>
      <c r="D2466" s="282">
        <v>0</v>
      </c>
    </row>
    <row r="2467" spans="1:4" x14ac:dyDescent="0.25">
      <c r="A2467" s="264" t="s">
        <v>3923</v>
      </c>
      <c r="B2467" s="282">
        <v>38920</v>
      </c>
      <c r="C2467" s="282">
        <v>38920</v>
      </c>
      <c r="D2467" s="282">
        <v>0</v>
      </c>
    </row>
    <row r="2468" spans="1:4" x14ac:dyDescent="0.25">
      <c r="A2468" s="264" t="s">
        <v>3923</v>
      </c>
      <c r="B2468" s="282">
        <v>38920</v>
      </c>
      <c r="C2468" s="282">
        <v>38920</v>
      </c>
      <c r="D2468" s="282">
        <v>0</v>
      </c>
    </row>
    <row r="2469" spans="1:4" x14ac:dyDescent="0.25">
      <c r="A2469" s="264" t="s">
        <v>3923</v>
      </c>
      <c r="B2469" s="282">
        <v>38920</v>
      </c>
      <c r="C2469" s="282">
        <v>38920</v>
      </c>
      <c r="D2469" s="282">
        <v>0</v>
      </c>
    </row>
    <row r="2470" spans="1:4" ht="31.5" x14ac:dyDescent="0.25">
      <c r="A2470" s="285" t="s">
        <v>3924</v>
      </c>
      <c r="B2470" s="282">
        <v>182300</v>
      </c>
      <c r="C2470" s="282">
        <v>182300</v>
      </c>
      <c r="D2470" s="282">
        <v>0</v>
      </c>
    </row>
    <row r="2471" spans="1:4" ht="31.5" x14ac:dyDescent="0.25">
      <c r="A2471" s="289" t="s">
        <v>3587</v>
      </c>
      <c r="B2471" s="303">
        <f>SUM(B2117:B2470)</f>
        <v>72208142</v>
      </c>
      <c r="C2471" s="303">
        <f t="shared" ref="C2471:D2471" si="53">SUM(C2117:C2470)</f>
        <v>72208142</v>
      </c>
      <c r="D2471" s="303">
        <f t="shared" si="53"/>
        <v>0</v>
      </c>
    </row>
    <row r="2472" spans="1:4" x14ac:dyDescent="0.25">
      <c r="A2472" s="292" t="s">
        <v>5744</v>
      </c>
      <c r="B2472" s="283"/>
      <c r="C2472" s="273"/>
      <c r="D2472" s="283">
        <f>B2472-C2472</f>
        <v>0</v>
      </c>
    </row>
    <row r="2473" spans="1:4" x14ac:dyDescent="0.25">
      <c r="A2473" s="280" t="s">
        <v>1741</v>
      </c>
      <c r="B2473" s="283">
        <v>5621419</v>
      </c>
      <c r="C2473" s="291">
        <v>5621419</v>
      </c>
      <c r="D2473" s="283">
        <f>B2473-C2473</f>
        <v>0</v>
      </c>
    </row>
    <row r="2474" spans="1:4" x14ac:dyDescent="0.25">
      <c r="A2474" s="288" t="s">
        <v>1594</v>
      </c>
      <c r="B2474" s="283">
        <v>6650000</v>
      </c>
      <c r="C2474" s="291">
        <v>6650000</v>
      </c>
      <c r="D2474" s="283">
        <f>B2474-C2474</f>
        <v>0</v>
      </c>
    </row>
    <row r="2475" spans="1:4" x14ac:dyDescent="0.25">
      <c r="A2475" s="280" t="s">
        <v>1595</v>
      </c>
      <c r="B2475" s="283">
        <v>30000000</v>
      </c>
      <c r="C2475" s="273">
        <v>30000000</v>
      </c>
      <c r="D2475" s="283">
        <f>B2475-C2475</f>
        <v>0</v>
      </c>
    </row>
    <row r="2476" spans="1:4" x14ac:dyDescent="0.25">
      <c r="A2476" s="292" t="s">
        <v>1596</v>
      </c>
      <c r="B2476" s="303">
        <f>SUM(B2473:B2475)</f>
        <v>42271419</v>
      </c>
      <c r="C2476" s="303">
        <f>SUM(C2473:C2475)</f>
        <v>42271419</v>
      </c>
      <c r="D2476" s="303">
        <f>SUM(D2473:D2475)</f>
        <v>0</v>
      </c>
    </row>
    <row r="2477" spans="1:4" x14ac:dyDescent="0.25">
      <c r="A2477" s="289" t="s">
        <v>5745</v>
      </c>
      <c r="B2477" s="303"/>
      <c r="C2477" s="286"/>
      <c r="D2477" s="303"/>
    </row>
    <row r="2478" spans="1:4" x14ac:dyDescent="0.25">
      <c r="A2478" s="280" t="s">
        <v>3171</v>
      </c>
      <c r="B2478" s="283">
        <v>3024116</v>
      </c>
      <c r="C2478" s="291">
        <v>3024116</v>
      </c>
      <c r="D2478" s="283">
        <f>B2478-C2478</f>
        <v>0</v>
      </c>
    </row>
    <row r="2479" spans="1:4" ht="31.5" x14ac:dyDescent="0.25">
      <c r="A2479" s="289" t="s">
        <v>5746</v>
      </c>
      <c r="B2479" s="303">
        <f>SUM(B2478)</f>
        <v>3024116</v>
      </c>
      <c r="C2479" s="286">
        <f>SUM(C2478)</f>
        <v>3024116</v>
      </c>
      <c r="D2479" s="303">
        <f>SUM(D2478)</f>
        <v>0</v>
      </c>
    </row>
    <row r="2480" spans="1:4" x14ac:dyDescent="0.25">
      <c r="A2480" s="289" t="s">
        <v>32</v>
      </c>
      <c r="B2480" s="303">
        <f>SUM(B10,B160,B517,B1280,B1439,B1560,B1874,B2112,B2476,B2479,B216,B1485,B1567,B2471,B1284,B2115)</f>
        <v>1208141302</v>
      </c>
      <c r="C2480" s="303">
        <f>SUM(C10,C160,C517,C1280,C1439,C1560,C1874,C2112,C2476,C2479,C216,C1485,C1567,C2471,C1284,C2115)</f>
        <v>870611459</v>
      </c>
      <c r="D2480" s="303">
        <f>SUM(D10,D160,D517,D1280,D1439,D1560,D1874,D2112,D2476,D2479,D216,D1485,D1567,D2471,D1284,D2115)</f>
        <v>337529843</v>
      </c>
    </row>
    <row r="2481" spans="1:4" ht="31.5" x14ac:dyDescent="0.25">
      <c r="A2481" s="411" t="s">
        <v>3983</v>
      </c>
      <c r="B2481" s="440">
        <f>SUM(B2480)</f>
        <v>1208141302</v>
      </c>
      <c r="C2481" s="440">
        <f t="shared" ref="C2481:D2481" si="54">SUM(C2480)</f>
        <v>870611459</v>
      </c>
      <c r="D2481" s="440">
        <f t="shared" si="54"/>
        <v>337529843</v>
      </c>
    </row>
    <row r="2482" spans="1:4" x14ac:dyDescent="0.25">
      <c r="A2482" s="441"/>
      <c r="B2482" s="442"/>
      <c r="C2482" s="442"/>
      <c r="D2482" s="442"/>
    </row>
    <row r="2483" spans="1:4" x14ac:dyDescent="0.25">
      <c r="A2483" s="294"/>
      <c r="B2483" s="294"/>
      <c r="C2483" s="294"/>
      <c r="D2483" s="294"/>
    </row>
    <row r="2484" spans="1:4" x14ac:dyDescent="0.25">
      <c r="A2484" s="299" t="s">
        <v>5</v>
      </c>
      <c r="B2484" s="294"/>
      <c r="C2484" s="294"/>
      <c r="D2484" s="294"/>
    </row>
    <row r="2485" spans="1:4" x14ac:dyDescent="0.25">
      <c r="A2485" s="443" t="s">
        <v>5747</v>
      </c>
      <c r="B2485" s="268"/>
      <c r="C2485" s="268"/>
      <c r="D2485" s="268"/>
    </row>
    <row r="2486" spans="1:4" x14ac:dyDescent="0.25">
      <c r="A2486" s="438" t="s">
        <v>4651</v>
      </c>
      <c r="B2486" s="282">
        <v>1686000</v>
      </c>
      <c r="C2486" s="282">
        <v>1045689</v>
      </c>
      <c r="D2486" s="282">
        <f>B2486-C2486</f>
        <v>640311</v>
      </c>
    </row>
    <row r="2487" spans="1:4" x14ac:dyDescent="0.25">
      <c r="A2487" s="264" t="s">
        <v>4284</v>
      </c>
      <c r="B2487" s="282">
        <v>314961</v>
      </c>
      <c r="C2487" s="282">
        <v>210722</v>
      </c>
      <c r="D2487" s="282">
        <f t="shared" ref="D2487:D2489" si="55">B2487-C2487</f>
        <v>104239</v>
      </c>
    </row>
    <row r="2488" spans="1:4" x14ac:dyDescent="0.25">
      <c r="A2488" s="264" t="s">
        <v>4284</v>
      </c>
      <c r="B2488" s="282">
        <v>314960</v>
      </c>
      <c r="C2488" s="282">
        <v>210722</v>
      </c>
      <c r="D2488" s="282">
        <f t="shared" si="55"/>
        <v>104238</v>
      </c>
    </row>
    <row r="2489" spans="1:4" x14ac:dyDescent="0.25">
      <c r="A2489" s="264" t="s">
        <v>4285</v>
      </c>
      <c r="B2489" s="282">
        <v>300000</v>
      </c>
      <c r="C2489" s="282">
        <v>206406</v>
      </c>
      <c r="D2489" s="282">
        <f t="shared" si="55"/>
        <v>93594</v>
      </c>
    </row>
    <row r="2490" spans="1:4" x14ac:dyDescent="0.25">
      <c r="A2490" s="267" t="s">
        <v>5748</v>
      </c>
      <c r="B2490" s="268">
        <f>SUM(B2486:B2489)</f>
        <v>2615921</v>
      </c>
      <c r="C2490" s="268">
        <f>SUM(C2486:C2489)</f>
        <v>1673539</v>
      </c>
      <c r="D2490" s="268">
        <f>SUM(D2486:D2489)</f>
        <v>942382</v>
      </c>
    </row>
    <row r="2491" spans="1:4" x14ac:dyDescent="0.25">
      <c r="A2491" s="267" t="s">
        <v>5749</v>
      </c>
      <c r="B2491" s="268"/>
      <c r="C2491" s="268"/>
      <c r="D2491" s="268"/>
    </row>
    <row r="2492" spans="1:4" x14ac:dyDescent="0.25">
      <c r="A2492" s="264" t="s">
        <v>5750</v>
      </c>
      <c r="B2492" s="282">
        <v>573622</v>
      </c>
      <c r="C2492" s="282">
        <v>63351</v>
      </c>
      <c r="D2492" s="282">
        <f>B2492-C2492</f>
        <v>510271</v>
      </c>
    </row>
    <row r="2493" spans="1:4" x14ac:dyDescent="0.25">
      <c r="A2493" s="267" t="s">
        <v>5751</v>
      </c>
      <c r="B2493" s="268">
        <f>SUM(B2492)</f>
        <v>573622</v>
      </c>
      <c r="C2493" s="268">
        <f t="shared" ref="C2493:D2493" si="56">SUM(C2492)</f>
        <v>63351</v>
      </c>
      <c r="D2493" s="268">
        <f t="shared" si="56"/>
        <v>510271</v>
      </c>
    </row>
    <row r="2494" spans="1:4" x14ac:dyDescent="0.25">
      <c r="A2494" s="267" t="s">
        <v>5752</v>
      </c>
      <c r="B2494" s="268"/>
      <c r="C2494" s="268"/>
      <c r="D2494" s="268"/>
    </row>
    <row r="2495" spans="1:4" x14ac:dyDescent="0.25">
      <c r="A2495" s="264" t="s">
        <v>3934</v>
      </c>
      <c r="B2495" s="282">
        <v>325000</v>
      </c>
      <c r="C2495" s="282">
        <v>325000</v>
      </c>
      <c r="D2495" s="282">
        <f>B2495-C2495</f>
        <v>0</v>
      </c>
    </row>
    <row r="2496" spans="1:4" x14ac:dyDescent="0.25">
      <c r="A2496" s="264" t="s">
        <v>3935</v>
      </c>
      <c r="B2496" s="282">
        <v>307500</v>
      </c>
      <c r="C2496" s="282">
        <v>307500</v>
      </c>
      <c r="D2496" s="282">
        <f t="shared" ref="D2496" si="57">B2496-C2496</f>
        <v>0</v>
      </c>
    </row>
    <row r="2497" spans="1:4" x14ac:dyDescent="0.25">
      <c r="A2497" s="264" t="s">
        <v>3616</v>
      </c>
      <c r="B2497" s="282">
        <v>219685</v>
      </c>
      <c r="C2497" s="282">
        <v>219685</v>
      </c>
      <c r="D2497" s="282">
        <v>0</v>
      </c>
    </row>
    <row r="2498" spans="1:4" x14ac:dyDescent="0.25">
      <c r="A2498" s="264" t="s">
        <v>3616</v>
      </c>
      <c r="B2498" s="282">
        <v>219685</v>
      </c>
      <c r="C2498" s="282">
        <v>219685</v>
      </c>
      <c r="D2498" s="282">
        <v>0</v>
      </c>
    </row>
    <row r="2499" spans="1:4" x14ac:dyDescent="0.25">
      <c r="A2499" s="264" t="s">
        <v>3617</v>
      </c>
      <c r="B2499" s="282">
        <v>1490000</v>
      </c>
      <c r="C2499" s="282">
        <v>1490000</v>
      </c>
      <c r="D2499" s="282">
        <v>0</v>
      </c>
    </row>
    <row r="2500" spans="1:4" x14ac:dyDescent="0.25">
      <c r="A2500" s="264" t="s">
        <v>3618</v>
      </c>
      <c r="B2500" s="282">
        <v>221500</v>
      </c>
      <c r="C2500" s="282">
        <v>221500</v>
      </c>
      <c r="D2500" s="282">
        <v>0</v>
      </c>
    </row>
    <row r="2501" spans="1:4" x14ac:dyDescent="0.25">
      <c r="A2501" s="264" t="s">
        <v>3618</v>
      </c>
      <c r="B2501" s="282">
        <v>221500</v>
      </c>
      <c r="C2501" s="282">
        <v>221500</v>
      </c>
      <c r="D2501" s="282">
        <v>0</v>
      </c>
    </row>
    <row r="2502" spans="1:4" x14ac:dyDescent="0.25">
      <c r="A2502" s="264" t="s">
        <v>3619</v>
      </c>
      <c r="B2502" s="282">
        <v>125730</v>
      </c>
      <c r="C2502" s="282">
        <v>125730</v>
      </c>
      <c r="D2502" s="282">
        <v>0</v>
      </c>
    </row>
    <row r="2503" spans="1:4" x14ac:dyDescent="0.25">
      <c r="A2503" s="264" t="s">
        <v>3620</v>
      </c>
      <c r="B2503" s="282">
        <v>900430</v>
      </c>
      <c r="C2503" s="282">
        <v>900430</v>
      </c>
      <c r="D2503" s="282">
        <v>0</v>
      </c>
    </row>
    <row r="2504" spans="1:4" x14ac:dyDescent="0.25">
      <c r="A2504" s="264" t="s">
        <v>3621</v>
      </c>
      <c r="B2504" s="282">
        <v>236500</v>
      </c>
      <c r="C2504" s="282">
        <v>236500</v>
      </c>
      <c r="D2504" s="282">
        <v>0</v>
      </c>
    </row>
    <row r="2505" spans="1:4" x14ac:dyDescent="0.25">
      <c r="A2505" s="264" t="s">
        <v>3621</v>
      </c>
      <c r="B2505" s="282">
        <v>236500</v>
      </c>
      <c r="C2505" s="282">
        <v>236500</v>
      </c>
      <c r="D2505" s="282">
        <v>0</v>
      </c>
    </row>
    <row r="2506" spans="1:4" x14ac:dyDescent="0.25">
      <c r="A2506" s="264" t="s">
        <v>3621</v>
      </c>
      <c r="B2506" s="282">
        <v>236500</v>
      </c>
      <c r="C2506" s="282">
        <v>236500</v>
      </c>
      <c r="D2506" s="282">
        <v>0</v>
      </c>
    </row>
    <row r="2507" spans="1:4" x14ac:dyDescent="0.25">
      <c r="A2507" s="264" t="s">
        <v>3622</v>
      </c>
      <c r="B2507" s="282">
        <v>257175</v>
      </c>
      <c r="C2507" s="282">
        <v>257175</v>
      </c>
      <c r="D2507" s="282">
        <v>0</v>
      </c>
    </row>
    <row r="2508" spans="1:4" x14ac:dyDescent="0.25">
      <c r="A2508" s="264" t="s">
        <v>3613</v>
      </c>
      <c r="B2508" s="282">
        <v>235433</v>
      </c>
      <c r="C2508" s="282">
        <v>235433</v>
      </c>
      <c r="D2508" s="282">
        <f t="shared" ref="D2508:D2519" si="58">B2508-C2508</f>
        <v>0</v>
      </c>
    </row>
    <row r="2509" spans="1:4" x14ac:dyDescent="0.25">
      <c r="A2509" s="264" t="s">
        <v>3613</v>
      </c>
      <c r="B2509" s="282">
        <v>235433</v>
      </c>
      <c r="C2509" s="282">
        <v>235433</v>
      </c>
      <c r="D2509" s="282">
        <f t="shared" si="58"/>
        <v>0</v>
      </c>
    </row>
    <row r="2510" spans="1:4" x14ac:dyDescent="0.25">
      <c r="A2510" s="264" t="s">
        <v>3614</v>
      </c>
      <c r="B2510" s="282">
        <v>236181</v>
      </c>
      <c r="C2510" s="282">
        <v>236181</v>
      </c>
      <c r="D2510" s="282">
        <f t="shared" si="58"/>
        <v>0</v>
      </c>
    </row>
    <row r="2511" spans="1:4" x14ac:dyDescent="0.25">
      <c r="A2511" s="264" t="s">
        <v>3614</v>
      </c>
      <c r="B2511" s="282">
        <v>236181</v>
      </c>
      <c r="C2511" s="282">
        <v>236181</v>
      </c>
      <c r="D2511" s="282">
        <f t="shared" si="58"/>
        <v>0</v>
      </c>
    </row>
    <row r="2512" spans="1:4" x14ac:dyDescent="0.25">
      <c r="A2512" s="264" t="s">
        <v>3615</v>
      </c>
      <c r="B2512" s="282">
        <v>237000</v>
      </c>
      <c r="C2512" s="282">
        <v>237000</v>
      </c>
      <c r="D2512" s="282">
        <f t="shared" si="58"/>
        <v>0</v>
      </c>
    </row>
    <row r="2513" spans="1:4" x14ac:dyDescent="0.25">
      <c r="A2513" s="264" t="s">
        <v>3608</v>
      </c>
      <c r="B2513" s="282">
        <v>1023622</v>
      </c>
      <c r="C2513" s="282">
        <v>1023622</v>
      </c>
      <c r="D2513" s="282">
        <f t="shared" si="58"/>
        <v>0</v>
      </c>
    </row>
    <row r="2514" spans="1:4" x14ac:dyDescent="0.25">
      <c r="A2514" s="264" t="s">
        <v>3609</v>
      </c>
      <c r="B2514" s="282">
        <v>314567</v>
      </c>
      <c r="C2514" s="282">
        <v>314567</v>
      </c>
      <c r="D2514" s="282">
        <f t="shared" si="58"/>
        <v>0</v>
      </c>
    </row>
    <row r="2515" spans="1:4" x14ac:dyDescent="0.25">
      <c r="A2515" s="264" t="s">
        <v>3610</v>
      </c>
      <c r="B2515" s="282">
        <v>272362</v>
      </c>
      <c r="C2515" s="282">
        <v>272362</v>
      </c>
      <c r="D2515" s="282">
        <f t="shared" si="58"/>
        <v>0</v>
      </c>
    </row>
    <row r="2516" spans="1:4" x14ac:dyDescent="0.25">
      <c r="A2516" s="264" t="s">
        <v>3610</v>
      </c>
      <c r="B2516" s="282">
        <v>272362</v>
      </c>
      <c r="C2516" s="282">
        <v>272362</v>
      </c>
      <c r="D2516" s="282">
        <f t="shared" si="58"/>
        <v>0</v>
      </c>
    </row>
    <row r="2517" spans="1:4" x14ac:dyDescent="0.25">
      <c r="A2517" s="264" t="s">
        <v>3611</v>
      </c>
      <c r="B2517" s="282">
        <v>263386</v>
      </c>
      <c r="C2517" s="282">
        <v>263386</v>
      </c>
      <c r="D2517" s="282">
        <f t="shared" si="58"/>
        <v>0</v>
      </c>
    </row>
    <row r="2518" spans="1:4" x14ac:dyDescent="0.25">
      <c r="A2518" s="264" t="s">
        <v>3612</v>
      </c>
      <c r="B2518" s="282">
        <v>263386</v>
      </c>
      <c r="C2518" s="282">
        <v>263386</v>
      </c>
      <c r="D2518" s="282">
        <f t="shared" si="58"/>
        <v>0</v>
      </c>
    </row>
    <row r="2519" spans="1:4" x14ac:dyDescent="0.25">
      <c r="A2519" s="264" t="s">
        <v>3612</v>
      </c>
      <c r="B2519" s="282">
        <v>263386</v>
      </c>
      <c r="C2519" s="282">
        <v>263386</v>
      </c>
      <c r="D2519" s="282">
        <f t="shared" si="58"/>
        <v>0</v>
      </c>
    </row>
    <row r="2520" spans="1:4" x14ac:dyDescent="0.25">
      <c r="A2520" s="267" t="s">
        <v>2247</v>
      </c>
      <c r="B2520" s="268">
        <f>SUM(B2495:B2519)</f>
        <v>8851004</v>
      </c>
      <c r="C2520" s="268">
        <f>SUM(C2495:C2519)</f>
        <v>8851004</v>
      </c>
      <c r="D2520" s="268">
        <f>SUM(D2495:D2519)</f>
        <v>0</v>
      </c>
    </row>
    <row r="2521" spans="1:4" x14ac:dyDescent="0.25">
      <c r="A2521" s="267" t="s">
        <v>5753</v>
      </c>
      <c r="B2521" s="268"/>
      <c r="C2521" s="268"/>
      <c r="D2521" s="268"/>
    </row>
    <row r="2522" spans="1:4" x14ac:dyDescent="0.25">
      <c r="A2522" s="264" t="s">
        <v>5754</v>
      </c>
      <c r="B2522" s="282">
        <v>103937</v>
      </c>
      <c r="C2522" s="282">
        <v>103937</v>
      </c>
      <c r="D2522" s="282">
        <v>0</v>
      </c>
    </row>
    <row r="2523" spans="1:4" x14ac:dyDescent="0.25">
      <c r="A2523" s="264" t="s">
        <v>5754</v>
      </c>
      <c r="B2523" s="282">
        <v>79685</v>
      </c>
      <c r="C2523" s="282">
        <v>79685</v>
      </c>
      <c r="D2523" s="282">
        <v>0</v>
      </c>
    </row>
    <row r="2524" spans="1:4" x14ac:dyDescent="0.25">
      <c r="A2524" s="264" t="s">
        <v>5755</v>
      </c>
      <c r="B2524" s="282">
        <v>68890</v>
      </c>
      <c r="C2524" s="282">
        <v>68890</v>
      </c>
      <c r="D2524" s="282">
        <v>0</v>
      </c>
    </row>
    <row r="2525" spans="1:4" x14ac:dyDescent="0.25">
      <c r="A2525" s="264" t="s">
        <v>5755</v>
      </c>
      <c r="B2525" s="282">
        <v>68890</v>
      </c>
      <c r="C2525" s="282">
        <v>68890</v>
      </c>
      <c r="D2525" s="282">
        <v>0</v>
      </c>
    </row>
    <row r="2526" spans="1:4" x14ac:dyDescent="0.25">
      <c r="A2526" s="264" t="s">
        <v>5756</v>
      </c>
      <c r="B2526" s="282">
        <v>39350</v>
      </c>
      <c r="C2526" s="282">
        <v>39350</v>
      </c>
      <c r="D2526" s="282">
        <v>0</v>
      </c>
    </row>
    <row r="2527" spans="1:4" x14ac:dyDescent="0.25">
      <c r="A2527" s="264" t="s">
        <v>3936</v>
      </c>
      <c r="B2527" s="282">
        <v>27165</v>
      </c>
      <c r="C2527" s="282">
        <v>27165</v>
      </c>
      <c r="D2527" s="282">
        <v>0</v>
      </c>
    </row>
    <row r="2528" spans="1:4" x14ac:dyDescent="0.25">
      <c r="A2528" s="264" t="s">
        <v>3937</v>
      </c>
      <c r="B2528" s="282">
        <v>2500</v>
      </c>
      <c r="C2528" s="282">
        <v>2500</v>
      </c>
      <c r="D2528" s="282">
        <v>0</v>
      </c>
    </row>
    <row r="2529" spans="1:4" x14ac:dyDescent="0.25">
      <c r="A2529" s="264" t="s">
        <v>3938</v>
      </c>
      <c r="B2529" s="282">
        <v>27000</v>
      </c>
      <c r="C2529" s="282">
        <v>27000</v>
      </c>
      <c r="D2529" s="282">
        <v>0</v>
      </c>
    </row>
    <row r="2530" spans="1:4" x14ac:dyDescent="0.25">
      <c r="A2530" s="264" t="s">
        <v>3939</v>
      </c>
      <c r="B2530" s="282">
        <v>180010</v>
      </c>
      <c r="C2530" s="282">
        <v>180010</v>
      </c>
      <c r="D2530" s="282">
        <v>0</v>
      </c>
    </row>
    <row r="2531" spans="1:4" x14ac:dyDescent="0.25">
      <c r="A2531" s="264" t="s">
        <v>3940</v>
      </c>
      <c r="B2531" s="282">
        <v>177165</v>
      </c>
      <c r="C2531" s="282">
        <v>177165</v>
      </c>
      <c r="D2531" s="282">
        <v>0</v>
      </c>
    </row>
    <row r="2532" spans="1:4" x14ac:dyDescent="0.25">
      <c r="A2532" s="264" t="s">
        <v>3941</v>
      </c>
      <c r="B2532" s="282">
        <v>29528</v>
      </c>
      <c r="C2532" s="282">
        <v>29528</v>
      </c>
      <c r="D2532" s="282">
        <v>0</v>
      </c>
    </row>
    <row r="2533" spans="1:4" x14ac:dyDescent="0.25">
      <c r="A2533" s="264" t="s">
        <v>3941</v>
      </c>
      <c r="B2533" s="282">
        <v>29528</v>
      </c>
      <c r="C2533" s="282">
        <v>29528</v>
      </c>
      <c r="D2533" s="282">
        <v>0</v>
      </c>
    </row>
    <row r="2534" spans="1:4" x14ac:dyDescent="0.25">
      <c r="A2534" s="264" t="s">
        <v>3942</v>
      </c>
      <c r="B2534" s="282">
        <v>92520</v>
      </c>
      <c r="C2534" s="282">
        <v>92520</v>
      </c>
      <c r="D2534" s="282">
        <v>0</v>
      </c>
    </row>
    <row r="2535" spans="1:4" x14ac:dyDescent="0.25">
      <c r="A2535" s="264" t="s">
        <v>3623</v>
      </c>
      <c r="B2535" s="282">
        <v>52315</v>
      </c>
      <c r="C2535" s="282">
        <v>52315</v>
      </c>
      <c r="D2535" s="282">
        <v>0</v>
      </c>
    </row>
    <row r="2536" spans="1:4" x14ac:dyDescent="0.25">
      <c r="A2536" s="264" t="s">
        <v>3624</v>
      </c>
      <c r="B2536" s="282">
        <v>86961</v>
      </c>
      <c r="C2536" s="282">
        <v>86961</v>
      </c>
      <c r="D2536" s="282">
        <v>0</v>
      </c>
    </row>
    <row r="2537" spans="1:4" x14ac:dyDescent="0.25">
      <c r="A2537" s="264" t="s">
        <v>3625</v>
      </c>
      <c r="B2537" s="282">
        <v>11803</v>
      </c>
      <c r="C2537" s="282">
        <v>11803</v>
      </c>
      <c r="D2537" s="282">
        <v>0</v>
      </c>
    </row>
    <row r="2538" spans="1:4" x14ac:dyDescent="0.25">
      <c r="A2538" s="264" t="s">
        <v>3626</v>
      </c>
      <c r="B2538" s="282">
        <v>78347</v>
      </c>
      <c r="C2538" s="282">
        <v>78347</v>
      </c>
      <c r="D2538" s="282">
        <v>0</v>
      </c>
    </row>
    <row r="2539" spans="1:4" x14ac:dyDescent="0.25">
      <c r="A2539" s="264" t="s">
        <v>3627</v>
      </c>
      <c r="B2539" s="282">
        <v>53937</v>
      </c>
      <c r="C2539" s="282">
        <v>53937</v>
      </c>
      <c r="D2539" s="282">
        <v>0</v>
      </c>
    </row>
    <row r="2540" spans="1:4" x14ac:dyDescent="0.25">
      <c r="A2540" s="264" t="s">
        <v>3628</v>
      </c>
      <c r="B2540" s="282">
        <v>24331</v>
      </c>
      <c r="C2540" s="282">
        <v>24331</v>
      </c>
      <c r="D2540" s="282">
        <v>0</v>
      </c>
    </row>
    <row r="2541" spans="1:4" x14ac:dyDescent="0.25">
      <c r="A2541" s="264" t="s">
        <v>3629</v>
      </c>
      <c r="B2541" s="282">
        <v>115669</v>
      </c>
      <c r="C2541" s="282">
        <v>115669</v>
      </c>
      <c r="D2541" s="282">
        <v>0</v>
      </c>
    </row>
    <row r="2542" spans="1:4" x14ac:dyDescent="0.25">
      <c r="A2542" s="264" t="s">
        <v>3630</v>
      </c>
      <c r="B2542" s="282">
        <v>11803</v>
      </c>
      <c r="C2542" s="282">
        <v>11803</v>
      </c>
      <c r="D2542" s="282">
        <v>0</v>
      </c>
    </row>
    <row r="2543" spans="1:4" x14ac:dyDescent="0.25">
      <c r="A2543" s="264" t="s">
        <v>3630</v>
      </c>
      <c r="B2543" s="282">
        <v>11803</v>
      </c>
      <c r="C2543" s="282">
        <v>11803</v>
      </c>
      <c r="D2543" s="282">
        <v>0</v>
      </c>
    </row>
    <row r="2544" spans="1:4" x14ac:dyDescent="0.25">
      <c r="A2544" s="264" t="s">
        <v>3631</v>
      </c>
      <c r="B2544" s="282">
        <v>31496</v>
      </c>
      <c r="C2544" s="282">
        <v>31496</v>
      </c>
      <c r="D2544" s="282">
        <v>0</v>
      </c>
    </row>
    <row r="2545" spans="1:4" x14ac:dyDescent="0.25">
      <c r="A2545" s="264" t="s">
        <v>3631</v>
      </c>
      <c r="B2545" s="282">
        <v>31496</v>
      </c>
      <c r="C2545" s="282">
        <v>31496</v>
      </c>
      <c r="D2545" s="282">
        <v>0</v>
      </c>
    </row>
    <row r="2546" spans="1:4" x14ac:dyDescent="0.25">
      <c r="A2546" s="264" t="s">
        <v>3632</v>
      </c>
      <c r="B2546" s="282">
        <v>11803</v>
      </c>
      <c r="C2546" s="282">
        <v>11803</v>
      </c>
      <c r="D2546" s="282">
        <v>0</v>
      </c>
    </row>
    <row r="2547" spans="1:4" x14ac:dyDescent="0.25">
      <c r="A2547" s="264" t="s">
        <v>3632</v>
      </c>
      <c r="B2547" s="282">
        <v>11803</v>
      </c>
      <c r="C2547" s="282">
        <v>11803</v>
      </c>
      <c r="D2547" s="282">
        <v>0</v>
      </c>
    </row>
    <row r="2548" spans="1:4" x14ac:dyDescent="0.25">
      <c r="A2548" s="264" t="s">
        <v>3632</v>
      </c>
      <c r="B2548" s="282">
        <v>11803</v>
      </c>
      <c r="C2548" s="282">
        <v>11803</v>
      </c>
      <c r="D2548" s="282">
        <v>0</v>
      </c>
    </row>
    <row r="2549" spans="1:4" x14ac:dyDescent="0.25">
      <c r="A2549" s="264" t="s">
        <v>3632</v>
      </c>
      <c r="B2549" s="282">
        <v>11803</v>
      </c>
      <c r="C2549" s="282">
        <v>11803</v>
      </c>
      <c r="D2549" s="282">
        <v>0</v>
      </c>
    </row>
    <row r="2550" spans="1:4" x14ac:dyDescent="0.25">
      <c r="A2550" s="264" t="s">
        <v>3632</v>
      </c>
      <c r="B2550" s="282">
        <v>11803</v>
      </c>
      <c r="C2550" s="282">
        <v>11803</v>
      </c>
      <c r="D2550" s="282">
        <v>0</v>
      </c>
    </row>
    <row r="2551" spans="1:4" x14ac:dyDescent="0.25">
      <c r="A2551" s="264" t="s">
        <v>3632</v>
      </c>
      <c r="B2551" s="282">
        <v>11803</v>
      </c>
      <c r="C2551" s="282">
        <v>11803</v>
      </c>
      <c r="D2551" s="282">
        <v>0</v>
      </c>
    </row>
    <row r="2552" spans="1:4" x14ac:dyDescent="0.25">
      <c r="A2552" s="264" t="s">
        <v>3633</v>
      </c>
      <c r="B2552" s="282">
        <v>55110</v>
      </c>
      <c r="C2552" s="282">
        <v>55110</v>
      </c>
      <c r="D2552" s="282">
        <v>0</v>
      </c>
    </row>
    <row r="2553" spans="1:4" x14ac:dyDescent="0.25">
      <c r="A2553" s="264" t="s">
        <v>3634</v>
      </c>
      <c r="B2553" s="282">
        <v>29134</v>
      </c>
      <c r="C2553" s="282">
        <v>29134</v>
      </c>
      <c r="D2553" s="282">
        <v>0</v>
      </c>
    </row>
    <row r="2554" spans="1:4" x14ac:dyDescent="0.25">
      <c r="A2554" s="264" t="s">
        <v>3634</v>
      </c>
      <c r="B2554" s="282">
        <v>29134</v>
      </c>
      <c r="C2554" s="282">
        <v>29134</v>
      </c>
      <c r="D2554" s="282">
        <v>0</v>
      </c>
    </row>
    <row r="2555" spans="1:4" x14ac:dyDescent="0.25">
      <c r="A2555" s="264" t="s">
        <v>3635</v>
      </c>
      <c r="B2555" s="282">
        <v>11803</v>
      </c>
      <c r="C2555" s="282">
        <v>11803</v>
      </c>
      <c r="D2555" s="282">
        <v>0</v>
      </c>
    </row>
    <row r="2556" spans="1:4" x14ac:dyDescent="0.25">
      <c r="A2556" s="264" t="s">
        <v>3635</v>
      </c>
      <c r="B2556" s="282">
        <v>11803</v>
      </c>
      <c r="C2556" s="282">
        <v>11803</v>
      </c>
      <c r="D2556" s="282">
        <v>0</v>
      </c>
    </row>
    <row r="2557" spans="1:4" x14ac:dyDescent="0.25">
      <c r="A2557" s="264" t="s">
        <v>3635</v>
      </c>
      <c r="B2557" s="282">
        <v>11803</v>
      </c>
      <c r="C2557" s="282">
        <v>11803</v>
      </c>
      <c r="D2557" s="282">
        <v>0</v>
      </c>
    </row>
    <row r="2558" spans="1:4" x14ac:dyDescent="0.25">
      <c r="A2558" s="264" t="s">
        <v>3635</v>
      </c>
      <c r="B2558" s="282">
        <v>11803</v>
      </c>
      <c r="C2558" s="282">
        <v>11803</v>
      </c>
      <c r="D2558" s="282">
        <v>0</v>
      </c>
    </row>
    <row r="2559" spans="1:4" x14ac:dyDescent="0.25">
      <c r="A2559" s="264" t="s">
        <v>3635</v>
      </c>
      <c r="B2559" s="282">
        <v>11803</v>
      </c>
      <c r="C2559" s="282">
        <v>11803</v>
      </c>
      <c r="D2559" s="282">
        <v>0</v>
      </c>
    </row>
    <row r="2560" spans="1:4" x14ac:dyDescent="0.25">
      <c r="A2560" s="264" t="s">
        <v>3635</v>
      </c>
      <c r="B2560" s="282">
        <v>11803</v>
      </c>
      <c r="C2560" s="282">
        <v>11803</v>
      </c>
      <c r="D2560" s="282">
        <v>0</v>
      </c>
    </row>
    <row r="2561" spans="1:4" x14ac:dyDescent="0.25">
      <c r="A2561" s="264" t="s">
        <v>3635</v>
      </c>
      <c r="B2561" s="282">
        <v>11803</v>
      </c>
      <c r="C2561" s="282">
        <v>11803</v>
      </c>
      <c r="D2561" s="282">
        <v>0</v>
      </c>
    </row>
    <row r="2562" spans="1:4" x14ac:dyDescent="0.25">
      <c r="A2562" s="264" t="s">
        <v>3635</v>
      </c>
      <c r="B2562" s="282">
        <v>11803</v>
      </c>
      <c r="C2562" s="282">
        <v>11803</v>
      </c>
      <c r="D2562" s="282">
        <v>0</v>
      </c>
    </row>
    <row r="2563" spans="1:4" x14ac:dyDescent="0.25">
      <c r="A2563" s="264" t="s">
        <v>3635</v>
      </c>
      <c r="B2563" s="282">
        <v>11803</v>
      </c>
      <c r="C2563" s="282">
        <v>11803</v>
      </c>
      <c r="D2563" s="282">
        <v>0</v>
      </c>
    </row>
    <row r="2564" spans="1:4" x14ac:dyDescent="0.25">
      <c r="A2564" s="264" t="s">
        <v>3635</v>
      </c>
      <c r="B2564" s="282">
        <v>11803</v>
      </c>
      <c r="C2564" s="282">
        <v>11803</v>
      </c>
      <c r="D2564" s="282">
        <v>0</v>
      </c>
    </row>
    <row r="2565" spans="1:4" x14ac:dyDescent="0.25">
      <c r="A2565" s="264" t="s">
        <v>3635</v>
      </c>
      <c r="B2565" s="282">
        <v>11803</v>
      </c>
      <c r="C2565" s="282">
        <v>11803</v>
      </c>
      <c r="D2565" s="282">
        <v>0</v>
      </c>
    </row>
    <row r="2566" spans="1:4" x14ac:dyDescent="0.25">
      <c r="A2566" s="264" t="s">
        <v>3635</v>
      </c>
      <c r="B2566" s="282">
        <v>11803</v>
      </c>
      <c r="C2566" s="282">
        <v>11803</v>
      </c>
      <c r="D2566" s="282">
        <v>0</v>
      </c>
    </row>
    <row r="2567" spans="1:4" x14ac:dyDescent="0.25">
      <c r="A2567" s="264" t="s">
        <v>3635</v>
      </c>
      <c r="B2567" s="282">
        <v>11803</v>
      </c>
      <c r="C2567" s="282">
        <v>11803</v>
      </c>
      <c r="D2567" s="282">
        <v>0</v>
      </c>
    </row>
    <row r="2568" spans="1:4" x14ac:dyDescent="0.25">
      <c r="A2568" s="264" t="s">
        <v>3635</v>
      </c>
      <c r="B2568" s="282">
        <v>11803</v>
      </c>
      <c r="C2568" s="282">
        <v>11803</v>
      </c>
      <c r="D2568" s="282">
        <v>0</v>
      </c>
    </row>
    <row r="2569" spans="1:4" x14ac:dyDescent="0.25">
      <c r="A2569" s="264" t="s">
        <v>3635</v>
      </c>
      <c r="B2569" s="282">
        <v>11803</v>
      </c>
      <c r="C2569" s="282">
        <v>11803</v>
      </c>
      <c r="D2569" s="282">
        <v>0</v>
      </c>
    </row>
    <row r="2570" spans="1:4" x14ac:dyDescent="0.25">
      <c r="A2570" s="264" t="s">
        <v>3635</v>
      </c>
      <c r="B2570" s="282">
        <v>11803</v>
      </c>
      <c r="C2570" s="282">
        <v>11803</v>
      </c>
      <c r="D2570" s="282">
        <v>0</v>
      </c>
    </row>
    <row r="2571" spans="1:4" x14ac:dyDescent="0.25">
      <c r="A2571" s="264" t="s">
        <v>3636</v>
      </c>
      <c r="B2571" s="282">
        <v>52402</v>
      </c>
      <c r="C2571" s="282">
        <v>52402</v>
      </c>
      <c r="D2571" s="282">
        <v>0</v>
      </c>
    </row>
    <row r="2572" spans="1:4" x14ac:dyDescent="0.25">
      <c r="A2572" s="264" t="s">
        <v>3637</v>
      </c>
      <c r="B2572" s="282">
        <v>56213</v>
      </c>
      <c r="C2572" s="282">
        <v>56213</v>
      </c>
      <c r="D2572" s="282">
        <v>0</v>
      </c>
    </row>
    <row r="2573" spans="1:4" x14ac:dyDescent="0.25">
      <c r="A2573" s="264" t="s">
        <v>3638</v>
      </c>
      <c r="B2573" s="282">
        <v>31000</v>
      </c>
      <c r="C2573" s="282">
        <v>31000</v>
      </c>
      <c r="D2573" s="282">
        <v>0</v>
      </c>
    </row>
    <row r="2574" spans="1:4" x14ac:dyDescent="0.25">
      <c r="A2574" s="264" t="s">
        <v>3638</v>
      </c>
      <c r="B2574" s="282">
        <v>31000</v>
      </c>
      <c r="C2574" s="282">
        <v>31000</v>
      </c>
      <c r="D2574" s="282">
        <v>0</v>
      </c>
    </row>
    <row r="2575" spans="1:4" x14ac:dyDescent="0.25">
      <c r="A2575" s="264" t="s">
        <v>3639</v>
      </c>
      <c r="B2575" s="282">
        <v>22047</v>
      </c>
      <c r="C2575" s="282">
        <v>22047</v>
      </c>
      <c r="D2575" s="282">
        <v>0</v>
      </c>
    </row>
    <row r="2576" spans="1:4" x14ac:dyDescent="0.25">
      <c r="A2576" s="264" t="s">
        <v>3640</v>
      </c>
      <c r="B2576" s="282">
        <v>62173</v>
      </c>
      <c r="C2576" s="282">
        <v>62173</v>
      </c>
      <c r="D2576" s="282">
        <v>0</v>
      </c>
    </row>
    <row r="2577" spans="1:4" x14ac:dyDescent="0.25">
      <c r="A2577" s="264" t="s">
        <v>3635</v>
      </c>
      <c r="B2577" s="282">
        <v>14961</v>
      </c>
      <c r="C2577" s="282">
        <v>14961</v>
      </c>
      <c r="D2577" s="282">
        <v>0</v>
      </c>
    </row>
    <row r="2578" spans="1:4" x14ac:dyDescent="0.25">
      <c r="A2578" s="264" t="s">
        <v>3635</v>
      </c>
      <c r="B2578" s="282">
        <v>14961</v>
      </c>
      <c r="C2578" s="282">
        <v>14961</v>
      </c>
      <c r="D2578" s="282">
        <v>0</v>
      </c>
    </row>
    <row r="2579" spans="1:4" x14ac:dyDescent="0.25">
      <c r="A2579" s="264" t="s">
        <v>3635</v>
      </c>
      <c r="B2579" s="282">
        <v>14960</v>
      </c>
      <c r="C2579" s="282">
        <v>14960</v>
      </c>
      <c r="D2579" s="282">
        <v>0</v>
      </c>
    </row>
    <row r="2580" spans="1:4" x14ac:dyDescent="0.25">
      <c r="A2580" s="264" t="s">
        <v>4286</v>
      </c>
      <c r="B2580" s="282">
        <v>110260</v>
      </c>
      <c r="C2580" s="282">
        <v>110260</v>
      </c>
      <c r="D2580" s="282">
        <v>0</v>
      </c>
    </row>
    <row r="2581" spans="1:4" x14ac:dyDescent="0.25">
      <c r="A2581" s="267" t="s">
        <v>5757</v>
      </c>
      <c r="B2581" s="268">
        <f>SUM(B2522:B2580)</f>
        <v>2219150</v>
      </c>
      <c r="C2581" s="268">
        <f t="shared" ref="C2581:D2581" si="59">SUM(C2522:C2580)</f>
        <v>2219150</v>
      </c>
      <c r="D2581" s="268">
        <f t="shared" si="59"/>
        <v>0</v>
      </c>
    </row>
    <row r="2582" spans="1:4" x14ac:dyDescent="0.25">
      <c r="A2582" s="301" t="s">
        <v>5758</v>
      </c>
      <c r="B2582" s="268"/>
      <c r="C2582" s="268"/>
      <c r="D2582" s="268"/>
    </row>
    <row r="2583" spans="1:4" x14ac:dyDescent="0.25">
      <c r="A2583" s="264" t="s">
        <v>5759</v>
      </c>
      <c r="B2583" s="282">
        <v>55586</v>
      </c>
      <c r="C2583" s="282">
        <v>55586</v>
      </c>
      <c r="D2583" s="282">
        <v>0</v>
      </c>
    </row>
    <row r="2584" spans="1:4" x14ac:dyDescent="0.25">
      <c r="A2584" s="264" t="s">
        <v>5760</v>
      </c>
      <c r="B2584" s="282">
        <v>23240</v>
      </c>
      <c r="C2584" s="282">
        <v>23240</v>
      </c>
      <c r="D2584" s="282">
        <v>0</v>
      </c>
    </row>
    <row r="2585" spans="1:4" x14ac:dyDescent="0.25">
      <c r="A2585" s="264" t="s">
        <v>5760</v>
      </c>
      <c r="B2585" s="282">
        <v>23240</v>
      </c>
      <c r="C2585" s="282">
        <v>23240</v>
      </c>
      <c r="D2585" s="282">
        <v>0</v>
      </c>
    </row>
    <row r="2586" spans="1:4" x14ac:dyDescent="0.25">
      <c r="A2586" s="264" t="s">
        <v>5760</v>
      </c>
      <c r="B2586" s="282">
        <v>23240</v>
      </c>
      <c r="C2586" s="282">
        <v>23240</v>
      </c>
      <c r="D2586" s="282">
        <v>0</v>
      </c>
    </row>
    <row r="2587" spans="1:4" x14ac:dyDescent="0.25">
      <c r="A2587" s="264" t="s">
        <v>5760</v>
      </c>
      <c r="B2587" s="282">
        <v>23240</v>
      </c>
      <c r="C2587" s="282">
        <v>23240</v>
      </c>
      <c r="D2587" s="282">
        <v>0</v>
      </c>
    </row>
    <row r="2588" spans="1:4" x14ac:dyDescent="0.25">
      <c r="A2588" s="264" t="s">
        <v>5760</v>
      </c>
      <c r="B2588" s="282">
        <v>23240</v>
      </c>
      <c r="C2588" s="282">
        <v>23240</v>
      </c>
      <c r="D2588" s="282">
        <v>0</v>
      </c>
    </row>
    <row r="2589" spans="1:4" x14ac:dyDescent="0.25">
      <c r="A2589" s="264" t="s">
        <v>5761</v>
      </c>
      <c r="B2589" s="282">
        <v>70500</v>
      </c>
      <c r="C2589" s="282">
        <v>70500</v>
      </c>
      <c r="D2589" s="282">
        <v>0</v>
      </c>
    </row>
    <row r="2590" spans="1:4" x14ac:dyDescent="0.25">
      <c r="A2590" s="264" t="s">
        <v>5762</v>
      </c>
      <c r="B2590" s="282">
        <v>24700</v>
      </c>
      <c r="C2590" s="282">
        <v>24700</v>
      </c>
      <c r="D2590" s="282">
        <v>0</v>
      </c>
    </row>
    <row r="2591" spans="1:4" x14ac:dyDescent="0.25">
      <c r="A2591" s="264" t="s">
        <v>5762</v>
      </c>
      <c r="B2591" s="282">
        <v>24700</v>
      </c>
      <c r="C2591" s="282">
        <v>24700</v>
      </c>
      <c r="D2591" s="282">
        <v>0</v>
      </c>
    </row>
    <row r="2592" spans="1:4" x14ac:dyDescent="0.25">
      <c r="A2592" s="264" t="s">
        <v>5762</v>
      </c>
      <c r="B2592" s="282">
        <v>24700</v>
      </c>
      <c r="C2592" s="282">
        <v>24700</v>
      </c>
      <c r="D2592" s="282">
        <v>0</v>
      </c>
    </row>
    <row r="2593" spans="1:4" x14ac:dyDescent="0.25">
      <c r="A2593" s="264" t="s">
        <v>3943</v>
      </c>
      <c r="B2593" s="282">
        <v>15669</v>
      </c>
      <c r="C2593" s="282">
        <v>15669</v>
      </c>
      <c r="D2593" s="282">
        <v>0</v>
      </c>
    </row>
    <row r="2594" spans="1:4" x14ac:dyDescent="0.25">
      <c r="A2594" s="264" t="s">
        <v>3641</v>
      </c>
      <c r="B2594" s="282">
        <v>31488</v>
      </c>
      <c r="C2594" s="282">
        <v>31488</v>
      </c>
      <c r="D2594" s="282">
        <v>0</v>
      </c>
    </row>
    <row r="2595" spans="1:4" x14ac:dyDescent="0.25">
      <c r="A2595" s="264" t="s">
        <v>3642</v>
      </c>
      <c r="B2595" s="282">
        <v>13780</v>
      </c>
      <c r="C2595" s="282">
        <v>13780</v>
      </c>
      <c r="D2595" s="282">
        <v>0</v>
      </c>
    </row>
    <row r="2596" spans="1:4" x14ac:dyDescent="0.25">
      <c r="A2596" s="264" t="s">
        <v>3643</v>
      </c>
      <c r="B2596" s="282">
        <v>15748</v>
      </c>
      <c r="C2596" s="282">
        <v>15748</v>
      </c>
      <c r="D2596" s="282">
        <v>0</v>
      </c>
    </row>
    <row r="2597" spans="1:4" x14ac:dyDescent="0.25">
      <c r="A2597" s="264" t="s">
        <v>3644</v>
      </c>
      <c r="B2597" s="282">
        <v>167000</v>
      </c>
      <c r="C2597" s="282">
        <v>167000</v>
      </c>
      <c r="D2597" s="282">
        <v>0</v>
      </c>
    </row>
    <row r="2598" spans="1:4" x14ac:dyDescent="0.25">
      <c r="A2598" s="264" t="s">
        <v>3645</v>
      </c>
      <c r="B2598" s="282">
        <v>21500</v>
      </c>
      <c r="C2598" s="282">
        <v>21500</v>
      </c>
      <c r="D2598" s="282">
        <v>0</v>
      </c>
    </row>
    <row r="2599" spans="1:4" x14ac:dyDescent="0.25">
      <c r="A2599" s="264" t="s">
        <v>3646</v>
      </c>
      <c r="B2599" s="282">
        <v>26500</v>
      </c>
      <c r="C2599" s="282">
        <v>26500</v>
      </c>
      <c r="D2599" s="282">
        <v>0</v>
      </c>
    </row>
    <row r="2600" spans="1:4" x14ac:dyDescent="0.25">
      <c r="A2600" s="264" t="s">
        <v>3646</v>
      </c>
      <c r="B2600" s="282">
        <v>26500</v>
      </c>
      <c r="C2600" s="282">
        <v>26500</v>
      </c>
      <c r="D2600" s="282">
        <v>0</v>
      </c>
    </row>
    <row r="2601" spans="1:4" x14ac:dyDescent="0.25">
      <c r="A2601" s="264" t="s">
        <v>3647</v>
      </c>
      <c r="B2601" s="282">
        <v>67500</v>
      </c>
      <c r="C2601" s="282">
        <v>67500</v>
      </c>
      <c r="D2601" s="282">
        <v>0</v>
      </c>
    </row>
    <row r="2602" spans="1:4" x14ac:dyDescent="0.25">
      <c r="A2602" s="264" t="s">
        <v>3648</v>
      </c>
      <c r="B2602" s="282">
        <v>54614</v>
      </c>
      <c r="C2602" s="282">
        <v>54614</v>
      </c>
      <c r="D2602" s="282">
        <v>0</v>
      </c>
    </row>
    <row r="2603" spans="1:4" x14ac:dyDescent="0.25">
      <c r="A2603" s="264" t="s">
        <v>3649</v>
      </c>
      <c r="B2603" s="282">
        <v>66900</v>
      </c>
      <c r="C2603" s="282">
        <v>66900</v>
      </c>
      <c r="D2603" s="282">
        <v>0</v>
      </c>
    </row>
    <row r="2604" spans="1:4" x14ac:dyDescent="0.25">
      <c r="A2604" s="264" t="s">
        <v>3650</v>
      </c>
      <c r="B2604" s="282">
        <v>19684</v>
      </c>
      <c r="C2604" s="282">
        <v>19684</v>
      </c>
      <c r="D2604" s="282">
        <v>0</v>
      </c>
    </row>
    <row r="2605" spans="1:4" x14ac:dyDescent="0.25">
      <c r="A2605" s="264" t="s">
        <v>3651</v>
      </c>
      <c r="B2605" s="282">
        <v>31000</v>
      </c>
      <c r="C2605" s="282">
        <v>31000</v>
      </c>
      <c r="D2605" s="282">
        <v>0</v>
      </c>
    </row>
    <row r="2606" spans="1:4" x14ac:dyDescent="0.25">
      <c r="A2606" s="264" t="s">
        <v>3652</v>
      </c>
      <c r="B2606" s="282">
        <v>24402</v>
      </c>
      <c r="C2606" s="282">
        <v>24402</v>
      </c>
      <c r="D2606" s="282">
        <v>0</v>
      </c>
    </row>
    <row r="2607" spans="1:4" x14ac:dyDescent="0.25">
      <c r="A2607" s="264" t="s">
        <v>3653</v>
      </c>
      <c r="B2607" s="282">
        <v>39500</v>
      </c>
      <c r="C2607" s="282">
        <v>39500</v>
      </c>
      <c r="D2607" s="282">
        <v>0</v>
      </c>
    </row>
    <row r="2608" spans="1:4" x14ac:dyDescent="0.25">
      <c r="A2608" s="264" t="s">
        <v>3654</v>
      </c>
      <c r="B2608" s="282">
        <v>33800</v>
      </c>
      <c r="C2608" s="282">
        <v>33800</v>
      </c>
      <c r="D2608" s="282">
        <v>0</v>
      </c>
    </row>
    <row r="2609" spans="1:4" x14ac:dyDescent="0.25">
      <c r="A2609" s="264" t="s">
        <v>3655</v>
      </c>
      <c r="B2609" s="282">
        <v>39900</v>
      </c>
      <c r="C2609" s="282">
        <v>39900</v>
      </c>
      <c r="D2609" s="282">
        <v>0</v>
      </c>
    </row>
    <row r="2610" spans="1:4" x14ac:dyDescent="0.25">
      <c r="A2610" s="264" t="s">
        <v>3656</v>
      </c>
      <c r="B2610" s="282">
        <v>29000</v>
      </c>
      <c r="C2610" s="282">
        <v>29000</v>
      </c>
      <c r="D2610" s="282">
        <v>0</v>
      </c>
    </row>
    <row r="2611" spans="1:4" x14ac:dyDescent="0.25">
      <c r="A2611" s="264" t="s">
        <v>3657</v>
      </c>
      <c r="B2611" s="282">
        <v>62992</v>
      </c>
      <c r="C2611" s="282">
        <v>62992</v>
      </c>
      <c r="D2611" s="282">
        <v>0</v>
      </c>
    </row>
    <row r="2612" spans="1:4" x14ac:dyDescent="0.25">
      <c r="A2612" s="264" t="s">
        <v>3658</v>
      </c>
      <c r="B2612" s="282">
        <v>11600</v>
      </c>
      <c r="C2612" s="282">
        <v>11600</v>
      </c>
      <c r="D2612" s="282">
        <v>0</v>
      </c>
    </row>
    <row r="2613" spans="1:4" x14ac:dyDescent="0.25">
      <c r="A2613" s="264" t="s">
        <v>3658</v>
      </c>
      <c r="B2613" s="282">
        <v>11600</v>
      </c>
      <c r="C2613" s="282">
        <v>11600</v>
      </c>
      <c r="D2613" s="282">
        <v>0</v>
      </c>
    </row>
    <row r="2614" spans="1:4" x14ac:dyDescent="0.25">
      <c r="A2614" s="264" t="s">
        <v>3658</v>
      </c>
      <c r="B2614" s="282">
        <v>11600</v>
      </c>
      <c r="C2614" s="282">
        <v>11600</v>
      </c>
      <c r="D2614" s="282">
        <v>0</v>
      </c>
    </row>
    <row r="2615" spans="1:4" x14ac:dyDescent="0.25">
      <c r="A2615" s="264" t="s">
        <v>3658</v>
      </c>
      <c r="B2615" s="282">
        <v>11600</v>
      </c>
      <c r="C2615" s="282">
        <v>11600</v>
      </c>
      <c r="D2615" s="282">
        <v>0</v>
      </c>
    </row>
    <row r="2616" spans="1:4" x14ac:dyDescent="0.25">
      <c r="A2616" s="264" t="s">
        <v>3659</v>
      </c>
      <c r="B2616" s="282">
        <v>24800</v>
      </c>
      <c r="C2616" s="282">
        <v>24800</v>
      </c>
      <c r="D2616" s="282">
        <v>0</v>
      </c>
    </row>
    <row r="2617" spans="1:4" x14ac:dyDescent="0.25">
      <c r="A2617" s="264" t="s">
        <v>3660</v>
      </c>
      <c r="B2617" s="282">
        <v>43800</v>
      </c>
      <c r="C2617" s="282">
        <v>43800</v>
      </c>
      <c r="D2617" s="282">
        <v>0</v>
      </c>
    </row>
    <row r="2618" spans="1:4" x14ac:dyDescent="0.25">
      <c r="A2618" s="264" t="s">
        <v>3661</v>
      </c>
      <c r="B2618" s="282">
        <v>78400</v>
      </c>
      <c r="C2618" s="282">
        <v>78400</v>
      </c>
      <c r="D2618" s="282">
        <v>0</v>
      </c>
    </row>
    <row r="2619" spans="1:4" x14ac:dyDescent="0.25">
      <c r="A2619" s="264" t="s">
        <v>3662</v>
      </c>
      <c r="B2619" s="282">
        <v>65400</v>
      </c>
      <c r="C2619" s="282">
        <v>65400</v>
      </c>
      <c r="D2619" s="282">
        <v>0</v>
      </c>
    </row>
    <row r="2620" spans="1:4" x14ac:dyDescent="0.25">
      <c r="A2620" s="264" t="s">
        <v>3663</v>
      </c>
      <c r="B2620" s="282">
        <v>65400</v>
      </c>
      <c r="C2620" s="282">
        <v>65400</v>
      </c>
      <c r="D2620" s="282">
        <v>0</v>
      </c>
    </row>
    <row r="2621" spans="1:4" x14ac:dyDescent="0.25">
      <c r="A2621" s="264" t="s">
        <v>3664</v>
      </c>
      <c r="B2621" s="282">
        <v>65400</v>
      </c>
      <c r="C2621" s="282">
        <v>65400</v>
      </c>
      <c r="D2621" s="282">
        <v>0</v>
      </c>
    </row>
    <row r="2622" spans="1:4" x14ac:dyDescent="0.25">
      <c r="A2622" s="264" t="s">
        <v>3665</v>
      </c>
      <c r="B2622" s="282">
        <v>65400</v>
      </c>
      <c r="C2622" s="282">
        <v>65400</v>
      </c>
      <c r="D2622" s="282">
        <v>0</v>
      </c>
    </row>
    <row r="2623" spans="1:4" x14ac:dyDescent="0.25">
      <c r="A2623" s="264" t="s">
        <v>3666</v>
      </c>
      <c r="B2623" s="282">
        <v>65400</v>
      </c>
      <c r="C2623" s="282">
        <v>65400</v>
      </c>
      <c r="D2623" s="282">
        <v>0</v>
      </c>
    </row>
    <row r="2624" spans="1:4" x14ac:dyDescent="0.25">
      <c r="A2624" s="264" t="s">
        <v>3667</v>
      </c>
      <c r="B2624" s="282">
        <v>65400</v>
      </c>
      <c r="C2624" s="282">
        <v>65400</v>
      </c>
      <c r="D2624" s="282">
        <v>0</v>
      </c>
    </row>
    <row r="2625" spans="1:4" x14ac:dyDescent="0.25">
      <c r="A2625" s="264" t="s">
        <v>3668</v>
      </c>
      <c r="B2625" s="282">
        <v>65400</v>
      </c>
      <c r="C2625" s="282">
        <v>65400</v>
      </c>
      <c r="D2625" s="282">
        <v>0</v>
      </c>
    </row>
    <row r="2626" spans="1:4" x14ac:dyDescent="0.25">
      <c r="A2626" s="264" t="s">
        <v>3669</v>
      </c>
      <c r="B2626" s="282">
        <v>65400</v>
      </c>
      <c r="C2626" s="282">
        <v>65400</v>
      </c>
      <c r="D2626" s="282">
        <v>0</v>
      </c>
    </row>
    <row r="2627" spans="1:4" x14ac:dyDescent="0.25">
      <c r="A2627" s="264" t="s">
        <v>3670</v>
      </c>
      <c r="B2627" s="282">
        <v>65400</v>
      </c>
      <c r="C2627" s="282">
        <v>65400</v>
      </c>
      <c r="D2627" s="282">
        <v>0</v>
      </c>
    </row>
    <row r="2628" spans="1:4" x14ac:dyDescent="0.25">
      <c r="A2628" s="264" t="s">
        <v>3671</v>
      </c>
      <c r="B2628" s="282">
        <v>65400</v>
      </c>
      <c r="C2628" s="282">
        <v>65400</v>
      </c>
      <c r="D2628" s="282">
        <v>0</v>
      </c>
    </row>
    <row r="2629" spans="1:4" x14ac:dyDescent="0.25">
      <c r="A2629" s="264" t="s">
        <v>3672</v>
      </c>
      <c r="B2629" s="282">
        <v>65400</v>
      </c>
      <c r="C2629" s="282">
        <v>65400</v>
      </c>
      <c r="D2629" s="282">
        <v>0</v>
      </c>
    </row>
    <row r="2630" spans="1:4" x14ac:dyDescent="0.25">
      <c r="A2630" s="264" t="s">
        <v>3673</v>
      </c>
      <c r="B2630" s="282">
        <v>65400</v>
      </c>
      <c r="C2630" s="282">
        <v>65400</v>
      </c>
      <c r="D2630" s="282">
        <v>0</v>
      </c>
    </row>
    <row r="2631" spans="1:4" x14ac:dyDescent="0.25">
      <c r="A2631" s="264" t="s">
        <v>3674</v>
      </c>
      <c r="B2631" s="282">
        <v>65400</v>
      </c>
      <c r="C2631" s="282">
        <v>65400</v>
      </c>
      <c r="D2631" s="282">
        <v>0</v>
      </c>
    </row>
    <row r="2632" spans="1:4" x14ac:dyDescent="0.25">
      <c r="A2632" s="264" t="s">
        <v>3675</v>
      </c>
      <c r="B2632" s="282">
        <v>65400</v>
      </c>
      <c r="C2632" s="282">
        <v>65400</v>
      </c>
      <c r="D2632" s="282">
        <v>0</v>
      </c>
    </row>
    <row r="2633" spans="1:4" x14ac:dyDescent="0.25">
      <c r="A2633" s="264" t="s">
        <v>3676</v>
      </c>
      <c r="B2633" s="282">
        <v>65400</v>
      </c>
      <c r="C2633" s="282">
        <v>65400</v>
      </c>
      <c r="D2633" s="282">
        <v>0</v>
      </c>
    </row>
    <row r="2634" spans="1:4" x14ac:dyDescent="0.25">
      <c r="A2634" s="264" t="s">
        <v>3677</v>
      </c>
      <c r="B2634" s="282">
        <v>36800</v>
      </c>
      <c r="C2634" s="282">
        <v>36800</v>
      </c>
      <c r="D2634" s="282">
        <v>0</v>
      </c>
    </row>
    <row r="2635" spans="1:4" x14ac:dyDescent="0.25">
      <c r="A2635" s="264" t="s">
        <v>3678</v>
      </c>
      <c r="B2635" s="282">
        <v>36800</v>
      </c>
      <c r="C2635" s="282">
        <v>36800</v>
      </c>
      <c r="D2635" s="282">
        <v>0</v>
      </c>
    </row>
    <row r="2636" spans="1:4" x14ac:dyDescent="0.25">
      <c r="A2636" s="264" t="s">
        <v>3679</v>
      </c>
      <c r="B2636" s="282">
        <v>36800</v>
      </c>
      <c r="C2636" s="282">
        <v>36800</v>
      </c>
      <c r="D2636" s="282">
        <v>0</v>
      </c>
    </row>
    <row r="2637" spans="1:4" x14ac:dyDescent="0.25">
      <c r="A2637" s="264" t="s">
        <v>3680</v>
      </c>
      <c r="B2637" s="282">
        <v>41500</v>
      </c>
      <c r="C2637" s="282">
        <v>41500</v>
      </c>
      <c r="D2637" s="282">
        <v>0</v>
      </c>
    </row>
    <row r="2638" spans="1:4" x14ac:dyDescent="0.25">
      <c r="A2638" s="264" t="s">
        <v>3681</v>
      </c>
      <c r="B2638" s="282">
        <v>41500</v>
      </c>
      <c r="C2638" s="282">
        <v>41500</v>
      </c>
      <c r="D2638" s="282">
        <v>0</v>
      </c>
    </row>
    <row r="2639" spans="1:4" x14ac:dyDescent="0.25">
      <c r="A2639" s="264" t="s">
        <v>3682</v>
      </c>
      <c r="B2639" s="282">
        <v>41500</v>
      </c>
      <c r="C2639" s="282">
        <v>41500</v>
      </c>
      <c r="D2639" s="282">
        <v>0</v>
      </c>
    </row>
    <row r="2640" spans="1:4" x14ac:dyDescent="0.25">
      <c r="A2640" s="264" t="s">
        <v>3683</v>
      </c>
      <c r="B2640" s="282">
        <v>152000</v>
      </c>
      <c r="C2640" s="282">
        <v>152000</v>
      </c>
      <c r="D2640" s="282">
        <v>0</v>
      </c>
    </row>
    <row r="2641" spans="1:4" x14ac:dyDescent="0.25">
      <c r="A2641" s="264" t="s">
        <v>3683</v>
      </c>
      <c r="B2641" s="282">
        <v>152000</v>
      </c>
      <c r="C2641" s="282">
        <v>152000</v>
      </c>
      <c r="D2641" s="282">
        <v>0</v>
      </c>
    </row>
    <row r="2642" spans="1:4" x14ac:dyDescent="0.25">
      <c r="A2642" s="264" t="s">
        <v>3683</v>
      </c>
      <c r="B2642" s="282">
        <v>152000</v>
      </c>
      <c r="C2642" s="282">
        <v>152000</v>
      </c>
      <c r="D2642" s="282">
        <v>0</v>
      </c>
    </row>
    <row r="2643" spans="1:4" x14ac:dyDescent="0.25">
      <c r="A2643" s="264" t="s">
        <v>3684</v>
      </c>
      <c r="B2643" s="282">
        <v>19606</v>
      </c>
      <c r="C2643" s="282">
        <v>19606</v>
      </c>
      <c r="D2643" s="282">
        <v>0</v>
      </c>
    </row>
    <row r="2644" spans="1:4" x14ac:dyDescent="0.25">
      <c r="A2644" s="264" t="s">
        <v>3684</v>
      </c>
      <c r="B2644" s="282">
        <v>19606</v>
      </c>
      <c r="C2644" s="282">
        <v>19606</v>
      </c>
      <c r="D2644" s="282">
        <v>0</v>
      </c>
    </row>
    <row r="2645" spans="1:4" x14ac:dyDescent="0.25">
      <c r="A2645" s="264" t="s">
        <v>3685</v>
      </c>
      <c r="B2645" s="282">
        <v>13800</v>
      </c>
      <c r="C2645" s="282">
        <v>13800</v>
      </c>
      <c r="D2645" s="282">
        <v>0</v>
      </c>
    </row>
    <row r="2646" spans="1:4" x14ac:dyDescent="0.25">
      <c r="A2646" s="264" t="s">
        <v>3685</v>
      </c>
      <c r="B2646" s="282">
        <v>13800</v>
      </c>
      <c r="C2646" s="282">
        <v>13800</v>
      </c>
      <c r="D2646" s="282">
        <v>0</v>
      </c>
    </row>
    <row r="2647" spans="1:4" x14ac:dyDescent="0.25">
      <c r="A2647" s="264" t="s">
        <v>3685</v>
      </c>
      <c r="B2647" s="282">
        <v>13800</v>
      </c>
      <c r="C2647" s="282">
        <v>13800</v>
      </c>
      <c r="D2647" s="282">
        <v>0</v>
      </c>
    </row>
    <row r="2648" spans="1:4" x14ac:dyDescent="0.25">
      <c r="A2648" s="264" t="s">
        <v>3685</v>
      </c>
      <c r="B2648" s="282">
        <v>13800</v>
      </c>
      <c r="C2648" s="282">
        <v>13800</v>
      </c>
      <c r="D2648" s="282">
        <v>0</v>
      </c>
    </row>
    <row r="2649" spans="1:4" x14ac:dyDescent="0.25">
      <c r="A2649" s="264" t="s">
        <v>3685</v>
      </c>
      <c r="B2649" s="282">
        <v>13800</v>
      </c>
      <c r="C2649" s="282">
        <v>13800</v>
      </c>
      <c r="D2649" s="282">
        <v>0</v>
      </c>
    </row>
    <row r="2650" spans="1:4" x14ac:dyDescent="0.25">
      <c r="A2650" s="264" t="s">
        <v>3685</v>
      </c>
      <c r="B2650" s="282">
        <v>13800</v>
      </c>
      <c r="C2650" s="282">
        <v>13800</v>
      </c>
      <c r="D2650" s="282">
        <v>0</v>
      </c>
    </row>
    <row r="2651" spans="1:4" x14ac:dyDescent="0.25">
      <c r="A2651" s="264" t="s">
        <v>3685</v>
      </c>
      <c r="B2651" s="282">
        <v>13800</v>
      </c>
      <c r="C2651" s="282">
        <v>13800</v>
      </c>
      <c r="D2651" s="282">
        <v>0</v>
      </c>
    </row>
    <row r="2652" spans="1:4" x14ac:dyDescent="0.25">
      <c r="A2652" s="264" t="s">
        <v>3685</v>
      </c>
      <c r="B2652" s="282">
        <v>13800</v>
      </c>
      <c r="C2652" s="282">
        <v>13800</v>
      </c>
      <c r="D2652" s="282">
        <v>0</v>
      </c>
    </row>
    <row r="2653" spans="1:4" x14ac:dyDescent="0.25">
      <c r="A2653" s="264" t="s">
        <v>3646</v>
      </c>
      <c r="B2653" s="282">
        <v>29000</v>
      </c>
      <c r="C2653" s="282">
        <v>29000</v>
      </c>
      <c r="D2653" s="282">
        <v>0</v>
      </c>
    </row>
    <row r="2654" spans="1:4" x14ac:dyDescent="0.25">
      <c r="A2654" s="264" t="s">
        <v>3646</v>
      </c>
      <c r="B2654" s="282">
        <v>29000</v>
      </c>
      <c r="C2654" s="282">
        <v>29000</v>
      </c>
      <c r="D2654" s="282">
        <v>0</v>
      </c>
    </row>
    <row r="2655" spans="1:4" x14ac:dyDescent="0.25">
      <c r="A2655" s="264" t="s">
        <v>3646</v>
      </c>
      <c r="B2655" s="282">
        <v>29000</v>
      </c>
      <c r="C2655" s="282">
        <v>29000</v>
      </c>
      <c r="D2655" s="282">
        <v>0</v>
      </c>
    </row>
    <row r="2656" spans="1:4" x14ac:dyDescent="0.25">
      <c r="A2656" s="264" t="s">
        <v>3646</v>
      </c>
      <c r="B2656" s="282">
        <v>29000</v>
      </c>
      <c r="C2656" s="282">
        <v>29000</v>
      </c>
      <c r="D2656" s="282">
        <v>0</v>
      </c>
    </row>
    <row r="2657" spans="1:4" x14ac:dyDescent="0.25">
      <c r="A2657" s="264" t="s">
        <v>3646</v>
      </c>
      <c r="B2657" s="282">
        <v>29000</v>
      </c>
      <c r="C2657" s="282">
        <v>29000</v>
      </c>
      <c r="D2657" s="282">
        <v>0</v>
      </c>
    </row>
    <row r="2658" spans="1:4" x14ac:dyDescent="0.25">
      <c r="A2658" s="264" t="s">
        <v>3646</v>
      </c>
      <c r="B2658" s="282">
        <v>29000</v>
      </c>
      <c r="C2658" s="282">
        <v>29000</v>
      </c>
      <c r="D2658" s="282">
        <v>0</v>
      </c>
    </row>
    <row r="2659" spans="1:4" x14ac:dyDescent="0.25">
      <c r="A2659" s="264" t="s">
        <v>3646</v>
      </c>
      <c r="B2659" s="282">
        <v>29000</v>
      </c>
      <c r="C2659" s="282">
        <v>29000</v>
      </c>
      <c r="D2659" s="282">
        <v>0</v>
      </c>
    </row>
    <row r="2660" spans="1:4" x14ac:dyDescent="0.25">
      <c r="A2660" s="264" t="s">
        <v>3646</v>
      </c>
      <c r="B2660" s="282">
        <v>29000</v>
      </c>
      <c r="C2660" s="282">
        <v>29000</v>
      </c>
      <c r="D2660" s="282">
        <v>0</v>
      </c>
    </row>
    <row r="2661" spans="1:4" x14ac:dyDescent="0.25">
      <c r="A2661" s="264" t="s">
        <v>3686</v>
      </c>
      <c r="B2661" s="282">
        <v>38976</v>
      </c>
      <c r="C2661" s="282">
        <v>38976</v>
      </c>
      <c r="D2661" s="282">
        <v>0</v>
      </c>
    </row>
    <row r="2662" spans="1:4" x14ac:dyDescent="0.25">
      <c r="A2662" s="264" t="s">
        <v>3687</v>
      </c>
      <c r="B2662" s="282">
        <v>38976</v>
      </c>
      <c r="C2662" s="282">
        <v>38976</v>
      </c>
      <c r="D2662" s="282">
        <v>0</v>
      </c>
    </row>
    <row r="2663" spans="1:4" x14ac:dyDescent="0.25">
      <c r="A2663" s="264" t="s">
        <v>3688</v>
      </c>
      <c r="B2663" s="282">
        <v>39000</v>
      </c>
      <c r="C2663" s="282">
        <v>39000</v>
      </c>
      <c r="D2663" s="282">
        <v>0</v>
      </c>
    </row>
    <row r="2664" spans="1:4" x14ac:dyDescent="0.25">
      <c r="A2664" s="264" t="s">
        <v>3689</v>
      </c>
      <c r="B2664" s="282">
        <v>43228</v>
      </c>
      <c r="C2664" s="282">
        <v>43228</v>
      </c>
      <c r="D2664" s="282">
        <v>0</v>
      </c>
    </row>
    <row r="2665" spans="1:4" x14ac:dyDescent="0.25">
      <c r="A2665" s="264" t="s">
        <v>3690</v>
      </c>
      <c r="B2665" s="282">
        <v>19607</v>
      </c>
      <c r="C2665" s="282">
        <v>19607</v>
      </c>
      <c r="D2665" s="282">
        <v>0</v>
      </c>
    </row>
    <row r="2666" spans="1:4" x14ac:dyDescent="0.25">
      <c r="A2666" s="264" t="s">
        <v>3690</v>
      </c>
      <c r="B2666" s="282">
        <v>19606</v>
      </c>
      <c r="C2666" s="282">
        <v>19606</v>
      </c>
      <c r="D2666" s="282">
        <v>0</v>
      </c>
    </row>
    <row r="2667" spans="1:4" x14ac:dyDescent="0.25">
      <c r="A2667" s="264" t="s">
        <v>3690</v>
      </c>
      <c r="B2667" s="282">
        <v>19606</v>
      </c>
      <c r="C2667" s="282">
        <v>19606</v>
      </c>
      <c r="D2667" s="282">
        <v>0</v>
      </c>
    </row>
    <row r="2668" spans="1:4" x14ac:dyDescent="0.25">
      <c r="A2668" s="264" t="s">
        <v>3646</v>
      </c>
      <c r="B2668" s="282">
        <v>29000</v>
      </c>
      <c r="C2668" s="282">
        <v>29000</v>
      </c>
      <c r="D2668" s="282">
        <v>0</v>
      </c>
    </row>
    <row r="2669" spans="1:4" x14ac:dyDescent="0.25">
      <c r="A2669" s="264" t="s">
        <v>3646</v>
      </c>
      <c r="B2669" s="282">
        <v>29000</v>
      </c>
      <c r="C2669" s="282">
        <v>29000</v>
      </c>
      <c r="D2669" s="282">
        <v>0</v>
      </c>
    </row>
    <row r="2670" spans="1:4" x14ac:dyDescent="0.25">
      <c r="A2670" s="264" t="s">
        <v>3691</v>
      </c>
      <c r="B2670" s="282">
        <v>86535</v>
      </c>
      <c r="C2670" s="282">
        <v>86535</v>
      </c>
      <c r="D2670" s="282">
        <v>0</v>
      </c>
    </row>
    <row r="2671" spans="1:4" x14ac:dyDescent="0.25">
      <c r="A2671" s="264" t="s">
        <v>3692</v>
      </c>
      <c r="B2671" s="282">
        <v>98200</v>
      </c>
      <c r="C2671" s="282">
        <v>98200</v>
      </c>
      <c r="D2671" s="282">
        <v>0</v>
      </c>
    </row>
    <row r="2672" spans="1:4" x14ac:dyDescent="0.25">
      <c r="A2672" s="264" t="s">
        <v>3693</v>
      </c>
      <c r="B2672" s="282">
        <v>31496</v>
      </c>
      <c r="C2672" s="282">
        <v>31496</v>
      </c>
      <c r="D2672" s="282">
        <v>0</v>
      </c>
    </row>
    <row r="2673" spans="1:4" x14ac:dyDescent="0.25">
      <c r="A2673" s="264" t="s">
        <v>4287</v>
      </c>
      <c r="B2673" s="282">
        <v>46560</v>
      </c>
      <c r="C2673" s="282">
        <v>46560</v>
      </c>
      <c r="D2673" s="282">
        <v>0</v>
      </c>
    </row>
    <row r="2674" spans="1:4" x14ac:dyDescent="0.25">
      <c r="A2674" s="264" t="s">
        <v>4287</v>
      </c>
      <c r="B2674" s="282">
        <v>46560</v>
      </c>
      <c r="C2674" s="282">
        <v>46560</v>
      </c>
      <c r="D2674" s="282">
        <v>0</v>
      </c>
    </row>
    <row r="2675" spans="1:4" x14ac:dyDescent="0.25">
      <c r="A2675" s="264" t="s">
        <v>4287</v>
      </c>
      <c r="B2675" s="282">
        <v>46560</v>
      </c>
      <c r="C2675" s="282">
        <v>46560</v>
      </c>
      <c r="D2675" s="282">
        <v>0</v>
      </c>
    </row>
    <row r="2676" spans="1:4" x14ac:dyDescent="0.25">
      <c r="A2676" s="264" t="s">
        <v>4652</v>
      </c>
      <c r="B2676" s="282">
        <v>28510</v>
      </c>
      <c r="C2676" s="282">
        <v>28510</v>
      </c>
      <c r="D2676" s="282">
        <v>0</v>
      </c>
    </row>
    <row r="2677" spans="1:4" x14ac:dyDescent="0.25">
      <c r="A2677" s="264" t="s">
        <v>4652</v>
      </c>
      <c r="B2677" s="282">
        <v>28510</v>
      </c>
      <c r="C2677" s="282">
        <v>28510</v>
      </c>
      <c r="D2677" s="282">
        <v>0</v>
      </c>
    </row>
    <row r="2678" spans="1:4" x14ac:dyDescent="0.25">
      <c r="A2678" s="264" t="s">
        <v>4652</v>
      </c>
      <c r="B2678" s="282">
        <v>28510</v>
      </c>
      <c r="C2678" s="282">
        <v>28510</v>
      </c>
      <c r="D2678" s="282">
        <v>0</v>
      </c>
    </row>
    <row r="2679" spans="1:4" x14ac:dyDescent="0.25">
      <c r="A2679" s="264" t="s">
        <v>4652</v>
      </c>
      <c r="B2679" s="282">
        <v>28510</v>
      </c>
      <c r="C2679" s="282">
        <v>28510</v>
      </c>
      <c r="D2679" s="282">
        <v>0</v>
      </c>
    </row>
    <row r="2680" spans="1:4" x14ac:dyDescent="0.25">
      <c r="A2680" s="264" t="s">
        <v>4652</v>
      </c>
      <c r="B2680" s="282">
        <v>28510</v>
      </c>
      <c r="C2680" s="282">
        <v>28510</v>
      </c>
      <c r="D2680" s="282">
        <v>0</v>
      </c>
    </row>
    <row r="2681" spans="1:4" x14ac:dyDescent="0.25">
      <c r="A2681" s="264" t="s">
        <v>4653</v>
      </c>
      <c r="B2681" s="282">
        <v>17098</v>
      </c>
      <c r="C2681" s="282">
        <v>17098</v>
      </c>
      <c r="D2681" s="282">
        <v>0</v>
      </c>
    </row>
    <row r="2682" spans="1:4" x14ac:dyDescent="0.25">
      <c r="A2682" s="264" t="s">
        <v>4654</v>
      </c>
      <c r="B2682" s="282">
        <v>59835</v>
      </c>
      <c r="C2682" s="282">
        <v>59835</v>
      </c>
      <c r="D2682" s="282">
        <v>0</v>
      </c>
    </row>
    <row r="2683" spans="1:4" ht="31.5" x14ac:dyDescent="0.25">
      <c r="A2683" s="301" t="s">
        <v>5763</v>
      </c>
      <c r="B2683" s="268">
        <f>SUM(B2583:B2682)</f>
        <v>4203168</v>
      </c>
      <c r="C2683" s="268">
        <f t="shared" ref="C2683:D2683" si="60">SUM(C2583:C2682)</f>
        <v>4203168</v>
      </c>
      <c r="D2683" s="268">
        <f t="shared" si="60"/>
        <v>0</v>
      </c>
    </row>
    <row r="2684" spans="1:4" x14ac:dyDescent="0.25">
      <c r="A2684" s="302" t="s">
        <v>2098</v>
      </c>
      <c r="B2684" s="298">
        <f>SUM(B2490,B2493,B2520,B2581,B2683)</f>
        <v>18462865</v>
      </c>
      <c r="C2684" s="298">
        <f t="shared" ref="C2684:D2684" si="61">SUM(C2490,C2493,C2520,C2581,C2683)</f>
        <v>17010212</v>
      </c>
      <c r="D2684" s="298">
        <f t="shared" si="61"/>
        <v>1452653</v>
      </c>
    </row>
    <row r="2685" spans="1:4" ht="31.5" x14ac:dyDescent="0.25">
      <c r="A2685" s="411" t="s">
        <v>3984</v>
      </c>
      <c r="B2685" s="444">
        <f>SUM(B2684)</f>
        <v>18462865</v>
      </c>
      <c r="C2685" s="444">
        <f t="shared" ref="C2685:D2685" si="62">SUM(C2684)</f>
        <v>17010212</v>
      </c>
      <c r="D2685" s="444">
        <f t="shared" si="62"/>
        <v>1452653</v>
      </c>
    </row>
    <row r="2686" spans="1:4" x14ac:dyDescent="0.25">
      <c r="A2686" s="294"/>
      <c r="B2686" s="294"/>
      <c r="C2686" s="294"/>
      <c r="D2686" s="294"/>
    </row>
    <row r="2687" spans="1:4" x14ac:dyDescent="0.25">
      <c r="A2687" s="299" t="s">
        <v>1</v>
      </c>
      <c r="B2687" s="294"/>
      <c r="C2687" s="294"/>
      <c r="D2687" s="294"/>
    </row>
    <row r="2688" spans="1:4" x14ac:dyDescent="0.25">
      <c r="A2688" s="445" t="s">
        <v>1742</v>
      </c>
      <c r="B2688" s="314">
        <v>280022</v>
      </c>
      <c r="C2688" s="314">
        <v>280022</v>
      </c>
      <c r="D2688" s="446">
        <f t="shared" ref="D2688:D2703" si="63">B2688-C2688</f>
        <v>0</v>
      </c>
    </row>
    <row r="2689" spans="1:4" x14ac:dyDescent="0.25">
      <c r="A2689" s="445" t="s">
        <v>1743</v>
      </c>
      <c r="B2689" s="314">
        <v>140487</v>
      </c>
      <c r="C2689" s="314">
        <v>140487</v>
      </c>
      <c r="D2689" s="446">
        <f t="shared" si="63"/>
        <v>0</v>
      </c>
    </row>
    <row r="2690" spans="1:4" x14ac:dyDescent="0.25">
      <c r="A2690" s="445" t="s">
        <v>1744</v>
      </c>
      <c r="B2690" s="314">
        <v>57010</v>
      </c>
      <c r="C2690" s="314">
        <v>57010</v>
      </c>
      <c r="D2690" s="446">
        <f t="shared" si="63"/>
        <v>0</v>
      </c>
    </row>
    <row r="2691" spans="1:4" x14ac:dyDescent="0.25">
      <c r="A2691" s="447" t="s">
        <v>2248</v>
      </c>
      <c r="B2691" s="314">
        <v>336403</v>
      </c>
      <c r="C2691" s="314">
        <v>336403</v>
      </c>
      <c r="D2691" s="446">
        <f t="shared" si="63"/>
        <v>0</v>
      </c>
    </row>
    <row r="2692" spans="1:4" x14ac:dyDescent="0.25">
      <c r="A2692" s="445" t="s">
        <v>1745</v>
      </c>
      <c r="B2692" s="314">
        <v>54470</v>
      </c>
      <c r="C2692" s="314">
        <v>54470</v>
      </c>
      <c r="D2692" s="446">
        <f t="shared" si="63"/>
        <v>0</v>
      </c>
    </row>
    <row r="2693" spans="1:4" x14ac:dyDescent="0.25">
      <c r="A2693" s="445" t="s">
        <v>1746</v>
      </c>
      <c r="B2693" s="314">
        <v>165087</v>
      </c>
      <c r="C2693" s="314">
        <v>165087</v>
      </c>
      <c r="D2693" s="446">
        <f t="shared" si="63"/>
        <v>0</v>
      </c>
    </row>
    <row r="2694" spans="1:4" x14ac:dyDescent="0.25">
      <c r="A2694" s="445" t="s">
        <v>1747</v>
      </c>
      <c r="B2694" s="314">
        <v>27076</v>
      </c>
      <c r="C2694" s="314">
        <v>27076</v>
      </c>
      <c r="D2694" s="446">
        <f t="shared" si="63"/>
        <v>0</v>
      </c>
    </row>
    <row r="2695" spans="1:4" x14ac:dyDescent="0.25">
      <c r="A2695" s="445" t="s">
        <v>1748</v>
      </c>
      <c r="B2695" s="314">
        <v>21577</v>
      </c>
      <c r="C2695" s="314">
        <v>21577</v>
      </c>
      <c r="D2695" s="446">
        <f t="shared" si="63"/>
        <v>0</v>
      </c>
    </row>
    <row r="2696" spans="1:4" x14ac:dyDescent="0.25">
      <c r="A2696" s="445" t="s">
        <v>1749</v>
      </c>
      <c r="B2696" s="314">
        <v>119990</v>
      </c>
      <c r="C2696" s="314">
        <v>119990</v>
      </c>
      <c r="D2696" s="446">
        <f t="shared" si="63"/>
        <v>0</v>
      </c>
    </row>
    <row r="2697" spans="1:4" x14ac:dyDescent="0.25">
      <c r="A2697" s="445" t="s">
        <v>1600</v>
      </c>
      <c r="B2697" s="314">
        <v>146050</v>
      </c>
      <c r="C2697" s="314">
        <v>146050</v>
      </c>
      <c r="D2697" s="446">
        <f t="shared" si="63"/>
        <v>0</v>
      </c>
    </row>
    <row r="2698" spans="1:4" x14ac:dyDescent="0.25">
      <c r="A2698" s="447" t="s">
        <v>3944</v>
      </c>
      <c r="B2698" s="314">
        <v>1590000</v>
      </c>
      <c r="C2698" s="314">
        <v>1590000</v>
      </c>
      <c r="D2698" s="446">
        <f t="shared" si="63"/>
        <v>0</v>
      </c>
    </row>
    <row r="2699" spans="1:4" x14ac:dyDescent="0.25">
      <c r="A2699" s="447" t="s">
        <v>3945</v>
      </c>
      <c r="B2699" s="314">
        <v>2720000</v>
      </c>
      <c r="C2699" s="314">
        <v>2720000</v>
      </c>
      <c r="D2699" s="446">
        <f t="shared" si="63"/>
        <v>0</v>
      </c>
    </row>
    <row r="2700" spans="1:4" x14ac:dyDescent="0.25">
      <c r="A2700" s="447" t="s">
        <v>3946</v>
      </c>
      <c r="B2700" s="314">
        <v>762500</v>
      </c>
      <c r="C2700" s="314">
        <v>762500</v>
      </c>
      <c r="D2700" s="446">
        <f t="shared" si="63"/>
        <v>0</v>
      </c>
    </row>
    <row r="2701" spans="1:4" x14ac:dyDescent="0.25">
      <c r="A2701" s="447" t="s">
        <v>3946</v>
      </c>
      <c r="B2701" s="314">
        <v>762500</v>
      </c>
      <c r="C2701" s="314">
        <v>762500</v>
      </c>
      <c r="D2701" s="446">
        <f t="shared" si="63"/>
        <v>0</v>
      </c>
    </row>
    <row r="2702" spans="1:4" x14ac:dyDescent="0.25">
      <c r="A2702" s="447" t="s">
        <v>3946</v>
      </c>
      <c r="B2702" s="314">
        <v>762500</v>
      </c>
      <c r="C2702" s="314">
        <v>762500</v>
      </c>
      <c r="D2702" s="446">
        <f t="shared" si="63"/>
        <v>0</v>
      </c>
    </row>
    <row r="2703" spans="1:4" x14ac:dyDescent="0.25">
      <c r="A2703" s="447" t="s">
        <v>4288</v>
      </c>
      <c r="B2703" s="314">
        <v>314961</v>
      </c>
      <c r="C2703" s="314">
        <v>213000</v>
      </c>
      <c r="D2703" s="446">
        <f t="shared" si="63"/>
        <v>101961</v>
      </c>
    </row>
    <row r="2704" spans="1:4" x14ac:dyDescent="0.25">
      <c r="A2704" s="315" t="s">
        <v>4655</v>
      </c>
      <c r="B2704" s="266">
        <v>251969</v>
      </c>
      <c r="C2704" s="266">
        <v>83605</v>
      </c>
      <c r="D2704" s="317">
        <f>B2704-C2704</f>
        <v>168364</v>
      </c>
    </row>
    <row r="2705" spans="1:4" x14ac:dyDescent="0.25">
      <c r="A2705" s="448" t="s">
        <v>1601</v>
      </c>
      <c r="B2705" s="432">
        <f>SUM(B2688:B2704)</f>
        <v>8512602</v>
      </c>
      <c r="C2705" s="432">
        <f>SUM(C2688:C2704)</f>
        <v>8242277</v>
      </c>
      <c r="D2705" s="449">
        <f>SUM(D2688:D2704)</f>
        <v>270325</v>
      </c>
    </row>
    <row r="2706" spans="1:4" x14ac:dyDescent="0.25">
      <c r="A2706" s="450" t="s">
        <v>1602</v>
      </c>
      <c r="B2706" s="314">
        <v>63000</v>
      </c>
      <c r="C2706" s="314">
        <v>63000</v>
      </c>
      <c r="D2706" s="446">
        <f>B2706-C2706</f>
        <v>0</v>
      </c>
    </row>
    <row r="2707" spans="1:4" x14ac:dyDescent="0.25">
      <c r="A2707" s="450" t="s">
        <v>1604</v>
      </c>
      <c r="B2707" s="314">
        <v>41600</v>
      </c>
      <c r="C2707" s="314">
        <v>41600</v>
      </c>
      <c r="D2707" s="446">
        <f t="shared" ref="D2707:D2770" si="64">B2707-C2707</f>
        <v>0</v>
      </c>
    </row>
    <row r="2708" spans="1:4" x14ac:dyDescent="0.25">
      <c r="A2708" s="450" t="s">
        <v>1606</v>
      </c>
      <c r="B2708" s="314">
        <v>44600</v>
      </c>
      <c r="C2708" s="314">
        <v>44600</v>
      </c>
      <c r="D2708" s="446">
        <f t="shared" si="64"/>
        <v>0</v>
      </c>
    </row>
    <row r="2709" spans="1:4" x14ac:dyDescent="0.25">
      <c r="A2709" s="450" t="s">
        <v>1607</v>
      </c>
      <c r="B2709" s="314">
        <v>2168451</v>
      </c>
      <c r="C2709" s="314">
        <v>2168451</v>
      </c>
      <c r="D2709" s="446">
        <f t="shared" si="64"/>
        <v>0</v>
      </c>
    </row>
    <row r="2710" spans="1:4" x14ac:dyDescent="0.25">
      <c r="A2710" s="450" t="s">
        <v>1608</v>
      </c>
      <c r="B2710" s="314">
        <v>475000</v>
      </c>
      <c r="C2710" s="314">
        <v>475000</v>
      </c>
      <c r="D2710" s="446">
        <f t="shared" si="64"/>
        <v>0</v>
      </c>
    </row>
    <row r="2711" spans="1:4" x14ac:dyDescent="0.25">
      <c r="A2711" s="450" t="s">
        <v>1610</v>
      </c>
      <c r="B2711" s="314">
        <v>320600</v>
      </c>
      <c r="C2711" s="314">
        <v>320600</v>
      </c>
      <c r="D2711" s="446">
        <f t="shared" si="64"/>
        <v>0</v>
      </c>
    </row>
    <row r="2712" spans="1:4" x14ac:dyDescent="0.25">
      <c r="A2712" s="450" t="s">
        <v>1611</v>
      </c>
      <c r="B2712" s="314">
        <v>38280</v>
      </c>
      <c r="C2712" s="314">
        <v>38280</v>
      </c>
      <c r="D2712" s="446">
        <f t="shared" si="64"/>
        <v>0</v>
      </c>
    </row>
    <row r="2713" spans="1:4" x14ac:dyDescent="0.25">
      <c r="A2713" s="450" t="s">
        <v>1612</v>
      </c>
      <c r="B2713" s="314">
        <v>100000</v>
      </c>
      <c r="C2713" s="314">
        <v>100000</v>
      </c>
      <c r="D2713" s="446">
        <f t="shared" si="64"/>
        <v>0</v>
      </c>
    </row>
    <row r="2714" spans="1:4" x14ac:dyDescent="0.25">
      <c r="A2714" s="450" t="s">
        <v>1613</v>
      </c>
      <c r="B2714" s="314">
        <v>294000</v>
      </c>
      <c r="C2714" s="314">
        <v>294000</v>
      </c>
      <c r="D2714" s="446">
        <f t="shared" si="64"/>
        <v>0</v>
      </c>
    </row>
    <row r="2715" spans="1:4" x14ac:dyDescent="0.25">
      <c r="A2715" s="450" t="s">
        <v>1614</v>
      </c>
      <c r="B2715" s="314">
        <v>228800</v>
      </c>
      <c r="C2715" s="314">
        <v>228800</v>
      </c>
      <c r="D2715" s="446">
        <f t="shared" si="64"/>
        <v>0</v>
      </c>
    </row>
    <row r="2716" spans="1:4" x14ac:dyDescent="0.25">
      <c r="A2716" s="450" t="s">
        <v>1615</v>
      </c>
      <c r="B2716" s="314">
        <v>830400</v>
      </c>
      <c r="C2716" s="314">
        <v>830400</v>
      </c>
      <c r="D2716" s="446">
        <f t="shared" si="64"/>
        <v>0</v>
      </c>
    </row>
    <row r="2717" spans="1:4" x14ac:dyDescent="0.25">
      <c r="A2717" s="450" t="s">
        <v>1616</v>
      </c>
      <c r="B2717" s="314">
        <v>130000</v>
      </c>
      <c r="C2717" s="314">
        <v>130000</v>
      </c>
      <c r="D2717" s="446">
        <f t="shared" si="64"/>
        <v>0</v>
      </c>
    </row>
    <row r="2718" spans="1:4" x14ac:dyDescent="0.25">
      <c r="A2718" s="450" t="s">
        <v>1617</v>
      </c>
      <c r="B2718" s="314">
        <v>585701</v>
      </c>
      <c r="C2718" s="314">
        <v>585701</v>
      </c>
      <c r="D2718" s="446">
        <f t="shared" si="64"/>
        <v>0</v>
      </c>
    </row>
    <row r="2719" spans="1:4" x14ac:dyDescent="0.25">
      <c r="A2719" s="450" t="s">
        <v>1618</v>
      </c>
      <c r="B2719" s="314">
        <v>55200</v>
      </c>
      <c r="C2719" s="314">
        <v>55200</v>
      </c>
      <c r="D2719" s="446">
        <f t="shared" si="64"/>
        <v>0</v>
      </c>
    </row>
    <row r="2720" spans="1:4" x14ac:dyDescent="0.25">
      <c r="A2720" s="450" t="s">
        <v>1619</v>
      </c>
      <c r="B2720" s="314">
        <v>75000</v>
      </c>
      <c r="C2720" s="314">
        <v>75000</v>
      </c>
      <c r="D2720" s="446">
        <f t="shared" si="64"/>
        <v>0</v>
      </c>
    </row>
    <row r="2721" spans="1:4" x14ac:dyDescent="0.25">
      <c r="A2721" s="450" t="s">
        <v>1614</v>
      </c>
      <c r="B2721" s="314">
        <v>315600</v>
      </c>
      <c r="C2721" s="314">
        <v>315600</v>
      </c>
      <c r="D2721" s="446">
        <f t="shared" si="64"/>
        <v>0</v>
      </c>
    </row>
    <row r="2722" spans="1:4" x14ac:dyDescent="0.25">
      <c r="A2722" s="450" t="s">
        <v>1609</v>
      </c>
      <c r="B2722" s="314">
        <v>120000</v>
      </c>
      <c r="C2722" s="314">
        <v>120000</v>
      </c>
      <c r="D2722" s="446">
        <f t="shared" si="64"/>
        <v>0</v>
      </c>
    </row>
    <row r="2723" spans="1:4" x14ac:dyDescent="0.25">
      <c r="A2723" s="450" t="s">
        <v>1620</v>
      </c>
      <c r="B2723" s="314">
        <v>97875</v>
      </c>
      <c r="C2723" s="314">
        <v>97875</v>
      </c>
      <c r="D2723" s="446">
        <f t="shared" si="64"/>
        <v>0</v>
      </c>
    </row>
    <row r="2724" spans="1:4" x14ac:dyDescent="0.25">
      <c r="A2724" s="450" t="s">
        <v>1621</v>
      </c>
      <c r="B2724" s="314">
        <v>315848</v>
      </c>
      <c r="C2724" s="314">
        <v>315848</v>
      </c>
      <c r="D2724" s="446">
        <f t="shared" si="64"/>
        <v>0</v>
      </c>
    </row>
    <row r="2725" spans="1:4" x14ac:dyDescent="0.25">
      <c r="A2725" s="450" t="s">
        <v>1622</v>
      </c>
      <c r="B2725" s="314">
        <v>147800</v>
      </c>
      <c r="C2725" s="314">
        <v>147800</v>
      </c>
      <c r="D2725" s="446">
        <f t="shared" si="64"/>
        <v>0</v>
      </c>
    </row>
    <row r="2726" spans="1:4" x14ac:dyDescent="0.25">
      <c r="A2726" s="450" t="s">
        <v>1623</v>
      </c>
      <c r="B2726" s="314">
        <v>468625</v>
      </c>
      <c r="C2726" s="314">
        <v>468625</v>
      </c>
      <c r="D2726" s="446">
        <f t="shared" si="64"/>
        <v>0</v>
      </c>
    </row>
    <row r="2727" spans="1:4" x14ac:dyDescent="0.25">
      <c r="A2727" s="450" t="s">
        <v>1624</v>
      </c>
      <c r="B2727" s="314">
        <v>600000</v>
      </c>
      <c r="C2727" s="314">
        <v>600000</v>
      </c>
      <c r="D2727" s="446">
        <f t="shared" si="64"/>
        <v>0</v>
      </c>
    </row>
    <row r="2728" spans="1:4" x14ac:dyDescent="0.25">
      <c r="A2728" s="450" t="s">
        <v>1603</v>
      </c>
      <c r="B2728" s="314">
        <v>143750</v>
      </c>
      <c r="C2728" s="314">
        <v>143750</v>
      </c>
      <c r="D2728" s="446">
        <f t="shared" si="64"/>
        <v>0</v>
      </c>
    </row>
    <row r="2729" spans="1:4" x14ac:dyDescent="0.25">
      <c r="A2729" s="450" t="s">
        <v>1625</v>
      </c>
      <c r="B2729" s="314">
        <v>27920</v>
      </c>
      <c r="C2729" s="314">
        <v>27920</v>
      </c>
      <c r="D2729" s="446">
        <f t="shared" si="64"/>
        <v>0</v>
      </c>
    </row>
    <row r="2730" spans="1:4" x14ac:dyDescent="0.25">
      <c r="A2730" s="450" t="s">
        <v>1626</v>
      </c>
      <c r="B2730" s="314">
        <v>80274</v>
      </c>
      <c r="C2730" s="314">
        <v>80274</v>
      </c>
      <c r="D2730" s="446">
        <f t="shared" si="64"/>
        <v>0</v>
      </c>
    </row>
    <row r="2731" spans="1:4" x14ac:dyDescent="0.25">
      <c r="A2731" s="450" t="s">
        <v>1627</v>
      </c>
      <c r="B2731" s="314">
        <v>13787500</v>
      </c>
      <c r="C2731" s="314">
        <v>13787500</v>
      </c>
      <c r="D2731" s="446">
        <f t="shared" si="64"/>
        <v>0</v>
      </c>
    </row>
    <row r="2732" spans="1:4" x14ac:dyDescent="0.25">
      <c r="A2732" s="450" t="s">
        <v>1628</v>
      </c>
      <c r="B2732" s="314">
        <v>108900</v>
      </c>
      <c r="C2732" s="314">
        <v>108900</v>
      </c>
      <c r="D2732" s="446">
        <f t="shared" si="64"/>
        <v>0</v>
      </c>
    </row>
    <row r="2733" spans="1:4" x14ac:dyDescent="0.25">
      <c r="A2733" s="450" t="s">
        <v>1629</v>
      </c>
      <c r="B2733" s="314">
        <v>562500</v>
      </c>
      <c r="C2733" s="314">
        <v>562500</v>
      </c>
      <c r="D2733" s="446">
        <f t="shared" si="64"/>
        <v>0</v>
      </c>
    </row>
    <row r="2734" spans="1:4" x14ac:dyDescent="0.25">
      <c r="A2734" s="450" t="s">
        <v>1630</v>
      </c>
      <c r="B2734" s="314">
        <v>782719</v>
      </c>
      <c r="C2734" s="314">
        <v>782719</v>
      </c>
      <c r="D2734" s="446">
        <f t="shared" si="64"/>
        <v>0</v>
      </c>
    </row>
    <row r="2735" spans="1:4" x14ac:dyDescent="0.25">
      <c r="A2735" s="450" t="s">
        <v>1631</v>
      </c>
      <c r="B2735" s="314">
        <v>365625</v>
      </c>
      <c r="C2735" s="314">
        <v>365625</v>
      </c>
      <c r="D2735" s="446">
        <f t="shared" si="64"/>
        <v>0</v>
      </c>
    </row>
    <row r="2736" spans="1:4" x14ac:dyDescent="0.25">
      <c r="A2736" s="450" t="s">
        <v>1632</v>
      </c>
      <c r="B2736" s="314">
        <v>318882</v>
      </c>
      <c r="C2736" s="314">
        <v>318882</v>
      </c>
      <c r="D2736" s="446">
        <f t="shared" si="64"/>
        <v>0</v>
      </c>
    </row>
    <row r="2737" spans="1:4" x14ac:dyDescent="0.25">
      <c r="A2737" s="450" t="s">
        <v>1633</v>
      </c>
      <c r="B2737" s="314">
        <v>1056094</v>
      </c>
      <c r="C2737" s="314">
        <v>1056094</v>
      </c>
      <c r="D2737" s="446">
        <f t="shared" si="64"/>
        <v>0</v>
      </c>
    </row>
    <row r="2738" spans="1:4" x14ac:dyDescent="0.25">
      <c r="A2738" s="450" t="s">
        <v>1634</v>
      </c>
      <c r="B2738" s="314">
        <v>97900</v>
      </c>
      <c r="C2738" s="314">
        <v>97900</v>
      </c>
      <c r="D2738" s="446">
        <f t="shared" si="64"/>
        <v>0</v>
      </c>
    </row>
    <row r="2739" spans="1:4" x14ac:dyDescent="0.25">
      <c r="A2739" s="450" t="s">
        <v>1635</v>
      </c>
      <c r="B2739" s="314">
        <v>1236250</v>
      </c>
      <c r="C2739" s="314">
        <v>1236250</v>
      </c>
      <c r="D2739" s="446">
        <f t="shared" si="64"/>
        <v>0</v>
      </c>
    </row>
    <row r="2740" spans="1:4" x14ac:dyDescent="0.25">
      <c r="A2740" s="450" t="s">
        <v>1636</v>
      </c>
      <c r="B2740" s="314">
        <v>360679</v>
      </c>
      <c r="C2740" s="314">
        <v>360679</v>
      </c>
      <c r="D2740" s="446">
        <f t="shared" si="64"/>
        <v>0</v>
      </c>
    </row>
    <row r="2741" spans="1:4" x14ac:dyDescent="0.25">
      <c r="A2741" s="450" t="s">
        <v>1605</v>
      </c>
      <c r="B2741" s="314">
        <v>1123875</v>
      </c>
      <c r="C2741" s="314">
        <v>1123875</v>
      </c>
      <c r="D2741" s="446">
        <f t="shared" si="64"/>
        <v>0</v>
      </c>
    </row>
    <row r="2742" spans="1:4" x14ac:dyDescent="0.25">
      <c r="A2742" s="450" t="s">
        <v>1637</v>
      </c>
      <c r="B2742" s="314">
        <v>391038</v>
      </c>
      <c r="C2742" s="314">
        <v>391038</v>
      </c>
      <c r="D2742" s="446">
        <f t="shared" si="64"/>
        <v>0</v>
      </c>
    </row>
    <row r="2743" spans="1:4" x14ac:dyDescent="0.25">
      <c r="A2743" s="445" t="s">
        <v>1638</v>
      </c>
      <c r="B2743" s="314">
        <v>1048000</v>
      </c>
      <c r="C2743" s="314">
        <v>1048000</v>
      </c>
      <c r="D2743" s="446">
        <f t="shared" si="64"/>
        <v>0</v>
      </c>
    </row>
    <row r="2744" spans="1:4" x14ac:dyDescent="0.25">
      <c r="A2744" s="450" t="s">
        <v>1640</v>
      </c>
      <c r="B2744" s="314">
        <v>263988</v>
      </c>
      <c r="C2744" s="314">
        <v>263988</v>
      </c>
      <c r="D2744" s="446">
        <f t="shared" si="64"/>
        <v>0</v>
      </c>
    </row>
    <row r="2745" spans="1:4" x14ac:dyDescent="0.25">
      <c r="A2745" s="445" t="s">
        <v>1641</v>
      </c>
      <c r="B2745" s="314">
        <v>226400</v>
      </c>
      <c r="C2745" s="314">
        <v>226400</v>
      </c>
      <c r="D2745" s="446">
        <f t="shared" si="64"/>
        <v>0</v>
      </c>
    </row>
    <row r="2746" spans="1:4" x14ac:dyDescent="0.25">
      <c r="A2746" s="445" t="s">
        <v>1489</v>
      </c>
      <c r="B2746" s="314">
        <v>475200</v>
      </c>
      <c r="C2746" s="314">
        <v>475200</v>
      </c>
      <c r="D2746" s="446">
        <f t="shared" si="64"/>
        <v>0</v>
      </c>
    </row>
    <row r="2747" spans="1:4" x14ac:dyDescent="0.25">
      <c r="A2747" s="445" t="s">
        <v>1642</v>
      </c>
      <c r="B2747" s="314">
        <v>360000</v>
      </c>
      <c r="C2747" s="314">
        <v>360000</v>
      </c>
      <c r="D2747" s="446">
        <f t="shared" si="64"/>
        <v>0</v>
      </c>
    </row>
    <row r="2748" spans="1:4" x14ac:dyDescent="0.25">
      <c r="A2748" s="445" t="s">
        <v>1643</v>
      </c>
      <c r="B2748" s="314">
        <v>335000</v>
      </c>
      <c r="C2748" s="314">
        <v>335000</v>
      </c>
      <c r="D2748" s="446">
        <f t="shared" si="64"/>
        <v>0</v>
      </c>
    </row>
    <row r="2749" spans="1:4" x14ac:dyDescent="0.25">
      <c r="A2749" s="445" t="s">
        <v>1644</v>
      </c>
      <c r="B2749" s="314">
        <v>325000</v>
      </c>
      <c r="C2749" s="314">
        <v>325000</v>
      </c>
      <c r="D2749" s="446">
        <f t="shared" si="64"/>
        <v>0</v>
      </c>
    </row>
    <row r="2750" spans="1:4" x14ac:dyDescent="0.25">
      <c r="A2750" s="445" t="s">
        <v>1645</v>
      </c>
      <c r="B2750" s="314">
        <v>612700</v>
      </c>
      <c r="C2750" s="314">
        <v>612700</v>
      </c>
      <c r="D2750" s="446">
        <f t="shared" si="64"/>
        <v>0</v>
      </c>
    </row>
    <row r="2751" spans="1:4" x14ac:dyDescent="0.25">
      <c r="A2751" s="445" t="s">
        <v>1646</v>
      </c>
      <c r="B2751" s="314">
        <v>201025</v>
      </c>
      <c r="C2751" s="314">
        <v>201025</v>
      </c>
      <c r="D2751" s="446">
        <f t="shared" si="64"/>
        <v>0</v>
      </c>
    </row>
    <row r="2752" spans="1:4" x14ac:dyDescent="0.25">
      <c r="A2752" s="445" t="s">
        <v>1647</v>
      </c>
      <c r="B2752" s="314">
        <v>181000</v>
      </c>
      <c r="C2752" s="314">
        <v>181000</v>
      </c>
      <c r="D2752" s="446">
        <f t="shared" si="64"/>
        <v>0</v>
      </c>
    </row>
    <row r="2753" spans="1:4" x14ac:dyDescent="0.25">
      <c r="A2753" s="445" t="s">
        <v>1648</v>
      </c>
      <c r="B2753" s="314">
        <v>558000</v>
      </c>
      <c r="C2753" s="314">
        <v>558000</v>
      </c>
      <c r="D2753" s="446">
        <f t="shared" si="64"/>
        <v>0</v>
      </c>
    </row>
    <row r="2754" spans="1:4" x14ac:dyDescent="0.25">
      <c r="A2754" s="445" t="s">
        <v>1649</v>
      </c>
      <c r="B2754" s="314">
        <v>862500</v>
      </c>
      <c r="C2754" s="314">
        <v>862500</v>
      </c>
      <c r="D2754" s="446">
        <f t="shared" si="64"/>
        <v>0</v>
      </c>
    </row>
    <row r="2755" spans="1:4" x14ac:dyDescent="0.25">
      <c r="A2755" s="445" t="s">
        <v>1650</v>
      </c>
      <c r="B2755" s="314">
        <v>285750</v>
      </c>
      <c r="C2755" s="314">
        <v>285750</v>
      </c>
      <c r="D2755" s="446">
        <f t="shared" si="64"/>
        <v>0</v>
      </c>
    </row>
    <row r="2756" spans="1:4" x14ac:dyDescent="0.25">
      <c r="A2756" s="445" t="s">
        <v>1639</v>
      </c>
      <c r="B2756" s="314">
        <v>3177588</v>
      </c>
      <c r="C2756" s="314">
        <v>3177588</v>
      </c>
      <c r="D2756" s="446">
        <f t="shared" si="64"/>
        <v>0</v>
      </c>
    </row>
    <row r="2757" spans="1:4" x14ac:dyDescent="0.25">
      <c r="A2757" s="445" t="s">
        <v>1651</v>
      </c>
      <c r="B2757" s="314">
        <v>3880708</v>
      </c>
      <c r="C2757" s="314">
        <v>3880708</v>
      </c>
      <c r="D2757" s="446">
        <f t="shared" si="64"/>
        <v>0</v>
      </c>
    </row>
    <row r="2758" spans="1:4" x14ac:dyDescent="0.25">
      <c r="A2758" s="316" t="s">
        <v>1750</v>
      </c>
      <c r="B2758" s="317">
        <v>1496063</v>
      </c>
      <c r="C2758" s="317">
        <v>1496063</v>
      </c>
      <c r="D2758" s="446">
        <f t="shared" si="64"/>
        <v>0</v>
      </c>
    </row>
    <row r="2759" spans="1:4" x14ac:dyDescent="0.25">
      <c r="A2759" s="316" t="s">
        <v>1751</v>
      </c>
      <c r="B2759" s="317">
        <v>195000</v>
      </c>
      <c r="C2759" s="317">
        <v>195000</v>
      </c>
      <c r="D2759" s="446">
        <f t="shared" si="64"/>
        <v>0</v>
      </c>
    </row>
    <row r="2760" spans="1:4" x14ac:dyDescent="0.25">
      <c r="A2760" s="316" t="s">
        <v>1752</v>
      </c>
      <c r="B2760" s="317">
        <v>155000</v>
      </c>
      <c r="C2760" s="317">
        <v>155000</v>
      </c>
      <c r="D2760" s="446">
        <f t="shared" si="64"/>
        <v>0</v>
      </c>
    </row>
    <row r="2761" spans="1:4" x14ac:dyDescent="0.25">
      <c r="A2761" s="316" t="s">
        <v>1753</v>
      </c>
      <c r="B2761" s="317">
        <v>13000</v>
      </c>
      <c r="C2761" s="317">
        <v>13000</v>
      </c>
      <c r="D2761" s="446">
        <f t="shared" si="64"/>
        <v>0</v>
      </c>
    </row>
    <row r="2762" spans="1:4" x14ac:dyDescent="0.25">
      <c r="A2762" s="316" t="s">
        <v>1652</v>
      </c>
      <c r="B2762" s="317">
        <v>1224156</v>
      </c>
      <c r="C2762" s="317">
        <v>1224156</v>
      </c>
      <c r="D2762" s="446">
        <f t="shared" si="64"/>
        <v>0</v>
      </c>
    </row>
    <row r="2763" spans="1:4" x14ac:dyDescent="0.25">
      <c r="A2763" s="315" t="s">
        <v>1754</v>
      </c>
      <c r="B2763" s="266">
        <v>70980</v>
      </c>
      <c r="C2763" s="266">
        <v>70980</v>
      </c>
      <c r="D2763" s="446">
        <f t="shared" si="64"/>
        <v>0</v>
      </c>
    </row>
    <row r="2764" spans="1:4" x14ac:dyDescent="0.25">
      <c r="A2764" s="315" t="s">
        <v>2099</v>
      </c>
      <c r="B2764" s="266">
        <v>1700000</v>
      </c>
      <c r="C2764" s="266">
        <v>1700000</v>
      </c>
      <c r="D2764" s="446">
        <f t="shared" si="64"/>
        <v>0</v>
      </c>
    </row>
    <row r="2765" spans="1:4" x14ac:dyDescent="0.25">
      <c r="A2765" s="315" t="s">
        <v>2100</v>
      </c>
      <c r="B2765" s="266">
        <v>104300</v>
      </c>
      <c r="C2765" s="266">
        <v>104300</v>
      </c>
      <c r="D2765" s="446">
        <f t="shared" si="64"/>
        <v>0</v>
      </c>
    </row>
    <row r="2766" spans="1:4" x14ac:dyDescent="0.25">
      <c r="A2766" s="315" t="s">
        <v>2101</v>
      </c>
      <c r="B2766" s="266">
        <v>295200</v>
      </c>
      <c r="C2766" s="266">
        <v>295200</v>
      </c>
      <c r="D2766" s="446">
        <f t="shared" si="64"/>
        <v>0</v>
      </c>
    </row>
    <row r="2767" spans="1:4" x14ac:dyDescent="0.25">
      <c r="A2767" s="315" t="s">
        <v>2249</v>
      </c>
      <c r="B2767" s="266">
        <v>418000</v>
      </c>
      <c r="C2767" s="266">
        <v>412978</v>
      </c>
      <c r="D2767" s="446">
        <f t="shared" si="64"/>
        <v>5022</v>
      </c>
    </row>
    <row r="2768" spans="1:4" x14ac:dyDescent="0.25">
      <c r="A2768" s="315" t="s">
        <v>2250</v>
      </c>
      <c r="B2768" s="266">
        <v>1390000</v>
      </c>
      <c r="C2768" s="266">
        <v>1371092</v>
      </c>
      <c r="D2768" s="446">
        <f t="shared" si="64"/>
        <v>18908</v>
      </c>
    </row>
    <row r="2769" spans="1:4" x14ac:dyDescent="0.25">
      <c r="A2769" s="315" t="s">
        <v>2251</v>
      </c>
      <c r="B2769" s="266">
        <v>1023622</v>
      </c>
      <c r="C2769" s="266">
        <v>1009698</v>
      </c>
      <c r="D2769" s="446">
        <f t="shared" si="64"/>
        <v>13924</v>
      </c>
    </row>
    <row r="2770" spans="1:4" x14ac:dyDescent="0.25">
      <c r="A2770" s="315" t="s">
        <v>2252</v>
      </c>
      <c r="B2770" s="266">
        <v>246850</v>
      </c>
      <c r="C2770" s="266">
        <v>215056</v>
      </c>
      <c r="D2770" s="446">
        <f t="shared" si="64"/>
        <v>31794</v>
      </c>
    </row>
    <row r="2771" spans="1:4" x14ac:dyDescent="0.25">
      <c r="A2771" s="315" t="s">
        <v>3209</v>
      </c>
      <c r="B2771" s="266">
        <v>720000</v>
      </c>
      <c r="C2771" s="266">
        <v>615245</v>
      </c>
      <c r="D2771" s="446">
        <f t="shared" ref="D2771:D2826" si="65">B2771-C2771</f>
        <v>104755</v>
      </c>
    </row>
    <row r="2772" spans="1:4" x14ac:dyDescent="0.25">
      <c r="A2772" s="315" t="s">
        <v>3210</v>
      </c>
      <c r="B2772" s="266">
        <v>1098425</v>
      </c>
      <c r="C2772" s="266">
        <v>801590</v>
      </c>
      <c r="D2772" s="446">
        <f t="shared" si="65"/>
        <v>296835</v>
      </c>
    </row>
    <row r="2773" spans="1:4" x14ac:dyDescent="0.25">
      <c r="A2773" s="315" t="s">
        <v>3694</v>
      </c>
      <c r="B2773" s="266">
        <v>452756</v>
      </c>
      <c r="C2773" s="266">
        <v>294972</v>
      </c>
      <c r="D2773" s="446">
        <f t="shared" si="65"/>
        <v>157784</v>
      </c>
    </row>
    <row r="2774" spans="1:4" x14ac:dyDescent="0.25">
      <c r="A2774" s="315" t="s">
        <v>3947</v>
      </c>
      <c r="B2774" s="266">
        <v>1460000</v>
      </c>
      <c r="C2774" s="266">
        <v>696990</v>
      </c>
      <c r="D2774" s="446">
        <f t="shared" si="65"/>
        <v>763010</v>
      </c>
    </row>
    <row r="2775" spans="1:4" x14ac:dyDescent="0.25">
      <c r="A2775" s="315" t="s">
        <v>3948</v>
      </c>
      <c r="B2775" s="266">
        <v>315000</v>
      </c>
      <c r="C2775" s="266">
        <v>150378</v>
      </c>
      <c r="D2775" s="446">
        <f t="shared" si="65"/>
        <v>164622</v>
      </c>
    </row>
    <row r="2776" spans="1:4" x14ac:dyDescent="0.25">
      <c r="A2776" s="315" t="s">
        <v>3949</v>
      </c>
      <c r="B2776" s="266">
        <v>366000</v>
      </c>
      <c r="C2776" s="266">
        <v>174728</v>
      </c>
      <c r="D2776" s="446">
        <f t="shared" si="65"/>
        <v>191272</v>
      </c>
    </row>
    <row r="2777" spans="1:4" x14ac:dyDescent="0.25">
      <c r="A2777" s="315" t="s">
        <v>3950</v>
      </c>
      <c r="B2777" s="266">
        <v>234000</v>
      </c>
      <c r="C2777" s="266">
        <v>111707</v>
      </c>
      <c r="D2777" s="446">
        <f t="shared" si="65"/>
        <v>122293</v>
      </c>
    </row>
    <row r="2778" spans="1:4" x14ac:dyDescent="0.25">
      <c r="A2778" s="315" t="s">
        <v>3951</v>
      </c>
      <c r="B2778" s="266">
        <v>2250000</v>
      </c>
      <c r="C2778" s="266">
        <v>1074129</v>
      </c>
      <c r="D2778" s="446">
        <f t="shared" si="65"/>
        <v>1175871</v>
      </c>
    </row>
    <row r="2779" spans="1:4" x14ac:dyDescent="0.25">
      <c r="A2779" s="315" t="s">
        <v>3952</v>
      </c>
      <c r="B2779" s="266">
        <v>18818897</v>
      </c>
      <c r="C2779" s="266">
        <v>9252367</v>
      </c>
      <c r="D2779" s="446">
        <f t="shared" si="65"/>
        <v>9566530</v>
      </c>
    </row>
    <row r="2780" spans="1:4" x14ac:dyDescent="0.25">
      <c r="A2780" s="315" t="s">
        <v>3953</v>
      </c>
      <c r="B2780" s="266">
        <v>8450000</v>
      </c>
      <c r="C2780" s="266">
        <v>4228113</v>
      </c>
      <c r="D2780" s="446">
        <f t="shared" si="65"/>
        <v>4221887</v>
      </c>
    </row>
    <row r="2781" spans="1:4" x14ac:dyDescent="0.25">
      <c r="A2781" s="451" t="s">
        <v>3954</v>
      </c>
      <c r="B2781" s="433">
        <v>7640000</v>
      </c>
      <c r="C2781" s="433">
        <v>3898484</v>
      </c>
      <c r="D2781" s="422">
        <f t="shared" si="65"/>
        <v>3741516</v>
      </c>
    </row>
    <row r="2782" spans="1:4" x14ac:dyDescent="0.25">
      <c r="A2782" s="451" t="s">
        <v>4289</v>
      </c>
      <c r="B2782" s="433">
        <v>1294048</v>
      </c>
      <c r="C2782" s="266">
        <v>460612</v>
      </c>
      <c r="D2782" s="317">
        <f t="shared" si="65"/>
        <v>833436</v>
      </c>
    </row>
    <row r="2783" spans="1:4" x14ac:dyDescent="0.25">
      <c r="A2783" s="451" t="s">
        <v>4290</v>
      </c>
      <c r="B2783" s="433">
        <v>239370</v>
      </c>
      <c r="C2783" s="266">
        <v>85199</v>
      </c>
      <c r="D2783" s="317">
        <f t="shared" si="65"/>
        <v>154171</v>
      </c>
    </row>
    <row r="2784" spans="1:4" x14ac:dyDescent="0.25">
      <c r="A2784" s="451" t="s">
        <v>4290</v>
      </c>
      <c r="B2784" s="433">
        <v>239370</v>
      </c>
      <c r="C2784" s="266">
        <v>85199</v>
      </c>
      <c r="D2784" s="317">
        <f t="shared" si="65"/>
        <v>154171</v>
      </c>
    </row>
    <row r="2785" spans="1:4" x14ac:dyDescent="0.25">
      <c r="A2785" s="451" t="s">
        <v>4290</v>
      </c>
      <c r="B2785" s="433">
        <v>239370</v>
      </c>
      <c r="C2785" s="266">
        <v>85199</v>
      </c>
      <c r="D2785" s="317">
        <f t="shared" si="65"/>
        <v>154171</v>
      </c>
    </row>
    <row r="2786" spans="1:4" x14ac:dyDescent="0.25">
      <c r="A2786" s="451" t="s">
        <v>4290</v>
      </c>
      <c r="B2786" s="433">
        <v>239370</v>
      </c>
      <c r="C2786" s="266">
        <v>85199</v>
      </c>
      <c r="D2786" s="317">
        <f t="shared" si="65"/>
        <v>154171</v>
      </c>
    </row>
    <row r="2787" spans="1:4" x14ac:dyDescent="0.25">
      <c r="A2787" s="451" t="s">
        <v>4291</v>
      </c>
      <c r="B2787" s="433">
        <v>246150</v>
      </c>
      <c r="C2787" s="266">
        <v>87614</v>
      </c>
      <c r="D2787" s="317">
        <f t="shared" si="65"/>
        <v>158536</v>
      </c>
    </row>
    <row r="2788" spans="1:4" x14ac:dyDescent="0.25">
      <c r="A2788" s="451" t="s">
        <v>4291</v>
      </c>
      <c r="B2788" s="433">
        <v>246150</v>
      </c>
      <c r="C2788" s="266">
        <v>87614</v>
      </c>
      <c r="D2788" s="317">
        <f t="shared" si="65"/>
        <v>158536</v>
      </c>
    </row>
    <row r="2789" spans="1:4" x14ac:dyDescent="0.25">
      <c r="A2789" s="451" t="s">
        <v>4292</v>
      </c>
      <c r="B2789" s="433">
        <v>272441</v>
      </c>
      <c r="C2789" s="266">
        <v>96974</v>
      </c>
      <c r="D2789" s="317">
        <f t="shared" si="65"/>
        <v>175467</v>
      </c>
    </row>
    <row r="2790" spans="1:4" x14ac:dyDescent="0.25">
      <c r="A2790" s="451" t="s">
        <v>4292</v>
      </c>
      <c r="B2790" s="433">
        <v>272441</v>
      </c>
      <c r="C2790" s="266">
        <v>96974</v>
      </c>
      <c r="D2790" s="317">
        <f t="shared" si="65"/>
        <v>175467</v>
      </c>
    </row>
    <row r="2791" spans="1:4" x14ac:dyDescent="0.25">
      <c r="A2791" s="451" t="s">
        <v>4293</v>
      </c>
      <c r="B2791" s="433">
        <v>710039</v>
      </c>
      <c r="C2791" s="266">
        <v>252731</v>
      </c>
      <c r="D2791" s="317">
        <f t="shared" si="65"/>
        <v>457308</v>
      </c>
    </row>
    <row r="2792" spans="1:4" x14ac:dyDescent="0.25">
      <c r="A2792" s="451" t="s">
        <v>4293</v>
      </c>
      <c r="B2792" s="433">
        <v>710039</v>
      </c>
      <c r="C2792" s="266">
        <v>252731</v>
      </c>
      <c r="D2792" s="317">
        <f t="shared" si="65"/>
        <v>457308</v>
      </c>
    </row>
    <row r="2793" spans="1:4" x14ac:dyDescent="0.25">
      <c r="A2793" s="451" t="s">
        <v>4294</v>
      </c>
      <c r="B2793" s="433">
        <v>400673</v>
      </c>
      <c r="C2793" s="266">
        <v>142619</v>
      </c>
      <c r="D2793" s="317">
        <f t="shared" si="65"/>
        <v>258054</v>
      </c>
    </row>
    <row r="2794" spans="1:4" x14ac:dyDescent="0.25">
      <c r="A2794" s="451" t="s">
        <v>4294</v>
      </c>
      <c r="B2794" s="433">
        <v>400673</v>
      </c>
      <c r="C2794" s="266">
        <v>142619</v>
      </c>
      <c r="D2794" s="317">
        <f t="shared" si="65"/>
        <v>258054</v>
      </c>
    </row>
    <row r="2795" spans="1:4" x14ac:dyDescent="0.25">
      <c r="A2795" s="451" t="s">
        <v>4295</v>
      </c>
      <c r="B2795" s="433">
        <v>1750000</v>
      </c>
      <c r="C2795" s="266">
        <v>618038</v>
      </c>
      <c r="D2795" s="317">
        <f t="shared" si="65"/>
        <v>1131962</v>
      </c>
    </row>
    <row r="2796" spans="1:4" x14ac:dyDescent="0.25">
      <c r="A2796" s="451" t="s">
        <v>4296</v>
      </c>
      <c r="B2796" s="433">
        <v>547000</v>
      </c>
      <c r="C2796" s="266">
        <v>193181</v>
      </c>
      <c r="D2796" s="317">
        <f t="shared" si="65"/>
        <v>353819</v>
      </c>
    </row>
    <row r="2797" spans="1:4" x14ac:dyDescent="0.25">
      <c r="A2797" s="451" t="s">
        <v>4297</v>
      </c>
      <c r="B2797" s="433">
        <v>470000</v>
      </c>
      <c r="C2797" s="266">
        <v>165990</v>
      </c>
      <c r="D2797" s="317">
        <f t="shared" si="65"/>
        <v>304010</v>
      </c>
    </row>
    <row r="2798" spans="1:4" x14ac:dyDescent="0.25">
      <c r="A2798" s="451" t="s">
        <v>4298</v>
      </c>
      <c r="B2798" s="433">
        <v>637000</v>
      </c>
      <c r="C2798" s="266">
        <v>224966</v>
      </c>
      <c r="D2798" s="317">
        <f t="shared" si="65"/>
        <v>412034</v>
      </c>
    </row>
    <row r="2799" spans="1:4" x14ac:dyDescent="0.25">
      <c r="A2799" s="451" t="s">
        <v>4299</v>
      </c>
      <c r="B2799" s="433">
        <v>1780000</v>
      </c>
      <c r="C2799" s="266">
        <v>628630</v>
      </c>
      <c r="D2799" s="317">
        <f t="shared" si="65"/>
        <v>1151370</v>
      </c>
    </row>
    <row r="2800" spans="1:4" x14ac:dyDescent="0.25">
      <c r="A2800" s="451" t="s">
        <v>4300</v>
      </c>
      <c r="B2800" s="433">
        <v>2600000</v>
      </c>
      <c r="C2800" s="266">
        <v>918230</v>
      </c>
      <c r="D2800" s="317">
        <f t="shared" si="65"/>
        <v>1681770</v>
      </c>
    </row>
    <row r="2801" spans="1:4" x14ac:dyDescent="0.25">
      <c r="A2801" s="451" t="s">
        <v>4301</v>
      </c>
      <c r="B2801" s="433">
        <v>240000</v>
      </c>
      <c r="C2801" s="266">
        <v>84762</v>
      </c>
      <c r="D2801" s="317">
        <f t="shared" si="65"/>
        <v>155238</v>
      </c>
    </row>
    <row r="2802" spans="1:4" x14ac:dyDescent="0.25">
      <c r="A2802" s="451" t="s">
        <v>4302</v>
      </c>
      <c r="B2802" s="433">
        <v>477000</v>
      </c>
      <c r="C2802" s="266">
        <v>168457</v>
      </c>
      <c r="D2802" s="317">
        <f t="shared" si="65"/>
        <v>308543</v>
      </c>
    </row>
    <row r="2803" spans="1:4" x14ac:dyDescent="0.25">
      <c r="A2803" s="451" t="s">
        <v>4303</v>
      </c>
      <c r="B2803" s="433">
        <v>844000</v>
      </c>
      <c r="C2803" s="266">
        <v>298068</v>
      </c>
      <c r="D2803" s="317">
        <f t="shared" si="65"/>
        <v>545932</v>
      </c>
    </row>
    <row r="2804" spans="1:4" x14ac:dyDescent="0.25">
      <c r="A2804" s="451" t="s">
        <v>4304</v>
      </c>
      <c r="B2804" s="433">
        <v>1670000</v>
      </c>
      <c r="C2804" s="266">
        <v>589784</v>
      </c>
      <c r="D2804" s="317">
        <f t="shared" si="65"/>
        <v>1080216</v>
      </c>
    </row>
    <row r="2805" spans="1:4" x14ac:dyDescent="0.25">
      <c r="A2805" s="451" t="s">
        <v>4305</v>
      </c>
      <c r="B2805" s="433">
        <v>2639000</v>
      </c>
      <c r="C2805" s="266">
        <v>932001</v>
      </c>
      <c r="D2805" s="317">
        <f t="shared" si="65"/>
        <v>1706999</v>
      </c>
    </row>
    <row r="2806" spans="1:4" x14ac:dyDescent="0.25">
      <c r="A2806" s="451" t="s">
        <v>4306</v>
      </c>
      <c r="B2806" s="433">
        <v>1800000</v>
      </c>
      <c r="C2806" s="266">
        <v>635694</v>
      </c>
      <c r="D2806" s="317">
        <f t="shared" si="65"/>
        <v>1164306</v>
      </c>
    </row>
    <row r="2807" spans="1:4" x14ac:dyDescent="0.25">
      <c r="A2807" s="451" t="s">
        <v>4307</v>
      </c>
      <c r="B2807" s="433">
        <v>2100000</v>
      </c>
      <c r="C2807" s="266">
        <v>741646</v>
      </c>
      <c r="D2807" s="317">
        <f t="shared" si="65"/>
        <v>1358354</v>
      </c>
    </row>
    <row r="2808" spans="1:4" x14ac:dyDescent="0.25">
      <c r="A2808" s="451" t="s">
        <v>4308</v>
      </c>
      <c r="B2808" s="433">
        <v>380000</v>
      </c>
      <c r="C2808" s="266">
        <v>134200</v>
      </c>
      <c r="D2808" s="317">
        <f t="shared" si="65"/>
        <v>245800</v>
      </c>
    </row>
    <row r="2809" spans="1:4" x14ac:dyDescent="0.25">
      <c r="A2809" s="451" t="s">
        <v>4309</v>
      </c>
      <c r="B2809" s="433">
        <v>4220000</v>
      </c>
      <c r="C2809" s="266">
        <v>1490351</v>
      </c>
      <c r="D2809" s="317">
        <f t="shared" si="65"/>
        <v>2729649</v>
      </c>
    </row>
    <row r="2810" spans="1:4" x14ac:dyDescent="0.25">
      <c r="A2810" s="451" t="s">
        <v>4310</v>
      </c>
      <c r="B2810" s="433">
        <v>1920000</v>
      </c>
      <c r="C2810" s="266">
        <v>678076</v>
      </c>
      <c r="D2810" s="317">
        <f t="shared" si="65"/>
        <v>1241924</v>
      </c>
    </row>
    <row r="2811" spans="1:4" x14ac:dyDescent="0.25">
      <c r="A2811" s="451" t="s">
        <v>4311</v>
      </c>
      <c r="B2811" s="433">
        <v>3380000</v>
      </c>
      <c r="C2811" s="266">
        <v>1193696</v>
      </c>
      <c r="D2811" s="317">
        <f t="shared" si="65"/>
        <v>2186304</v>
      </c>
    </row>
    <row r="2812" spans="1:4" x14ac:dyDescent="0.25">
      <c r="A2812" s="451" t="s">
        <v>4312</v>
      </c>
      <c r="B2812" s="433">
        <v>1313000</v>
      </c>
      <c r="C2812" s="266">
        <v>460051</v>
      </c>
      <c r="D2812" s="317">
        <f t="shared" si="65"/>
        <v>852949</v>
      </c>
    </row>
    <row r="2813" spans="1:4" x14ac:dyDescent="0.25">
      <c r="A2813" s="451" t="s">
        <v>4313</v>
      </c>
      <c r="B2813" s="433">
        <v>479000</v>
      </c>
      <c r="C2813" s="266">
        <v>167831</v>
      </c>
      <c r="D2813" s="317">
        <f t="shared" si="65"/>
        <v>311169</v>
      </c>
    </row>
    <row r="2814" spans="1:4" x14ac:dyDescent="0.25">
      <c r="A2814" s="451" t="s">
        <v>4314</v>
      </c>
      <c r="B2814" s="433">
        <v>221000</v>
      </c>
      <c r="C2814" s="266">
        <v>77435</v>
      </c>
      <c r="D2814" s="317">
        <f t="shared" si="65"/>
        <v>143565</v>
      </c>
    </row>
    <row r="2815" spans="1:4" x14ac:dyDescent="0.25">
      <c r="A2815" s="451" t="s">
        <v>4315</v>
      </c>
      <c r="B2815" s="433">
        <v>2300000</v>
      </c>
      <c r="C2815" s="266">
        <v>805882</v>
      </c>
      <c r="D2815" s="317">
        <f t="shared" si="65"/>
        <v>1494118</v>
      </c>
    </row>
    <row r="2816" spans="1:4" x14ac:dyDescent="0.25">
      <c r="A2816" s="451" t="s">
        <v>4316</v>
      </c>
      <c r="B2816" s="433">
        <v>1724000</v>
      </c>
      <c r="C2816" s="266">
        <v>604064</v>
      </c>
      <c r="D2816" s="317">
        <f t="shared" si="65"/>
        <v>1119936</v>
      </c>
    </row>
    <row r="2817" spans="1:4" x14ac:dyDescent="0.25">
      <c r="A2817" s="451" t="s">
        <v>4317</v>
      </c>
      <c r="B2817" s="433">
        <v>3300000</v>
      </c>
      <c r="C2817" s="266">
        <v>1156264</v>
      </c>
      <c r="D2817" s="317">
        <f t="shared" si="65"/>
        <v>2143736</v>
      </c>
    </row>
    <row r="2818" spans="1:4" x14ac:dyDescent="0.25">
      <c r="A2818" s="451" t="s">
        <v>4318</v>
      </c>
      <c r="B2818" s="433">
        <v>425000</v>
      </c>
      <c r="C2818" s="266">
        <v>148913</v>
      </c>
      <c r="D2818" s="317">
        <f t="shared" si="65"/>
        <v>276087</v>
      </c>
    </row>
    <row r="2819" spans="1:4" x14ac:dyDescent="0.25">
      <c r="A2819" s="315" t="s">
        <v>4319</v>
      </c>
      <c r="B2819" s="266">
        <v>650000</v>
      </c>
      <c r="C2819" s="266">
        <v>227749</v>
      </c>
      <c r="D2819" s="317">
        <f t="shared" si="65"/>
        <v>422251</v>
      </c>
    </row>
    <row r="2820" spans="1:4" ht="31.5" x14ac:dyDescent="0.25">
      <c r="A2820" s="315" t="s">
        <v>4320</v>
      </c>
      <c r="B2820" s="266">
        <v>29888000</v>
      </c>
      <c r="C2820" s="266">
        <v>9854852</v>
      </c>
      <c r="D2820" s="317">
        <f t="shared" si="65"/>
        <v>20033148</v>
      </c>
    </row>
    <row r="2821" spans="1:4" x14ac:dyDescent="0.25">
      <c r="A2821" s="315" t="s">
        <v>4321</v>
      </c>
      <c r="B2821" s="266">
        <v>328357</v>
      </c>
      <c r="C2821" s="266">
        <v>115573</v>
      </c>
      <c r="D2821" s="317">
        <f t="shared" si="65"/>
        <v>212784</v>
      </c>
    </row>
    <row r="2822" spans="1:4" x14ac:dyDescent="0.25">
      <c r="A2822" s="315" t="s">
        <v>4322</v>
      </c>
      <c r="B2822" s="266">
        <v>4849900</v>
      </c>
      <c r="C2822" s="266">
        <v>1576019</v>
      </c>
      <c r="D2822" s="317">
        <f t="shared" si="65"/>
        <v>3273881</v>
      </c>
    </row>
    <row r="2823" spans="1:4" x14ac:dyDescent="0.25">
      <c r="A2823" s="315" t="s">
        <v>4323</v>
      </c>
      <c r="B2823" s="266">
        <v>56870000</v>
      </c>
      <c r="C2823" s="266">
        <v>18277083</v>
      </c>
      <c r="D2823" s="317">
        <f t="shared" si="65"/>
        <v>38592917</v>
      </c>
    </row>
    <row r="2824" spans="1:4" x14ac:dyDescent="0.25">
      <c r="A2824" s="315" t="s">
        <v>4656</v>
      </c>
      <c r="B2824" s="266">
        <v>218110</v>
      </c>
      <c r="C2824" s="266">
        <v>47567</v>
      </c>
      <c r="D2824" s="317">
        <f t="shared" si="65"/>
        <v>170543</v>
      </c>
    </row>
    <row r="2825" spans="1:4" x14ac:dyDescent="0.25">
      <c r="A2825" s="315" t="s">
        <v>4657</v>
      </c>
      <c r="B2825" s="266">
        <v>368504</v>
      </c>
      <c r="C2825" s="266">
        <v>80369</v>
      </c>
      <c r="D2825" s="317">
        <f t="shared" si="65"/>
        <v>288135</v>
      </c>
    </row>
    <row r="2826" spans="1:4" x14ac:dyDescent="0.25">
      <c r="A2826" s="445" t="s">
        <v>1755</v>
      </c>
      <c r="B2826" s="314">
        <v>2530000</v>
      </c>
      <c r="C2826" s="314">
        <v>2530000</v>
      </c>
      <c r="D2826" s="446">
        <f t="shared" si="65"/>
        <v>0</v>
      </c>
    </row>
    <row r="2827" spans="1:4" x14ac:dyDescent="0.25">
      <c r="A2827" s="301" t="s">
        <v>3695</v>
      </c>
      <c r="B2827" s="434">
        <f>SUM(B2706:B2826)</f>
        <v>229319399</v>
      </c>
      <c r="C2827" s="434">
        <f>SUM(C2706:C2826)</f>
        <v>118101077</v>
      </c>
      <c r="D2827" s="434">
        <f>SUM(D2706:D2826)</f>
        <v>111218322</v>
      </c>
    </row>
    <row r="2828" spans="1:4" x14ac:dyDescent="0.25">
      <c r="A2828" s="301" t="s">
        <v>3696</v>
      </c>
      <c r="B2828" s="435"/>
      <c r="C2828" s="435"/>
      <c r="D2828" s="435"/>
    </row>
    <row r="2829" spans="1:4" x14ac:dyDescent="0.25">
      <c r="A2829" s="452" t="s">
        <v>3697</v>
      </c>
      <c r="B2829" s="436">
        <v>125000</v>
      </c>
      <c r="C2829" s="435">
        <v>125000</v>
      </c>
      <c r="D2829" s="435">
        <f>B2829-C2829</f>
        <v>0</v>
      </c>
    </row>
    <row r="2830" spans="1:4" x14ac:dyDescent="0.25">
      <c r="A2830" s="452" t="s">
        <v>3697</v>
      </c>
      <c r="B2830" s="436">
        <v>125000</v>
      </c>
      <c r="C2830" s="435">
        <v>125000</v>
      </c>
      <c r="D2830" s="435">
        <f t="shared" ref="D2830:D2893" si="66">B2830-C2830</f>
        <v>0</v>
      </c>
    </row>
    <row r="2831" spans="1:4" x14ac:dyDescent="0.25">
      <c r="A2831" s="452" t="s">
        <v>3698</v>
      </c>
      <c r="B2831" s="436">
        <v>175000</v>
      </c>
      <c r="C2831" s="435">
        <v>175000</v>
      </c>
      <c r="D2831" s="435">
        <f t="shared" si="66"/>
        <v>0</v>
      </c>
    </row>
    <row r="2832" spans="1:4" x14ac:dyDescent="0.25">
      <c r="A2832" s="452" t="s">
        <v>3698</v>
      </c>
      <c r="B2832" s="436">
        <v>175000</v>
      </c>
      <c r="C2832" s="435">
        <v>175000</v>
      </c>
      <c r="D2832" s="435">
        <f t="shared" si="66"/>
        <v>0</v>
      </c>
    </row>
    <row r="2833" spans="1:4" x14ac:dyDescent="0.25">
      <c r="A2833" s="452" t="s">
        <v>3699</v>
      </c>
      <c r="B2833" s="436">
        <v>66500</v>
      </c>
      <c r="C2833" s="435">
        <v>66500</v>
      </c>
      <c r="D2833" s="435">
        <f t="shared" si="66"/>
        <v>0</v>
      </c>
    </row>
    <row r="2834" spans="1:4" x14ac:dyDescent="0.25">
      <c r="A2834" s="452" t="s">
        <v>3700</v>
      </c>
      <c r="B2834" s="436">
        <v>33500</v>
      </c>
      <c r="C2834" s="435">
        <v>33500</v>
      </c>
      <c r="D2834" s="435">
        <f t="shared" si="66"/>
        <v>0</v>
      </c>
    </row>
    <row r="2835" spans="1:4" x14ac:dyDescent="0.25">
      <c r="A2835" s="452" t="s">
        <v>3701</v>
      </c>
      <c r="B2835" s="436">
        <v>27700</v>
      </c>
      <c r="C2835" s="435">
        <v>27700</v>
      </c>
      <c r="D2835" s="435">
        <f t="shared" si="66"/>
        <v>0</v>
      </c>
    </row>
    <row r="2836" spans="1:4" x14ac:dyDescent="0.25">
      <c r="A2836" s="452" t="s">
        <v>3702</v>
      </c>
      <c r="B2836" s="436">
        <v>110158</v>
      </c>
      <c r="C2836" s="435">
        <v>110158</v>
      </c>
      <c r="D2836" s="435">
        <f t="shared" si="66"/>
        <v>0</v>
      </c>
    </row>
    <row r="2837" spans="1:4" x14ac:dyDescent="0.25">
      <c r="A2837" s="452" t="s">
        <v>3703</v>
      </c>
      <c r="B2837" s="436">
        <v>94409</v>
      </c>
      <c r="C2837" s="435">
        <v>94409</v>
      </c>
      <c r="D2837" s="435">
        <f t="shared" si="66"/>
        <v>0</v>
      </c>
    </row>
    <row r="2838" spans="1:4" x14ac:dyDescent="0.25">
      <c r="A2838" s="452" t="s">
        <v>3704</v>
      </c>
      <c r="B2838" s="436">
        <v>72827</v>
      </c>
      <c r="C2838" s="435">
        <v>72827</v>
      </c>
      <c r="D2838" s="435">
        <f t="shared" si="66"/>
        <v>0</v>
      </c>
    </row>
    <row r="2839" spans="1:4" x14ac:dyDescent="0.25">
      <c r="A2839" s="452" t="s">
        <v>3705</v>
      </c>
      <c r="B2839" s="436">
        <v>25900</v>
      </c>
      <c r="C2839" s="435">
        <v>25900</v>
      </c>
      <c r="D2839" s="435">
        <f t="shared" si="66"/>
        <v>0</v>
      </c>
    </row>
    <row r="2840" spans="1:4" x14ac:dyDescent="0.25">
      <c r="A2840" s="452" t="s">
        <v>3706</v>
      </c>
      <c r="B2840" s="436">
        <v>19799</v>
      </c>
      <c r="C2840" s="435">
        <v>19799</v>
      </c>
      <c r="D2840" s="435">
        <f t="shared" si="66"/>
        <v>0</v>
      </c>
    </row>
    <row r="2841" spans="1:4" x14ac:dyDescent="0.25">
      <c r="A2841" s="452" t="s">
        <v>3706</v>
      </c>
      <c r="B2841" s="436">
        <v>19799</v>
      </c>
      <c r="C2841" s="435">
        <v>19799</v>
      </c>
      <c r="D2841" s="435">
        <f t="shared" si="66"/>
        <v>0</v>
      </c>
    </row>
    <row r="2842" spans="1:4" x14ac:dyDescent="0.25">
      <c r="A2842" s="452" t="s">
        <v>3707</v>
      </c>
      <c r="B2842" s="436">
        <v>64900</v>
      </c>
      <c r="C2842" s="435">
        <v>64900</v>
      </c>
      <c r="D2842" s="435">
        <f t="shared" si="66"/>
        <v>0</v>
      </c>
    </row>
    <row r="2843" spans="1:4" x14ac:dyDescent="0.25">
      <c r="A2843" s="452" t="s">
        <v>3708</v>
      </c>
      <c r="B2843" s="436">
        <v>6220</v>
      </c>
      <c r="C2843" s="435">
        <v>6220</v>
      </c>
      <c r="D2843" s="435">
        <f t="shared" si="66"/>
        <v>0</v>
      </c>
    </row>
    <row r="2844" spans="1:4" x14ac:dyDescent="0.25">
      <c r="A2844" s="452" t="s">
        <v>3709</v>
      </c>
      <c r="B2844" s="436">
        <v>134646</v>
      </c>
      <c r="C2844" s="435">
        <v>134646</v>
      </c>
      <c r="D2844" s="435">
        <f t="shared" si="66"/>
        <v>0</v>
      </c>
    </row>
    <row r="2845" spans="1:4" x14ac:dyDescent="0.25">
      <c r="A2845" s="452" t="s">
        <v>3708</v>
      </c>
      <c r="B2845" s="436">
        <v>5470</v>
      </c>
      <c r="C2845" s="435">
        <v>5470</v>
      </c>
      <c r="D2845" s="435">
        <f t="shared" si="66"/>
        <v>0</v>
      </c>
    </row>
    <row r="2846" spans="1:4" x14ac:dyDescent="0.25">
      <c r="A2846" s="452" t="s">
        <v>3710</v>
      </c>
      <c r="B2846" s="436">
        <v>50315</v>
      </c>
      <c r="C2846" s="435">
        <v>50315</v>
      </c>
      <c r="D2846" s="435">
        <f t="shared" si="66"/>
        <v>0</v>
      </c>
    </row>
    <row r="2847" spans="1:4" x14ac:dyDescent="0.25">
      <c r="A2847" s="452" t="s">
        <v>3711</v>
      </c>
      <c r="B2847" s="436">
        <v>94486</v>
      </c>
      <c r="C2847" s="435">
        <v>94486</v>
      </c>
      <c r="D2847" s="435">
        <f t="shared" si="66"/>
        <v>0</v>
      </c>
    </row>
    <row r="2848" spans="1:4" x14ac:dyDescent="0.25">
      <c r="A2848" s="452" t="s">
        <v>3712</v>
      </c>
      <c r="B2848" s="436">
        <v>31343</v>
      </c>
      <c r="C2848" s="435">
        <v>31343</v>
      </c>
      <c r="D2848" s="435">
        <f t="shared" si="66"/>
        <v>0</v>
      </c>
    </row>
    <row r="2849" spans="1:4" x14ac:dyDescent="0.25">
      <c r="A2849" s="452" t="s">
        <v>3713</v>
      </c>
      <c r="B2849" s="436">
        <v>37648</v>
      </c>
      <c r="C2849" s="435">
        <v>37648</v>
      </c>
      <c r="D2849" s="435">
        <f t="shared" si="66"/>
        <v>0</v>
      </c>
    </row>
    <row r="2850" spans="1:4" x14ac:dyDescent="0.25">
      <c r="A2850" s="315" t="s">
        <v>5764</v>
      </c>
      <c r="B2850" s="436">
        <v>20457</v>
      </c>
      <c r="C2850" s="435">
        <v>20457</v>
      </c>
      <c r="D2850" s="435">
        <f t="shared" si="66"/>
        <v>0</v>
      </c>
    </row>
    <row r="2851" spans="1:4" x14ac:dyDescent="0.25">
      <c r="A2851" s="452" t="s">
        <v>3714</v>
      </c>
      <c r="B2851" s="436">
        <v>22323</v>
      </c>
      <c r="C2851" s="435">
        <v>22323</v>
      </c>
      <c r="D2851" s="435">
        <f t="shared" si="66"/>
        <v>0</v>
      </c>
    </row>
    <row r="2852" spans="1:4" x14ac:dyDescent="0.25">
      <c r="A2852" s="452" t="s">
        <v>3715</v>
      </c>
      <c r="B2852" s="436">
        <v>21654</v>
      </c>
      <c r="C2852" s="435">
        <v>21654</v>
      </c>
      <c r="D2852" s="435">
        <f t="shared" si="66"/>
        <v>0</v>
      </c>
    </row>
    <row r="2853" spans="1:4" x14ac:dyDescent="0.25">
      <c r="A2853" s="452" t="s">
        <v>3716</v>
      </c>
      <c r="B2853" s="436">
        <v>22197</v>
      </c>
      <c r="C2853" s="435">
        <v>22197</v>
      </c>
      <c r="D2853" s="435">
        <f t="shared" si="66"/>
        <v>0</v>
      </c>
    </row>
    <row r="2854" spans="1:4" x14ac:dyDescent="0.25">
      <c r="A2854" s="452" t="s">
        <v>3717</v>
      </c>
      <c r="B2854" s="436">
        <v>67500</v>
      </c>
      <c r="C2854" s="435">
        <v>67500</v>
      </c>
      <c r="D2854" s="435">
        <f t="shared" si="66"/>
        <v>0</v>
      </c>
    </row>
    <row r="2855" spans="1:4" x14ac:dyDescent="0.25">
      <c r="A2855" s="452" t="s">
        <v>3718</v>
      </c>
      <c r="B2855" s="436">
        <v>71180</v>
      </c>
      <c r="C2855" s="435">
        <v>71180</v>
      </c>
      <c r="D2855" s="435">
        <f t="shared" si="66"/>
        <v>0</v>
      </c>
    </row>
    <row r="2856" spans="1:4" x14ac:dyDescent="0.25">
      <c r="A2856" s="452" t="s">
        <v>3719</v>
      </c>
      <c r="B2856" s="436">
        <v>28346</v>
      </c>
      <c r="C2856" s="435">
        <v>28346</v>
      </c>
      <c r="D2856" s="435">
        <f t="shared" si="66"/>
        <v>0</v>
      </c>
    </row>
    <row r="2857" spans="1:4" x14ac:dyDescent="0.25">
      <c r="A2857" s="452" t="s">
        <v>3720</v>
      </c>
      <c r="B2857" s="436">
        <v>15354</v>
      </c>
      <c r="C2857" s="435">
        <v>15354</v>
      </c>
      <c r="D2857" s="435">
        <f t="shared" si="66"/>
        <v>0</v>
      </c>
    </row>
    <row r="2858" spans="1:4" x14ac:dyDescent="0.25">
      <c r="A2858" s="452" t="s">
        <v>3721</v>
      </c>
      <c r="B2858" s="436">
        <v>91181</v>
      </c>
      <c r="C2858" s="435">
        <v>91181</v>
      </c>
      <c r="D2858" s="435">
        <f t="shared" si="66"/>
        <v>0</v>
      </c>
    </row>
    <row r="2859" spans="1:4" x14ac:dyDescent="0.25">
      <c r="A2859" s="452" t="s">
        <v>3722</v>
      </c>
      <c r="B2859" s="436">
        <v>89600</v>
      </c>
      <c r="C2859" s="435">
        <v>89600</v>
      </c>
      <c r="D2859" s="435">
        <f t="shared" si="66"/>
        <v>0</v>
      </c>
    </row>
    <row r="2860" spans="1:4" x14ac:dyDescent="0.25">
      <c r="A2860" s="452" t="s">
        <v>3723</v>
      </c>
      <c r="B2860" s="436">
        <v>246000</v>
      </c>
      <c r="C2860" s="435">
        <v>246000</v>
      </c>
      <c r="D2860" s="435">
        <f t="shared" si="66"/>
        <v>0</v>
      </c>
    </row>
    <row r="2861" spans="1:4" x14ac:dyDescent="0.25">
      <c r="A2861" s="452" t="s">
        <v>3724</v>
      </c>
      <c r="B2861" s="436">
        <v>10000</v>
      </c>
      <c r="C2861" s="435">
        <v>10000</v>
      </c>
      <c r="D2861" s="435">
        <f t="shared" si="66"/>
        <v>0</v>
      </c>
    </row>
    <row r="2862" spans="1:4" x14ac:dyDescent="0.25">
      <c r="A2862" s="452" t="s">
        <v>3955</v>
      </c>
      <c r="B2862" s="436">
        <v>74000</v>
      </c>
      <c r="C2862" s="435">
        <v>74000</v>
      </c>
      <c r="D2862" s="435">
        <f t="shared" si="66"/>
        <v>0</v>
      </c>
    </row>
    <row r="2863" spans="1:4" x14ac:dyDescent="0.25">
      <c r="A2863" s="452" t="s">
        <v>3956</v>
      </c>
      <c r="B2863" s="436">
        <v>155770</v>
      </c>
      <c r="C2863" s="435">
        <v>155770</v>
      </c>
      <c r="D2863" s="435">
        <f t="shared" si="66"/>
        <v>0</v>
      </c>
    </row>
    <row r="2864" spans="1:4" x14ac:dyDescent="0.25">
      <c r="A2864" s="452" t="s">
        <v>3957</v>
      </c>
      <c r="B2864" s="436">
        <v>48240</v>
      </c>
      <c r="C2864" s="435">
        <v>48240</v>
      </c>
      <c r="D2864" s="435">
        <f t="shared" si="66"/>
        <v>0</v>
      </c>
    </row>
    <row r="2865" spans="1:4" x14ac:dyDescent="0.25">
      <c r="A2865" s="452" t="s">
        <v>3718</v>
      </c>
      <c r="B2865" s="436">
        <v>37980</v>
      </c>
      <c r="C2865" s="435">
        <v>37980</v>
      </c>
      <c r="D2865" s="435">
        <f t="shared" si="66"/>
        <v>0</v>
      </c>
    </row>
    <row r="2866" spans="1:4" x14ac:dyDescent="0.25">
      <c r="A2866" s="315" t="s">
        <v>3958</v>
      </c>
      <c r="B2866" s="436">
        <v>190890</v>
      </c>
      <c r="C2866" s="435">
        <v>190890</v>
      </c>
      <c r="D2866" s="435">
        <f t="shared" si="66"/>
        <v>0</v>
      </c>
    </row>
    <row r="2867" spans="1:4" x14ac:dyDescent="0.25">
      <c r="A2867" s="452" t="s">
        <v>4324</v>
      </c>
      <c r="B2867" s="436">
        <v>93000</v>
      </c>
      <c r="C2867" s="435">
        <v>93000</v>
      </c>
      <c r="D2867" s="435">
        <f t="shared" si="66"/>
        <v>0</v>
      </c>
    </row>
    <row r="2868" spans="1:4" x14ac:dyDescent="0.25">
      <c r="A2868" s="452" t="s">
        <v>4325</v>
      </c>
      <c r="B2868" s="436">
        <v>145000</v>
      </c>
      <c r="C2868" s="435">
        <v>145000</v>
      </c>
      <c r="D2868" s="435">
        <f t="shared" si="66"/>
        <v>0</v>
      </c>
    </row>
    <row r="2869" spans="1:4" x14ac:dyDescent="0.25">
      <c r="A2869" s="452" t="s">
        <v>4326</v>
      </c>
      <c r="B2869" s="436">
        <v>178000</v>
      </c>
      <c r="C2869" s="435">
        <v>178000</v>
      </c>
      <c r="D2869" s="435">
        <f t="shared" si="66"/>
        <v>0</v>
      </c>
    </row>
    <row r="2870" spans="1:4" x14ac:dyDescent="0.25">
      <c r="A2870" s="452" t="s">
        <v>4327</v>
      </c>
      <c r="B2870" s="436">
        <v>142000</v>
      </c>
      <c r="C2870" s="435">
        <v>142000</v>
      </c>
      <c r="D2870" s="435">
        <f t="shared" si="66"/>
        <v>0</v>
      </c>
    </row>
    <row r="2871" spans="1:4" x14ac:dyDescent="0.25">
      <c r="A2871" s="452" t="s">
        <v>4328</v>
      </c>
      <c r="B2871" s="436">
        <v>112000</v>
      </c>
      <c r="C2871" s="435">
        <v>112000</v>
      </c>
      <c r="D2871" s="435">
        <f t="shared" si="66"/>
        <v>0</v>
      </c>
    </row>
    <row r="2872" spans="1:4" x14ac:dyDescent="0.25">
      <c r="A2872" s="452" t="s">
        <v>4329</v>
      </c>
      <c r="B2872" s="436">
        <v>104000</v>
      </c>
      <c r="C2872" s="435">
        <v>104000</v>
      </c>
      <c r="D2872" s="435">
        <f t="shared" si="66"/>
        <v>0</v>
      </c>
    </row>
    <row r="2873" spans="1:4" x14ac:dyDescent="0.25">
      <c r="A2873" s="452" t="s">
        <v>4330</v>
      </c>
      <c r="B2873" s="436">
        <v>112000</v>
      </c>
      <c r="C2873" s="435">
        <v>112000</v>
      </c>
      <c r="D2873" s="435">
        <f t="shared" si="66"/>
        <v>0</v>
      </c>
    </row>
    <row r="2874" spans="1:4" x14ac:dyDescent="0.25">
      <c r="A2874" s="452" t="s">
        <v>4331</v>
      </c>
      <c r="B2874" s="436">
        <v>147000</v>
      </c>
      <c r="C2874" s="435">
        <v>147000</v>
      </c>
      <c r="D2874" s="435">
        <f t="shared" si="66"/>
        <v>0</v>
      </c>
    </row>
    <row r="2875" spans="1:4" x14ac:dyDescent="0.25">
      <c r="A2875" s="452" t="s">
        <v>4332</v>
      </c>
      <c r="B2875" s="436">
        <v>26000</v>
      </c>
      <c r="C2875" s="435">
        <v>26000</v>
      </c>
      <c r="D2875" s="435">
        <f t="shared" si="66"/>
        <v>0</v>
      </c>
    </row>
    <row r="2876" spans="1:4" ht="31.5" x14ac:dyDescent="0.25">
      <c r="A2876" s="452" t="s">
        <v>4333</v>
      </c>
      <c r="B2876" s="436">
        <v>16000</v>
      </c>
      <c r="C2876" s="435">
        <v>16000</v>
      </c>
      <c r="D2876" s="435">
        <f t="shared" si="66"/>
        <v>0</v>
      </c>
    </row>
    <row r="2877" spans="1:4" ht="31.5" x14ac:dyDescent="0.25">
      <c r="A2877" s="452" t="s">
        <v>4334</v>
      </c>
      <c r="B2877" s="436">
        <v>16000</v>
      </c>
      <c r="C2877" s="435">
        <v>16000</v>
      </c>
      <c r="D2877" s="435">
        <f t="shared" si="66"/>
        <v>0</v>
      </c>
    </row>
    <row r="2878" spans="1:4" ht="31.5" x14ac:dyDescent="0.25">
      <c r="A2878" s="452" t="s">
        <v>4335</v>
      </c>
      <c r="B2878" s="436">
        <v>16200</v>
      </c>
      <c r="C2878" s="435">
        <v>16200</v>
      </c>
      <c r="D2878" s="435">
        <f t="shared" si="66"/>
        <v>0</v>
      </c>
    </row>
    <row r="2879" spans="1:4" x14ac:dyDescent="0.25">
      <c r="A2879" s="452" t="s">
        <v>4336</v>
      </c>
      <c r="B2879" s="436">
        <v>24000</v>
      </c>
      <c r="C2879" s="435">
        <v>24000</v>
      </c>
      <c r="D2879" s="435">
        <f t="shared" si="66"/>
        <v>0</v>
      </c>
    </row>
    <row r="2880" spans="1:4" x14ac:dyDescent="0.25">
      <c r="A2880" s="452" t="s">
        <v>4337</v>
      </c>
      <c r="B2880" s="436">
        <v>15000</v>
      </c>
      <c r="C2880" s="435">
        <v>15000</v>
      </c>
      <c r="D2880" s="435">
        <f t="shared" si="66"/>
        <v>0</v>
      </c>
    </row>
    <row r="2881" spans="1:4" x14ac:dyDescent="0.25">
      <c r="A2881" s="452" t="s">
        <v>4338</v>
      </c>
      <c r="B2881" s="436">
        <v>22500</v>
      </c>
      <c r="C2881" s="435">
        <v>22500</v>
      </c>
      <c r="D2881" s="435">
        <f t="shared" si="66"/>
        <v>0</v>
      </c>
    </row>
    <row r="2882" spans="1:4" x14ac:dyDescent="0.25">
      <c r="A2882" s="452" t="s">
        <v>4339</v>
      </c>
      <c r="B2882" s="436">
        <v>15600</v>
      </c>
      <c r="C2882" s="435">
        <v>15600</v>
      </c>
      <c r="D2882" s="435">
        <f t="shared" si="66"/>
        <v>0</v>
      </c>
    </row>
    <row r="2883" spans="1:4" x14ac:dyDescent="0.25">
      <c r="A2883" s="452" t="s">
        <v>4340</v>
      </c>
      <c r="B2883" s="436">
        <v>15600</v>
      </c>
      <c r="C2883" s="435">
        <v>15600</v>
      </c>
      <c r="D2883" s="435">
        <f t="shared" si="66"/>
        <v>0</v>
      </c>
    </row>
    <row r="2884" spans="1:4" x14ac:dyDescent="0.25">
      <c r="A2884" s="452" t="s">
        <v>4341</v>
      </c>
      <c r="B2884" s="436">
        <v>28500</v>
      </c>
      <c r="C2884" s="435">
        <v>28500</v>
      </c>
      <c r="D2884" s="435">
        <f t="shared" si="66"/>
        <v>0</v>
      </c>
    </row>
    <row r="2885" spans="1:4" x14ac:dyDescent="0.25">
      <c r="A2885" s="452" t="s">
        <v>4342</v>
      </c>
      <c r="B2885" s="436">
        <v>32500</v>
      </c>
      <c r="C2885" s="435">
        <v>32500</v>
      </c>
      <c r="D2885" s="435">
        <f t="shared" si="66"/>
        <v>0</v>
      </c>
    </row>
    <row r="2886" spans="1:4" x14ac:dyDescent="0.25">
      <c r="A2886" s="452" t="s">
        <v>4343</v>
      </c>
      <c r="B2886" s="436">
        <v>32500</v>
      </c>
      <c r="C2886" s="436">
        <v>32500</v>
      </c>
      <c r="D2886" s="435">
        <f t="shared" si="66"/>
        <v>0</v>
      </c>
    </row>
    <row r="2887" spans="1:4" x14ac:dyDescent="0.25">
      <c r="A2887" s="452" t="s">
        <v>4344</v>
      </c>
      <c r="B2887" s="436">
        <v>13000</v>
      </c>
      <c r="C2887" s="436">
        <v>13000</v>
      </c>
      <c r="D2887" s="435">
        <f t="shared" si="66"/>
        <v>0</v>
      </c>
    </row>
    <row r="2888" spans="1:4" x14ac:dyDescent="0.25">
      <c r="A2888" s="452" t="s">
        <v>4345</v>
      </c>
      <c r="B2888" s="436">
        <v>25600</v>
      </c>
      <c r="C2888" s="436">
        <v>25600</v>
      </c>
      <c r="D2888" s="435">
        <f t="shared" si="66"/>
        <v>0</v>
      </c>
    </row>
    <row r="2889" spans="1:4" x14ac:dyDescent="0.25">
      <c r="A2889" s="452" t="s">
        <v>4346</v>
      </c>
      <c r="B2889" s="436">
        <v>16500</v>
      </c>
      <c r="C2889" s="436">
        <v>16500</v>
      </c>
      <c r="D2889" s="435">
        <f t="shared" si="66"/>
        <v>0</v>
      </c>
    </row>
    <row r="2890" spans="1:4" x14ac:dyDescent="0.25">
      <c r="A2890" s="452" t="s">
        <v>4347</v>
      </c>
      <c r="B2890" s="436">
        <v>23000</v>
      </c>
      <c r="C2890" s="436">
        <v>23000</v>
      </c>
      <c r="D2890" s="435">
        <f t="shared" si="66"/>
        <v>0</v>
      </c>
    </row>
    <row r="2891" spans="1:4" x14ac:dyDescent="0.25">
      <c r="A2891" s="452" t="s">
        <v>4348</v>
      </c>
      <c r="B2891" s="436">
        <v>26500</v>
      </c>
      <c r="C2891" s="436">
        <v>26500</v>
      </c>
      <c r="D2891" s="435">
        <f t="shared" si="66"/>
        <v>0</v>
      </c>
    </row>
    <row r="2892" spans="1:4" x14ac:dyDescent="0.25">
      <c r="A2892" s="452" t="s">
        <v>4349</v>
      </c>
      <c r="B2892" s="436">
        <v>50000</v>
      </c>
      <c r="C2892" s="436">
        <v>50000</v>
      </c>
      <c r="D2892" s="435">
        <f t="shared" si="66"/>
        <v>0</v>
      </c>
    </row>
    <row r="2893" spans="1:4" x14ac:dyDescent="0.25">
      <c r="A2893" s="452" t="s">
        <v>4350</v>
      </c>
      <c r="B2893" s="436">
        <v>93000</v>
      </c>
      <c r="C2893" s="436">
        <v>93000</v>
      </c>
      <c r="D2893" s="435">
        <f t="shared" si="66"/>
        <v>0</v>
      </c>
    </row>
    <row r="2894" spans="1:4" x14ac:dyDescent="0.25">
      <c r="A2894" s="452" t="s">
        <v>4351</v>
      </c>
      <c r="B2894" s="436">
        <v>112526</v>
      </c>
      <c r="C2894" s="436">
        <v>112526</v>
      </c>
      <c r="D2894" s="435">
        <f t="shared" ref="D2894:D2922" si="67">B2894-C2894</f>
        <v>0</v>
      </c>
    </row>
    <row r="2895" spans="1:4" x14ac:dyDescent="0.25">
      <c r="A2895" s="452" t="s">
        <v>4352</v>
      </c>
      <c r="B2895" s="436">
        <v>112528</v>
      </c>
      <c r="C2895" s="436">
        <v>112528</v>
      </c>
      <c r="D2895" s="435">
        <f t="shared" si="67"/>
        <v>0</v>
      </c>
    </row>
    <row r="2896" spans="1:4" x14ac:dyDescent="0.25">
      <c r="A2896" s="452" t="s">
        <v>4353</v>
      </c>
      <c r="B2896" s="436">
        <v>150304</v>
      </c>
      <c r="C2896" s="435">
        <v>150304</v>
      </c>
      <c r="D2896" s="435">
        <f t="shared" si="67"/>
        <v>0</v>
      </c>
    </row>
    <row r="2897" spans="1:4" x14ac:dyDescent="0.25">
      <c r="A2897" s="452" t="s">
        <v>4354</v>
      </c>
      <c r="B2897" s="436">
        <v>196850</v>
      </c>
      <c r="C2897" s="435">
        <v>196850</v>
      </c>
      <c r="D2897" s="435">
        <f t="shared" si="67"/>
        <v>0</v>
      </c>
    </row>
    <row r="2898" spans="1:4" x14ac:dyDescent="0.25">
      <c r="A2898" s="452" t="s">
        <v>4355</v>
      </c>
      <c r="B2898" s="436">
        <v>106299</v>
      </c>
      <c r="C2898" s="435">
        <v>106299</v>
      </c>
      <c r="D2898" s="435">
        <f t="shared" si="67"/>
        <v>0</v>
      </c>
    </row>
    <row r="2899" spans="1:4" x14ac:dyDescent="0.25">
      <c r="A2899" s="452" t="s">
        <v>4355</v>
      </c>
      <c r="B2899" s="436">
        <v>106299</v>
      </c>
      <c r="C2899" s="435">
        <v>106299</v>
      </c>
      <c r="D2899" s="435">
        <f t="shared" si="67"/>
        <v>0</v>
      </c>
    </row>
    <row r="2900" spans="1:4" x14ac:dyDescent="0.25">
      <c r="A2900" s="452" t="s">
        <v>4355</v>
      </c>
      <c r="B2900" s="436">
        <v>106299</v>
      </c>
      <c r="C2900" s="435">
        <v>106299</v>
      </c>
      <c r="D2900" s="435">
        <f t="shared" si="67"/>
        <v>0</v>
      </c>
    </row>
    <row r="2901" spans="1:4" x14ac:dyDescent="0.25">
      <c r="A2901" s="452" t="s">
        <v>4356</v>
      </c>
      <c r="B2901" s="436">
        <v>50700</v>
      </c>
      <c r="C2901" s="435">
        <v>50700</v>
      </c>
      <c r="D2901" s="435">
        <f t="shared" si="67"/>
        <v>0</v>
      </c>
    </row>
    <row r="2902" spans="1:4" x14ac:dyDescent="0.25">
      <c r="A2902" s="452" t="s">
        <v>4357</v>
      </c>
      <c r="B2902" s="436">
        <v>45669</v>
      </c>
      <c r="C2902" s="435">
        <v>45669</v>
      </c>
      <c r="D2902" s="435">
        <f t="shared" si="67"/>
        <v>0</v>
      </c>
    </row>
    <row r="2903" spans="1:4" x14ac:dyDescent="0.25">
      <c r="A2903" s="452" t="s">
        <v>4358</v>
      </c>
      <c r="B2903" s="436">
        <v>90551</v>
      </c>
      <c r="C2903" s="435">
        <v>90551</v>
      </c>
      <c r="D2903" s="435">
        <f t="shared" si="67"/>
        <v>0</v>
      </c>
    </row>
    <row r="2904" spans="1:4" x14ac:dyDescent="0.25">
      <c r="A2904" s="452" t="s">
        <v>4359</v>
      </c>
      <c r="B2904" s="436">
        <v>169291</v>
      </c>
      <c r="C2904" s="435">
        <v>169291</v>
      </c>
      <c r="D2904" s="435">
        <f t="shared" si="67"/>
        <v>0</v>
      </c>
    </row>
    <row r="2905" spans="1:4" x14ac:dyDescent="0.25">
      <c r="A2905" s="452" t="s">
        <v>4658</v>
      </c>
      <c r="B2905" s="436">
        <v>78740</v>
      </c>
      <c r="C2905" s="435">
        <v>78740</v>
      </c>
      <c r="D2905" s="435">
        <f t="shared" si="67"/>
        <v>0</v>
      </c>
    </row>
    <row r="2906" spans="1:4" x14ac:dyDescent="0.25">
      <c r="A2906" s="452" t="s">
        <v>4659</v>
      </c>
      <c r="B2906" s="436">
        <v>16142</v>
      </c>
      <c r="C2906" s="435">
        <v>16142</v>
      </c>
      <c r="D2906" s="435">
        <f t="shared" si="67"/>
        <v>0</v>
      </c>
    </row>
    <row r="2907" spans="1:4" x14ac:dyDescent="0.25">
      <c r="A2907" s="452" t="s">
        <v>4659</v>
      </c>
      <c r="B2907" s="436">
        <v>16142</v>
      </c>
      <c r="C2907" s="435">
        <v>16142</v>
      </c>
      <c r="D2907" s="435">
        <f t="shared" si="67"/>
        <v>0</v>
      </c>
    </row>
    <row r="2908" spans="1:4" x14ac:dyDescent="0.25">
      <c r="A2908" s="452" t="s">
        <v>4660</v>
      </c>
      <c r="B2908" s="436">
        <v>23307</v>
      </c>
      <c r="C2908" s="435">
        <v>23307</v>
      </c>
      <c r="D2908" s="435">
        <f t="shared" si="67"/>
        <v>0</v>
      </c>
    </row>
    <row r="2909" spans="1:4" x14ac:dyDescent="0.25">
      <c r="A2909" s="452" t="s">
        <v>4661</v>
      </c>
      <c r="B2909" s="436">
        <v>23677</v>
      </c>
      <c r="C2909" s="435">
        <v>23677</v>
      </c>
      <c r="D2909" s="435">
        <f t="shared" si="67"/>
        <v>0</v>
      </c>
    </row>
    <row r="2910" spans="1:4" x14ac:dyDescent="0.25">
      <c r="A2910" s="452" t="s">
        <v>4661</v>
      </c>
      <c r="B2910" s="436">
        <v>23677</v>
      </c>
      <c r="C2910" s="435">
        <v>23677</v>
      </c>
      <c r="D2910" s="435">
        <f t="shared" si="67"/>
        <v>0</v>
      </c>
    </row>
    <row r="2911" spans="1:4" x14ac:dyDescent="0.25">
      <c r="A2911" s="452" t="s">
        <v>4662</v>
      </c>
      <c r="B2911" s="436">
        <v>52205</v>
      </c>
      <c r="C2911" s="435">
        <v>52205</v>
      </c>
      <c r="D2911" s="435">
        <f t="shared" si="67"/>
        <v>0</v>
      </c>
    </row>
    <row r="2912" spans="1:4" x14ac:dyDescent="0.25">
      <c r="A2912" s="452" t="s">
        <v>4663</v>
      </c>
      <c r="B2912" s="436">
        <v>28323</v>
      </c>
      <c r="C2912" s="435">
        <v>28323</v>
      </c>
      <c r="D2912" s="435">
        <f t="shared" si="67"/>
        <v>0</v>
      </c>
    </row>
    <row r="2913" spans="1:4" x14ac:dyDescent="0.25">
      <c r="A2913" s="452" t="s">
        <v>4664</v>
      </c>
      <c r="B2913" s="436">
        <v>35433</v>
      </c>
      <c r="C2913" s="435">
        <v>35433</v>
      </c>
      <c r="D2913" s="435">
        <f t="shared" si="67"/>
        <v>0</v>
      </c>
    </row>
    <row r="2914" spans="1:4" x14ac:dyDescent="0.25">
      <c r="A2914" s="452" t="s">
        <v>4665</v>
      </c>
      <c r="B2914" s="436">
        <v>43307</v>
      </c>
      <c r="C2914" s="435">
        <v>43307</v>
      </c>
      <c r="D2914" s="435">
        <f t="shared" si="67"/>
        <v>0</v>
      </c>
    </row>
    <row r="2915" spans="1:4" x14ac:dyDescent="0.25">
      <c r="A2915" s="452" t="s">
        <v>4666</v>
      </c>
      <c r="B2915" s="436">
        <v>114173</v>
      </c>
      <c r="C2915" s="435">
        <v>114173</v>
      </c>
      <c r="D2915" s="435">
        <f t="shared" si="67"/>
        <v>0</v>
      </c>
    </row>
    <row r="2916" spans="1:4" x14ac:dyDescent="0.25">
      <c r="A2916" s="452" t="s">
        <v>4666</v>
      </c>
      <c r="B2916" s="436">
        <v>114173</v>
      </c>
      <c r="C2916" s="435">
        <v>114173</v>
      </c>
      <c r="D2916" s="435">
        <f t="shared" si="67"/>
        <v>0</v>
      </c>
    </row>
    <row r="2917" spans="1:4" x14ac:dyDescent="0.25">
      <c r="A2917" s="315" t="s">
        <v>5765</v>
      </c>
      <c r="B2917" s="435">
        <v>161417</v>
      </c>
      <c r="C2917" s="435">
        <v>161417</v>
      </c>
      <c r="D2917" s="435">
        <f t="shared" si="67"/>
        <v>0</v>
      </c>
    </row>
    <row r="2918" spans="1:4" x14ac:dyDescent="0.25">
      <c r="A2918" s="315" t="s">
        <v>5766</v>
      </c>
      <c r="B2918" s="435">
        <v>159448</v>
      </c>
      <c r="C2918" s="435">
        <v>159448</v>
      </c>
      <c r="D2918" s="435">
        <f t="shared" si="67"/>
        <v>0</v>
      </c>
    </row>
    <row r="2919" spans="1:4" x14ac:dyDescent="0.25">
      <c r="A2919" s="315" t="s">
        <v>5767</v>
      </c>
      <c r="B2919" s="435">
        <v>2563386</v>
      </c>
      <c r="C2919" s="435">
        <v>2563386</v>
      </c>
      <c r="D2919" s="435">
        <f t="shared" si="67"/>
        <v>0</v>
      </c>
    </row>
    <row r="2920" spans="1:4" x14ac:dyDescent="0.25">
      <c r="A2920" s="315" t="s">
        <v>5768</v>
      </c>
      <c r="B2920" s="435">
        <v>18031</v>
      </c>
      <c r="C2920" s="435">
        <v>18031</v>
      </c>
      <c r="D2920" s="435">
        <f t="shared" si="67"/>
        <v>0</v>
      </c>
    </row>
    <row r="2921" spans="1:4" x14ac:dyDescent="0.25">
      <c r="A2921" s="315" t="s">
        <v>5769</v>
      </c>
      <c r="B2921" s="435">
        <v>168347</v>
      </c>
      <c r="C2921" s="435">
        <v>168347</v>
      </c>
      <c r="D2921" s="435">
        <f t="shared" si="67"/>
        <v>0</v>
      </c>
    </row>
    <row r="2922" spans="1:4" x14ac:dyDescent="0.25">
      <c r="A2922" s="315" t="s">
        <v>5770</v>
      </c>
      <c r="B2922" s="435">
        <v>13386</v>
      </c>
      <c r="C2922" s="435">
        <v>13386</v>
      </c>
      <c r="D2922" s="435">
        <f t="shared" si="67"/>
        <v>0</v>
      </c>
    </row>
    <row r="2923" spans="1:4" x14ac:dyDescent="0.25">
      <c r="A2923" s="428" t="s">
        <v>3725</v>
      </c>
      <c r="B2923" s="325">
        <f>SUM(B2829:B2922)</f>
        <v>9149922</v>
      </c>
      <c r="C2923" s="268">
        <f>SUM(C2829:C2922)</f>
        <v>9149922</v>
      </c>
      <c r="D2923" s="268">
        <f>B2923-C2923</f>
        <v>0</v>
      </c>
    </row>
    <row r="2924" spans="1:4" x14ac:dyDescent="0.25">
      <c r="A2924" s="302" t="s">
        <v>2098</v>
      </c>
      <c r="B2924" s="298">
        <f>B2705+B2827+B2923</f>
        <v>246981923</v>
      </c>
      <c r="C2924" s="298">
        <f>C2705+C2827+C2923</f>
        <v>135493276</v>
      </c>
      <c r="D2924" s="328">
        <f>D2705+D2827+D2923</f>
        <v>111488647</v>
      </c>
    </row>
    <row r="2925" spans="1:4" ht="31.5" x14ac:dyDescent="0.25">
      <c r="A2925" s="411" t="s">
        <v>3959</v>
      </c>
      <c r="B2925" s="444">
        <f>SUM(B2924)</f>
        <v>246981923</v>
      </c>
      <c r="C2925" s="444">
        <f t="shared" ref="C2925:D2925" si="68">SUM(C2924)</f>
        <v>135493276</v>
      </c>
      <c r="D2925" s="444">
        <f t="shared" si="68"/>
        <v>111488647</v>
      </c>
    </row>
    <row r="2926" spans="1:4" x14ac:dyDescent="0.25">
      <c r="A2926" s="294"/>
      <c r="B2926" s="294"/>
      <c r="C2926" s="294"/>
      <c r="D2926" s="294"/>
    </row>
    <row r="2927" spans="1:4" x14ac:dyDescent="0.25">
      <c r="A2927" s="299" t="s">
        <v>3229</v>
      </c>
      <c r="B2927" s="294"/>
      <c r="C2927" s="294"/>
      <c r="D2927" s="294"/>
    </row>
    <row r="2928" spans="1:4" x14ac:dyDescent="0.25">
      <c r="A2928" s="265" t="s">
        <v>3960</v>
      </c>
      <c r="B2928" s="319">
        <v>267400</v>
      </c>
      <c r="C2928" s="319">
        <v>267400</v>
      </c>
      <c r="D2928" s="435">
        <f t="shared" ref="D2928:D3057" si="69">(B2928-C2928)</f>
        <v>0</v>
      </c>
    </row>
    <row r="2929" spans="1:4" x14ac:dyDescent="0.25">
      <c r="A2929" s="265" t="s">
        <v>3960</v>
      </c>
      <c r="B2929" s="319">
        <v>267400</v>
      </c>
      <c r="C2929" s="319">
        <v>267400</v>
      </c>
      <c r="D2929" s="435">
        <f t="shared" si="69"/>
        <v>0</v>
      </c>
    </row>
    <row r="2930" spans="1:4" x14ac:dyDescent="0.25">
      <c r="A2930" s="265" t="s">
        <v>3960</v>
      </c>
      <c r="B2930" s="319">
        <v>267400</v>
      </c>
      <c r="C2930" s="319">
        <v>267400</v>
      </c>
      <c r="D2930" s="435">
        <f t="shared" si="69"/>
        <v>0</v>
      </c>
    </row>
    <row r="2931" spans="1:4" x14ac:dyDescent="0.25">
      <c r="A2931" s="316" t="s">
        <v>3961</v>
      </c>
      <c r="B2931" s="319">
        <v>300000</v>
      </c>
      <c r="C2931" s="319">
        <v>300000</v>
      </c>
      <c r="D2931" s="435">
        <f t="shared" si="69"/>
        <v>0</v>
      </c>
    </row>
    <row r="2932" spans="1:4" x14ac:dyDescent="0.25">
      <c r="A2932" s="265" t="s">
        <v>5771</v>
      </c>
      <c r="B2932" s="319">
        <v>176000</v>
      </c>
      <c r="C2932" s="319">
        <v>176000</v>
      </c>
      <c r="D2932" s="435">
        <f t="shared" si="69"/>
        <v>0</v>
      </c>
    </row>
    <row r="2933" spans="1:4" x14ac:dyDescent="0.25">
      <c r="A2933" s="326" t="s">
        <v>1601</v>
      </c>
      <c r="B2933" s="437">
        <f>SUM(B2928:B2932)</f>
        <v>1278200</v>
      </c>
      <c r="C2933" s="437">
        <f>SUM(C2928:C2932)</f>
        <v>1278200</v>
      </c>
      <c r="D2933" s="328">
        <f t="shared" si="69"/>
        <v>0</v>
      </c>
    </row>
    <row r="2934" spans="1:4" x14ac:dyDescent="0.25">
      <c r="A2934" s="316" t="s">
        <v>3962</v>
      </c>
      <c r="B2934" s="319">
        <v>365354</v>
      </c>
      <c r="C2934" s="319">
        <v>161536</v>
      </c>
      <c r="D2934" s="435">
        <f>(B2934-C2934)</f>
        <v>203818</v>
      </c>
    </row>
    <row r="2935" spans="1:4" x14ac:dyDescent="0.25">
      <c r="A2935" s="428" t="s">
        <v>1654</v>
      </c>
      <c r="B2935" s="437">
        <f>SUM(B2934:B2934)</f>
        <v>365354</v>
      </c>
      <c r="C2935" s="437">
        <f>SUM(C2934:C2934)</f>
        <v>161536</v>
      </c>
      <c r="D2935" s="328">
        <f>(B2935-C2935)</f>
        <v>203818</v>
      </c>
    </row>
    <row r="2936" spans="1:4" x14ac:dyDescent="0.25">
      <c r="A2936" s="316" t="s">
        <v>4667</v>
      </c>
      <c r="B2936" s="319">
        <v>11024</v>
      </c>
      <c r="C2936" s="319">
        <v>11024</v>
      </c>
      <c r="D2936" s="266">
        <f>(B2936-C2936)</f>
        <v>0</v>
      </c>
    </row>
    <row r="2937" spans="1:4" x14ac:dyDescent="0.25">
      <c r="A2937" s="316" t="s">
        <v>4668</v>
      </c>
      <c r="B2937" s="319">
        <v>24803</v>
      </c>
      <c r="C2937" s="319">
        <v>24803</v>
      </c>
      <c r="D2937" s="266">
        <f t="shared" ref="D2937:D3000" si="70">(B2937-C2937)</f>
        <v>0</v>
      </c>
    </row>
    <row r="2938" spans="1:4" x14ac:dyDescent="0.25">
      <c r="A2938" s="316" t="s">
        <v>4669</v>
      </c>
      <c r="B2938" s="319">
        <v>169291</v>
      </c>
      <c r="C2938" s="319">
        <v>169291</v>
      </c>
      <c r="D2938" s="266">
        <f t="shared" si="70"/>
        <v>0</v>
      </c>
    </row>
    <row r="2939" spans="1:4" x14ac:dyDescent="0.25">
      <c r="A2939" s="316" t="s">
        <v>4670</v>
      </c>
      <c r="B2939" s="319">
        <v>102756</v>
      </c>
      <c r="C2939" s="319">
        <v>102756</v>
      </c>
      <c r="D2939" s="266">
        <f t="shared" si="70"/>
        <v>0</v>
      </c>
    </row>
    <row r="2940" spans="1:4" x14ac:dyDescent="0.25">
      <c r="A2940" s="316" t="s">
        <v>4671</v>
      </c>
      <c r="B2940" s="319">
        <v>42519</v>
      </c>
      <c r="C2940" s="319">
        <v>42519</v>
      </c>
      <c r="D2940" s="266">
        <f t="shared" si="70"/>
        <v>0</v>
      </c>
    </row>
    <row r="2941" spans="1:4" x14ac:dyDescent="0.25">
      <c r="A2941" s="316" t="s">
        <v>4672</v>
      </c>
      <c r="B2941" s="319">
        <v>11016</v>
      </c>
      <c r="C2941" s="319">
        <v>11016</v>
      </c>
      <c r="D2941" s="266">
        <f t="shared" si="70"/>
        <v>0</v>
      </c>
    </row>
    <row r="2942" spans="1:4" x14ac:dyDescent="0.25">
      <c r="A2942" s="316" t="s">
        <v>4672</v>
      </c>
      <c r="B2942" s="319">
        <v>11016</v>
      </c>
      <c r="C2942" s="319">
        <v>11016</v>
      </c>
      <c r="D2942" s="266">
        <f t="shared" si="70"/>
        <v>0</v>
      </c>
    </row>
    <row r="2943" spans="1:4" x14ac:dyDescent="0.25">
      <c r="A2943" s="316" t="s">
        <v>4672</v>
      </c>
      <c r="B2943" s="319">
        <v>11016</v>
      </c>
      <c r="C2943" s="319">
        <v>11016</v>
      </c>
      <c r="D2943" s="266">
        <f t="shared" si="70"/>
        <v>0</v>
      </c>
    </row>
    <row r="2944" spans="1:4" x14ac:dyDescent="0.25">
      <c r="A2944" s="316" t="s">
        <v>4673</v>
      </c>
      <c r="B2944" s="319">
        <v>25197</v>
      </c>
      <c r="C2944" s="319">
        <v>25197</v>
      </c>
      <c r="D2944" s="266">
        <f t="shared" si="70"/>
        <v>0</v>
      </c>
    </row>
    <row r="2945" spans="1:4" x14ac:dyDescent="0.25">
      <c r="A2945" s="316" t="s">
        <v>4674</v>
      </c>
      <c r="B2945" s="319">
        <v>196850</v>
      </c>
      <c r="C2945" s="319">
        <v>196850</v>
      </c>
      <c r="D2945" s="266">
        <f t="shared" si="70"/>
        <v>0</v>
      </c>
    </row>
    <row r="2946" spans="1:4" x14ac:dyDescent="0.25">
      <c r="A2946" s="265" t="s">
        <v>4675</v>
      </c>
      <c r="B2946" s="319">
        <v>200696</v>
      </c>
      <c r="C2946" s="319">
        <v>200696</v>
      </c>
      <c r="D2946" s="266">
        <f t="shared" si="70"/>
        <v>0</v>
      </c>
    </row>
    <row r="2947" spans="1:4" x14ac:dyDescent="0.25">
      <c r="A2947" s="265" t="s">
        <v>4676</v>
      </c>
      <c r="B2947" s="319">
        <v>143881</v>
      </c>
      <c r="C2947" s="319">
        <v>143881</v>
      </c>
      <c r="D2947" s="266">
        <f t="shared" si="70"/>
        <v>0</v>
      </c>
    </row>
    <row r="2948" spans="1:4" x14ac:dyDescent="0.25">
      <c r="A2948" s="316" t="s">
        <v>4677</v>
      </c>
      <c r="B2948" s="319">
        <v>77874</v>
      </c>
      <c r="C2948" s="319">
        <v>77874</v>
      </c>
      <c r="D2948" s="266">
        <f t="shared" si="70"/>
        <v>0</v>
      </c>
    </row>
    <row r="2949" spans="1:4" x14ac:dyDescent="0.25">
      <c r="A2949" s="316" t="s">
        <v>4678</v>
      </c>
      <c r="B2949" s="319">
        <v>14157</v>
      </c>
      <c r="C2949" s="319">
        <v>14157</v>
      </c>
      <c r="D2949" s="266">
        <f t="shared" si="70"/>
        <v>0</v>
      </c>
    </row>
    <row r="2950" spans="1:4" x14ac:dyDescent="0.25">
      <c r="A2950" s="316" t="s">
        <v>4679</v>
      </c>
      <c r="B2950" s="319">
        <v>36221</v>
      </c>
      <c r="C2950" s="319">
        <v>36221</v>
      </c>
      <c r="D2950" s="266">
        <f t="shared" si="70"/>
        <v>0</v>
      </c>
    </row>
    <row r="2951" spans="1:4" x14ac:dyDescent="0.25">
      <c r="A2951" s="316" t="s">
        <v>4680</v>
      </c>
      <c r="B2951" s="319">
        <v>35433</v>
      </c>
      <c r="C2951" s="319">
        <v>35433</v>
      </c>
      <c r="D2951" s="266">
        <f t="shared" si="70"/>
        <v>0</v>
      </c>
    </row>
    <row r="2952" spans="1:4" x14ac:dyDescent="0.25">
      <c r="A2952" s="316" t="s">
        <v>4681</v>
      </c>
      <c r="B2952" s="319">
        <v>35433</v>
      </c>
      <c r="C2952" s="319">
        <v>35433</v>
      </c>
      <c r="D2952" s="266">
        <f t="shared" si="70"/>
        <v>0</v>
      </c>
    </row>
    <row r="2953" spans="1:4" x14ac:dyDescent="0.25">
      <c r="A2953" s="316" t="s">
        <v>4682</v>
      </c>
      <c r="B2953" s="319">
        <v>7874</v>
      </c>
      <c r="C2953" s="319">
        <v>7874</v>
      </c>
      <c r="D2953" s="266">
        <f t="shared" si="70"/>
        <v>0</v>
      </c>
    </row>
    <row r="2954" spans="1:4" x14ac:dyDescent="0.25">
      <c r="A2954" s="316" t="s">
        <v>4683</v>
      </c>
      <c r="B2954" s="319">
        <v>7874</v>
      </c>
      <c r="C2954" s="319">
        <v>7874</v>
      </c>
      <c r="D2954" s="266">
        <f t="shared" si="70"/>
        <v>0</v>
      </c>
    </row>
    <row r="2955" spans="1:4" x14ac:dyDescent="0.25">
      <c r="A2955" s="316" t="s">
        <v>4684</v>
      </c>
      <c r="B2955" s="319">
        <v>70866</v>
      </c>
      <c r="C2955" s="319">
        <v>70866</v>
      </c>
      <c r="D2955" s="266">
        <f t="shared" si="70"/>
        <v>0</v>
      </c>
    </row>
    <row r="2956" spans="1:4" x14ac:dyDescent="0.25">
      <c r="A2956" s="316" t="s">
        <v>4685</v>
      </c>
      <c r="B2956" s="319">
        <v>4500</v>
      </c>
      <c r="C2956" s="319">
        <v>4500</v>
      </c>
      <c r="D2956" s="266">
        <f t="shared" si="70"/>
        <v>0</v>
      </c>
    </row>
    <row r="2957" spans="1:4" x14ac:dyDescent="0.25">
      <c r="A2957" s="316" t="s">
        <v>4686</v>
      </c>
      <c r="B2957" s="319">
        <v>19685</v>
      </c>
      <c r="C2957" s="319">
        <v>19685</v>
      </c>
      <c r="D2957" s="266">
        <f t="shared" si="70"/>
        <v>0</v>
      </c>
    </row>
    <row r="2958" spans="1:4" x14ac:dyDescent="0.25">
      <c r="A2958" s="316" t="s">
        <v>4686</v>
      </c>
      <c r="B2958" s="319">
        <v>19685</v>
      </c>
      <c r="C2958" s="319">
        <v>19685</v>
      </c>
      <c r="D2958" s="266">
        <f t="shared" si="70"/>
        <v>0</v>
      </c>
    </row>
    <row r="2959" spans="1:4" x14ac:dyDescent="0.25">
      <c r="A2959" s="316" t="s">
        <v>4687</v>
      </c>
      <c r="B2959" s="319">
        <v>11079</v>
      </c>
      <c r="C2959" s="319">
        <v>11079</v>
      </c>
      <c r="D2959" s="266">
        <f t="shared" si="70"/>
        <v>0</v>
      </c>
    </row>
    <row r="2960" spans="1:4" x14ac:dyDescent="0.25">
      <c r="A2960" s="316" t="s">
        <v>4688</v>
      </c>
      <c r="B2960" s="319">
        <v>39291</v>
      </c>
      <c r="C2960" s="319">
        <v>39291</v>
      </c>
      <c r="D2960" s="266">
        <f t="shared" si="70"/>
        <v>0</v>
      </c>
    </row>
    <row r="2961" spans="1:4" x14ac:dyDescent="0.25">
      <c r="A2961" s="316" t="s">
        <v>4689</v>
      </c>
      <c r="B2961" s="319">
        <v>31000</v>
      </c>
      <c r="C2961" s="319">
        <v>31000</v>
      </c>
      <c r="D2961" s="266">
        <f t="shared" si="70"/>
        <v>0</v>
      </c>
    </row>
    <row r="2962" spans="1:4" x14ac:dyDescent="0.25">
      <c r="A2962" s="265" t="s">
        <v>4690</v>
      </c>
      <c r="B2962" s="319">
        <v>1050000</v>
      </c>
      <c r="C2962" s="319">
        <v>1050000</v>
      </c>
      <c r="D2962" s="266">
        <f t="shared" si="70"/>
        <v>0</v>
      </c>
    </row>
    <row r="2963" spans="1:4" x14ac:dyDescent="0.25">
      <c r="A2963" s="316" t="s">
        <v>4691</v>
      </c>
      <c r="B2963" s="319">
        <v>246000</v>
      </c>
      <c r="C2963" s="319">
        <v>246000</v>
      </c>
      <c r="D2963" s="266">
        <f t="shared" si="70"/>
        <v>0</v>
      </c>
    </row>
    <row r="2964" spans="1:4" x14ac:dyDescent="0.25">
      <c r="A2964" s="316" t="s">
        <v>4692</v>
      </c>
      <c r="B2964" s="319">
        <v>97559</v>
      </c>
      <c r="C2964" s="319">
        <v>97559</v>
      </c>
      <c r="D2964" s="266">
        <f t="shared" si="70"/>
        <v>0</v>
      </c>
    </row>
    <row r="2965" spans="1:4" x14ac:dyDescent="0.25">
      <c r="A2965" s="265" t="s">
        <v>4693</v>
      </c>
      <c r="B2965" s="319">
        <v>1020472</v>
      </c>
      <c r="C2965" s="319">
        <v>1020472</v>
      </c>
      <c r="D2965" s="266">
        <f t="shared" si="70"/>
        <v>0</v>
      </c>
    </row>
    <row r="2966" spans="1:4" x14ac:dyDescent="0.25">
      <c r="A2966" s="265" t="s">
        <v>4694</v>
      </c>
      <c r="B2966" s="319">
        <v>251969</v>
      </c>
      <c r="C2966" s="319">
        <v>251969</v>
      </c>
      <c r="D2966" s="266">
        <f t="shared" si="70"/>
        <v>0</v>
      </c>
    </row>
    <row r="2967" spans="1:4" x14ac:dyDescent="0.25">
      <c r="A2967" s="265" t="s">
        <v>4695</v>
      </c>
      <c r="B2967" s="319">
        <v>98425</v>
      </c>
      <c r="C2967" s="319">
        <v>98425</v>
      </c>
      <c r="D2967" s="266">
        <f t="shared" si="70"/>
        <v>0</v>
      </c>
    </row>
    <row r="2968" spans="1:4" x14ac:dyDescent="0.25">
      <c r="A2968" s="265" t="s">
        <v>4696</v>
      </c>
      <c r="B2968" s="319">
        <v>9449</v>
      </c>
      <c r="C2968" s="319">
        <v>9449</v>
      </c>
      <c r="D2968" s="266">
        <f t="shared" si="70"/>
        <v>0</v>
      </c>
    </row>
    <row r="2969" spans="1:4" x14ac:dyDescent="0.25">
      <c r="A2969" s="265" t="s">
        <v>4697</v>
      </c>
      <c r="B2969" s="319">
        <v>79075</v>
      </c>
      <c r="C2969" s="319">
        <v>79075</v>
      </c>
      <c r="D2969" s="266">
        <f t="shared" si="70"/>
        <v>0</v>
      </c>
    </row>
    <row r="2970" spans="1:4" x14ac:dyDescent="0.25">
      <c r="A2970" s="265" t="s">
        <v>4698</v>
      </c>
      <c r="B2970" s="319">
        <v>69660</v>
      </c>
      <c r="C2970" s="319">
        <v>69660</v>
      </c>
      <c r="D2970" s="266">
        <f t="shared" si="70"/>
        <v>0</v>
      </c>
    </row>
    <row r="2971" spans="1:4" x14ac:dyDescent="0.25">
      <c r="A2971" s="265" t="s">
        <v>4699</v>
      </c>
      <c r="B2971" s="319">
        <v>64260</v>
      </c>
      <c r="C2971" s="319">
        <v>64260</v>
      </c>
      <c r="D2971" s="266">
        <f t="shared" si="70"/>
        <v>0</v>
      </c>
    </row>
    <row r="2972" spans="1:4" x14ac:dyDescent="0.25">
      <c r="A2972" s="265" t="s">
        <v>4700</v>
      </c>
      <c r="B2972" s="319">
        <v>101575</v>
      </c>
      <c r="C2972" s="319">
        <v>101575</v>
      </c>
      <c r="D2972" s="266">
        <f t="shared" si="70"/>
        <v>0</v>
      </c>
    </row>
    <row r="2973" spans="1:4" x14ac:dyDescent="0.25">
      <c r="A2973" s="316" t="s">
        <v>4701</v>
      </c>
      <c r="B2973" s="319">
        <v>66134</v>
      </c>
      <c r="C2973" s="319">
        <v>66134</v>
      </c>
      <c r="D2973" s="266">
        <f t="shared" si="70"/>
        <v>0</v>
      </c>
    </row>
    <row r="2974" spans="1:4" x14ac:dyDescent="0.25">
      <c r="A2974" s="265" t="s">
        <v>4702</v>
      </c>
      <c r="B2974" s="319">
        <v>140182</v>
      </c>
      <c r="C2974" s="319">
        <v>140182</v>
      </c>
      <c r="D2974" s="266">
        <f t="shared" si="70"/>
        <v>0</v>
      </c>
    </row>
    <row r="2975" spans="1:4" x14ac:dyDescent="0.25">
      <c r="A2975" s="265" t="s">
        <v>4703</v>
      </c>
      <c r="B2975" s="319">
        <v>899110</v>
      </c>
      <c r="C2975" s="319">
        <v>899110</v>
      </c>
      <c r="D2975" s="266">
        <f t="shared" si="70"/>
        <v>0</v>
      </c>
    </row>
    <row r="2976" spans="1:4" x14ac:dyDescent="0.25">
      <c r="A2976" s="316" t="s">
        <v>4704</v>
      </c>
      <c r="B2976" s="319">
        <v>102362</v>
      </c>
      <c r="C2976" s="319">
        <v>102362</v>
      </c>
      <c r="D2976" s="266">
        <f t="shared" si="70"/>
        <v>0</v>
      </c>
    </row>
    <row r="2977" spans="1:4" x14ac:dyDescent="0.25">
      <c r="A2977" s="316" t="s">
        <v>4705</v>
      </c>
      <c r="B2977" s="319">
        <v>86535</v>
      </c>
      <c r="C2977" s="319">
        <v>86535</v>
      </c>
      <c r="D2977" s="266">
        <f t="shared" si="70"/>
        <v>0</v>
      </c>
    </row>
    <row r="2978" spans="1:4" x14ac:dyDescent="0.25">
      <c r="A2978" s="265" t="s">
        <v>4706</v>
      </c>
      <c r="B2978" s="319">
        <v>129684</v>
      </c>
      <c r="C2978" s="319">
        <v>129684</v>
      </c>
      <c r="D2978" s="266">
        <f t="shared" si="70"/>
        <v>0</v>
      </c>
    </row>
    <row r="2979" spans="1:4" x14ac:dyDescent="0.25">
      <c r="A2979" s="265" t="s">
        <v>4707</v>
      </c>
      <c r="B2979" s="319">
        <v>14159</v>
      </c>
      <c r="C2979" s="319">
        <v>14159</v>
      </c>
      <c r="D2979" s="266">
        <f t="shared" si="70"/>
        <v>0</v>
      </c>
    </row>
    <row r="2980" spans="1:4" x14ac:dyDescent="0.25">
      <c r="A2980" s="316" t="s">
        <v>4708</v>
      </c>
      <c r="B2980" s="319">
        <v>125984</v>
      </c>
      <c r="C2980" s="319">
        <v>125984</v>
      </c>
      <c r="D2980" s="266">
        <f t="shared" si="70"/>
        <v>0</v>
      </c>
    </row>
    <row r="2981" spans="1:4" x14ac:dyDescent="0.25">
      <c r="A2981" s="316" t="s">
        <v>4709</v>
      </c>
      <c r="B2981" s="319">
        <v>16535</v>
      </c>
      <c r="C2981" s="319">
        <v>16535</v>
      </c>
      <c r="D2981" s="266">
        <f t="shared" si="70"/>
        <v>0</v>
      </c>
    </row>
    <row r="2982" spans="1:4" x14ac:dyDescent="0.25">
      <c r="A2982" s="265" t="s">
        <v>4710</v>
      </c>
      <c r="B2982" s="319">
        <v>88189</v>
      </c>
      <c r="C2982" s="319">
        <v>88189</v>
      </c>
      <c r="D2982" s="266">
        <f t="shared" si="70"/>
        <v>0</v>
      </c>
    </row>
    <row r="2983" spans="1:4" x14ac:dyDescent="0.25">
      <c r="A2983" s="265" t="s">
        <v>4711</v>
      </c>
      <c r="B2983" s="319">
        <v>20787</v>
      </c>
      <c r="C2983" s="319">
        <v>20787</v>
      </c>
      <c r="D2983" s="266">
        <f t="shared" si="70"/>
        <v>0</v>
      </c>
    </row>
    <row r="2984" spans="1:4" x14ac:dyDescent="0.25">
      <c r="A2984" s="265" t="s">
        <v>4712</v>
      </c>
      <c r="B2984" s="319">
        <v>146654</v>
      </c>
      <c r="C2984" s="319">
        <v>146654</v>
      </c>
      <c r="D2984" s="266">
        <f t="shared" si="70"/>
        <v>0</v>
      </c>
    </row>
    <row r="2985" spans="1:4" x14ac:dyDescent="0.25">
      <c r="A2985" s="265" t="s">
        <v>4713</v>
      </c>
      <c r="B2985" s="319">
        <v>534645</v>
      </c>
      <c r="C2985" s="319">
        <v>534645</v>
      </c>
      <c r="D2985" s="266">
        <f t="shared" si="70"/>
        <v>0</v>
      </c>
    </row>
    <row r="2986" spans="1:4" x14ac:dyDescent="0.25">
      <c r="A2986" s="265" t="s">
        <v>4714</v>
      </c>
      <c r="B2986" s="319">
        <v>377520</v>
      </c>
      <c r="C2986" s="319">
        <v>377520</v>
      </c>
      <c r="D2986" s="266">
        <f t="shared" si="70"/>
        <v>0</v>
      </c>
    </row>
    <row r="2987" spans="1:4" x14ac:dyDescent="0.25">
      <c r="A2987" s="265" t="s">
        <v>4715</v>
      </c>
      <c r="B2987" s="319">
        <v>19143</v>
      </c>
      <c r="C2987" s="319">
        <v>19143</v>
      </c>
      <c r="D2987" s="266">
        <f t="shared" si="70"/>
        <v>0</v>
      </c>
    </row>
    <row r="2988" spans="1:4" x14ac:dyDescent="0.25">
      <c r="A2988" s="265" t="s">
        <v>4716</v>
      </c>
      <c r="B2988" s="319">
        <v>8505</v>
      </c>
      <c r="C2988" s="319">
        <v>8505</v>
      </c>
      <c r="D2988" s="266">
        <f t="shared" si="70"/>
        <v>0</v>
      </c>
    </row>
    <row r="2989" spans="1:4" x14ac:dyDescent="0.25">
      <c r="A2989" s="265" t="s">
        <v>4717</v>
      </c>
      <c r="B2989" s="319">
        <v>12232</v>
      </c>
      <c r="C2989" s="319">
        <v>12232</v>
      </c>
      <c r="D2989" s="266">
        <f t="shared" si="70"/>
        <v>0</v>
      </c>
    </row>
    <row r="2990" spans="1:4" x14ac:dyDescent="0.25">
      <c r="A2990" s="265" t="s">
        <v>4718</v>
      </c>
      <c r="B2990" s="319">
        <v>18338</v>
      </c>
      <c r="C2990" s="319">
        <v>18338</v>
      </c>
      <c r="D2990" s="266">
        <f t="shared" si="70"/>
        <v>0</v>
      </c>
    </row>
    <row r="2991" spans="1:4" x14ac:dyDescent="0.25">
      <c r="A2991" s="265" t="s">
        <v>4715</v>
      </c>
      <c r="B2991" s="319">
        <v>19140</v>
      </c>
      <c r="C2991" s="319">
        <v>19140</v>
      </c>
      <c r="D2991" s="266">
        <f t="shared" si="70"/>
        <v>0</v>
      </c>
    </row>
    <row r="2992" spans="1:4" x14ac:dyDescent="0.25">
      <c r="A2992" s="316" t="s">
        <v>4719</v>
      </c>
      <c r="B2992" s="319">
        <v>1539</v>
      </c>
      <c r="C2992" s="319">
        <v>1539</v>
      </c>
      <c r="D2992" s="266">
        <f t="shared" si="70"/>
        <v>0</v>
      </c>
    </row>
    <row r="2993" spans="1:4" x14ac:dyDescent="0.25">
      <c r="A2993" s="265" t="s">
        <v>4720</v>
      </c>
      <c r="B2993" s="319">
        <v>8526</v>
      </c>
      <c r="C2993" s="319">
        <v>8526</v>
      </c>
      <c r="D2993" s="266">
        <f t="shared" si="70"/>
        <v>0</v>
      </c>
    </row>
    <row r="2994" spans="1:4" x14ac:dyDescent="0.25">
      <c r="A2994" s="265" t="s">
        <v>4717</v>
      </c>
      <c r="B2994" s="319">
        <v>12240</v>
      </c>
      <c r="C2994" s="319">
        <v>12240</v>
      </c>
      <c r="D2994" s="266">
        <f t="shared" si="70"/>
        <v>0</v>
      </c>
    </row>
    <row r="2995" spans="1:4" x14ac:dyDescent="0.25">
      <c r="A2995" s="265" t="s">
        <v>4721</v>
      </c>
      <c r="B2995" s="319">
        <v>19851</v>
      </c>
      <c r="C2995" s="319">
        <v>19851</v>
      </c>
      <c r="D2995" s="266">
        <f t="shared" si="70"/>
        <v>0</v>
      </c>
    </row>
    <row r="2996" spans="1:4" x14ac:dyDescent="0.25">
      <c r="A2996" s="316" t="s">
        <v>4722</v>
      </c>
      <c r="B2996" s="319">
        <v>118102</v>
      </c>
      <c r="C2996" s="319">
        <v>118102</v>
      </c>
      <c r="D2996" s="266">
        <f t="shared" si="70"/>
        <v>0</v>
      </c>
    </row>
    <row r="2997" spans="1:4" x14ac:dyDescent="0.25">
      <c r="A2997" s="316" t="s">
        <v>4722</v>
      </c>
      <c r="B2997" s="319">
        <v>118102</v>
      </c>
      <c r="C2997" s="319">
        <v>118102</v>
      </c>
      <c r="D2997" s="266">
        <f t="shared" si="70"/>
        <v>0</v>
      </c>
    </row>
    <row r="2998" spans="1:4" x14ac:dyDescent="0.25">
      <c r="A2998" s="265" t="s">
        <v>4723</v>
      </c>
      <c r="B2998" s="319">
        <v>27630</v>
      </c>
      <c r="C2998" s="319">
        <v>27630</v>
      </c>
      <c r="D2998" s="266">
        <f t="shared" si="70"/>
        <v>0</v>
      </c>
    </row>
    <row r="2999" spans="1:4" x14ac:dyDescent="0.25">
      <c r="A2999" s="265" t="s">
        <v>4724</v>
      </c>
      <c r="B2999" s="319">
        <v>32441</v>
      </c>
      <c r="C2999" s="319">
        <v>32441</v>
      </c>
      <c r="D2999" s="266">
        <f t="shared" si="70"/>
        <v>0</v>
      </c>
    </row>
    <row r="3000" spans="1:4" x14ac:dyDescent="0.25">
      <c r="A3000" s="265" t="s">
        <v>4725</v>
      </c>
      <c r="B3000" s="319">
        <v>13600</v>
      </c>
      <c r="C3000" s="319">
        <v>13600</v>
      </c>
      <c r="D3000" s="266">
        <f t="shared" si="70"/>
        <v>0</v>
      </c>
    </row>
    <row r="3001" spans="1:4" x14ac:dyDescent="0.25">
      <c r="A3001" s="265" t="s">
        <v>4726</v>
      </c>
      <c r="B3001" s="319">
        <v>20358</v>
      </c>
      <c r="C3001" s="319">
        <v>20358</v>
      </c>
      <c r="D3001" s="266">
        <f t="shared" ref="D3001:D3030" si="71">(B3001-C3001)</f>
        <v>0</v>
      </c>
    </row>
    <row r="3002" spans="1:4" x14ac:dyDescent="0.25">
      <c r="A3002" s="265" t="s">
        <v>4727</v>
      </c>
      <c r="B3002" s="319">
        <v>13707</v>
      </c>
      <c r="C3002" s="319">
        <v>13707</v>
      </c>
      <c r="D3002" s="266">
        <f t="shared" si="71"/>
        <v>0</v>
      </c>
    </row>
    <row r="3003" spans="1:4" x14ac:dyDescent="0.25">
      <c r="A3003" s="265" t="s">
        <v>4728</v>
      </c>
      <c r="B3003" s="319">
        <v>20382</v>
      </c>
      <c r="C3003" s="319">
        <v>20382</v>
      </c>
      <c r="D3003" s="266">
        <f t="shared" si="71"/>
        <v>0</v>
      </c>
    </row>
    <row r="3004" spans="1:4" x14ac:dyDescent="0.25">
      <c r="A3004" s="265" t="s">
        <v>4723</v>
      </c>
      <c r="B3004" s="319">
        <v>27646</v>
      </c>
      <c r="C3004" s="319">
        <v>27646</v>
      </c>
      <c r="D3004" s="266">
        <f t="shared" si="71"/>
        <v>0</v>
      </c>
    </row>
    <row r="3005" spans="1:4" x14ac:dyDescent="0.25">
      <c r="A3005" s="265" t="s">
        <v>4729</v>
      </c>
      <c r="B3005" s="319">
        <v>11735</v>
      </c>
      <c r="C3005" s="319">
        <v>11735</v>
      </c>
      <c r="D3005" s="266">
        <f t="shared" si="71"/>
        <v>0</v>
      </c>
    </row>
    <row r="3006" spans="1:4" x14ac:dyDescent="0.25">
      <c r="A3006" s="316" t="s">
        <v>4730</v>
      </c>
      <c r="B3006" s="319">
        <v>11732</v>
      </c>
      <c r="C3006" s="319">
        <v>11732</v>
      </c>
      <c r="D3006" s="266">
        <f t="shared" si="71"/>
        <v>0</v>
      </c>
    </row>
    <row r="3007" spans="1:4" x14ac:dyDescent="0.25">
      <c r="A3007" s="316" t="s">
        <v>4730</v>
      </c>
      <c r="B3007" s="319">
        <v>11732</v>
      </c>
      <c r="C3007" s="319">
        <v>11732</v>
      </c>
      <c r="D3007" s="266">
        <f t="shared" si="71"/>
        <v>0</v>
      </c>
    </row>
    <row r="3008" spans="1:4" x14ac:dyDescent="0.25">
      <c r="A3008" s="316" t="s">
        <v>4730</v>
      </c>
      <c r="B3008" s="319">
        <v>11732</v>
      </c>
      <c r="C3008" s="319">
        <v>11732</v>
      </c>
      <c r="D3008" s="266">
        <f t="shared" si="71"/>
        <v>0</v>
      </c>
    </row>
    <row r="3009" spans="1:4" x14ac:dyDescent="0.25">
      <c r="A3009" s="316" t="s">
        <v>4730</v>
      </c>
      <c r="B3009" s="319">
        <v>11732</v>
      </c>
      <c r="C3009" s="319">
        <v>11732</v>
      </c>
      <c r="D3009" s="266">
        <f t="shared" si="71"/>
        <v>0</v>
      </c>
    </row>
    <row r="3010" spans="1:4" x14ac:dyDescent="0.25">
      <c r="A3010" s="316" t="s">
        <v>4730</v>
      </c>
      <c r="B3010" s="319">
        <v>11732</v>
      </c>
      <c r="C3010" s="319">
        <v>11732</v>
      </c>
      <c r="D3010" s="266">
        <f t="shared" si="71"/>
        <v>0</v>
      </c>
    </row>
    <row r="3011" spans="1:4" x14ac:dyDescent="0.25">
      <c r="A3011" s="316" t="s">
        <v>4730</v>
      </c>
      <c r="B3011" s="319">
        <v>11732</v>
      </c>
      <c r="C3011" s="319">
        <v>11732</v>
      </c>
      <c r="D3011" s="266">
        <f t="shared" si="71"/>
        <v>0</v>
      </c>
    </row>
    <row r="3012" spans="1:4" x14ac:dyDescent="0.25">
      <c r="A3012" s="316" t="s">
        <v>4730</v>
      </c>
      <c r="B3012" s="319">
        <v>11732</v>
      </c>
      <c r="C3012" s="319">
        <v>11732</v>
      </c>
      <c r="D3012" s="266">
        <f t="shared" si="71"/>
        <v>0</v>
      </c>
    </row>
    <row r="3013" spans="1:4" x14ac:dyDescent="0.25">
      <c r="A3013" s="316" t="s">
        <v>4730</v>
      </c>
      <c r="B3013" s="319">
        <v>11732</v>
      </c>
      <c r="C3013" s="319">
        <v>11732</v>
      </c>
      <c r="D3013" s="266">
        <f t="shared" si="71"/>
        <v>0</v>
      </c>
    </row>
    <row r="3014" spans="1:4" x14ac:dyDescent="0.25">
      <c r="A3014" s="316" t="s">
        <v>4730</v>
      </c>
      <c r="B3014" s="319">
        <v>11732</v>
      </c>
      <c r="C3014" s="319">
        <v>11732</v>
      </c>
      <c r="D3014" s="266">
        <f t="shared" si="71"/>
        <v>0</v>
      </c>
    </row>
    <row r="3015" spans="1:4" x14ac:dyDescent="0.25">
      <c r="A3015" s="316" t="s">
        <v>4730</v>
      </c>
      <c r="B3015" s="319">
        <v>11732</v>
      </c>
      <c r="C3015" s="319">
        <v>11732</v>
      </c>
      <c r="D3015" s="266">
        <f t="shared" si="71"/>
        <v>0</v>
      </c>
    </row>
    <row r="3016" spans="1:4" x14ac:dyDescent="0.25">
      <c r="A3016" s="316" t="s">
        <v>4731</v>
      </c>
      <c r="B3016" s="319">
        <v>28900</v>
      </c>
      <c r="C3016" s="319">
        <v>28900</v>
      </c>
      <c r="D3016" s="266">
        <f t="shared" si="71"/>
        <v>0</v>
      </c>
    </row>
    <row r="3017" spans="1:4" x14ac:dyDescent="0.25">
      <c r="A3017" s="316" t="s">
        <v>4731</v>
      </c>
      <c r="B3017" s="319">
        <v>28900</v>
      </c>
      <c r="C3017" s="319">
        <v>28900</v>
      </c>
      <c r="D3017" s="266">
        <f t="shared" si="71"/>
        <v>0</v>
      </c>
    </row>
    <row r="3018" spans="1:4" x14ac:dyDescent="0.25">
      <c r="A3018" s="265" t="s">
        <v>4732</v>
      </c>
      <c r="B3018" s="319">
        <v>3300</v>
      </c>
      <c r="C3018" s="319">
        <v>3300</v>
      </c>
      <c r="D3018" s="266">
        <f t="shared" si="71"/>
        <v>0</v>
      </c>
    </row>
    <row r="3019" spans="1:4" x14ac:dyDescent="0.25">
      <c r="A3019" s="265" t="s">
        <v>4732</v>
      </c>
      <c r="B3019" s="319">
        <v>3300</v>
      </c>
      <c r="C3019" s="319">
        <v>3300</v>
      </c>
      <c r="D3019" s="266">
        <f t="shared" si="71"/>
        <v>0</v>
      </c>
    </row>
    <row r="3020" spans="1:4" x14ac:dyDescent="0.25">
      <c r="A3020" s="265" t="s">
        <v>4732</v>
      </c>
      <c r="B3020" s="319">
        <v>3300</v>
      </c>
      <c r="C3020" s="319">
        <v>3300</v>
      </c>
      <c r="D3020" s="266">
        <f t="shared" si="71"/>
        <v>0</v>
      </c>
    </row>
    <row r="3021" spans="1:4" x14ac:dyDescent="0.25">
      <c r="A3021" s="265" t="s">
        <v>4733</v>
      </c>
      <c r="B3021" s="319">
        <v>1410</v>
      </c>
      <c r="C3021" s="319">
        <v>1410</v>
      </c>
      <c r="D3021" s="266">
        <f t="shared" si="71"/>
        <v>0</v>
      </c>
    </row>
    <row r="3022" spans="1:4" x14ac:dyDescent="0.25">
      <c r="A3022" s="265" t="s">
        <v>4733</v>
      </c>
      <c r="B3022" s="319">
        <v>1410</v>
      </c>
      <c r="C3022" s="319">
        <v>1410</v>
      </c>
      <c r="D3022" s="266">
        <f t="shared" si="71"/>
        <v>0</v>
      </c>
    </row>
    <row r="3023" spans="1:4" x14ac:dyDescent="0.25">
      <c r="A3023" s="265" t="s">
        <v>4733</v>
      </c>
      <c r="B3023" s="319">
        <v>1410</v>
      </c>
      <c r="C3023" s="319">
        <v>1410</v>
      </c>
      <c r="D3023" s="266">
        <f t="shared" si="71"/>
        <v>0</v>
      </c>
    </row>
    <row r="3024" spans="1:4" x14ac:dyDescent="0.25">
      <c r="A3024" s="265" t="s">
        <v>4733</v>
      </c>
      <c r="B3024" s="319">
        <v>1410</v>
      </c>
      <c r="C3024" s="319">
        <v>1410</v>
      </c>
      <c r="D3024" s="266">
        <f t="shared" si="71"/>
        <v>0</v>
      </c>
    </row>
    <row r="3025" spans="1:4" x14ac:dyDescent="0.25">
      <c r="A3025" s="265" t="s">
        <v>4733</v>
      </c>
      <c r="B3025" s="319">
        <v>1410</v>
      </c>
      <c r="C3025" s="319">
        <v>1410</v>
      </c>
      <c r="D3025" s="266">
        <f t="shared" si="71"/>
        <v>0</v>
      </c>
    </row>
    <row r="3026" spans="1:4" x14ac:dyDescent="0.25">
      <c r="A3026" s="316" t="s">
        <v>4734</v>
      </c>
      <c r="B3026" s="319">
        <v>3943</v>
      </c>
      <c r="C3026" s="319">
        <v>3943</v>
      </c>
      <c r="D3026" s="266">
        <f t="shared" si="71"/>
        <v>0</v>
      </c>
    </row>
    <row r="3027" spans="1:4" x14ac:dyDescent="0.25">
      <c r="A3027" s="316" t="s">
        <v>4734</v>
      </c>
      <c r="B3027" s="319">
        <v>3935</v>
      </c>
      <c r="C3027" s="319">
        <v>3935</v>
      </c>
      <c r="D3027" s="266">
        <f t="shared" si="71"/>
        <v>0</v>
      </c>
    </row>
    <row r="3028" spans="1:4" x14ac:dyDescent="0.25">
      <c r="A3028" s="316" t="s">
        <v>4734</v>
      </c>
      <c r="B3028" s="319">
        <v>3935</v>
      </c>
      <c r="C3028" s="319">
        <v>3935</v>
      </c>
      <c r="D3028" s="266">
        <f t="shared" si="71"/>
        <v>0</v>
      </c>
    </row>
    <row r="3029" spans="1:4" x14ac:dyDescent="0.25">
      <c r="A3029" s="316" t="s">
        <v>4734</v>
      </c>
      <c r="B3029" s="319">
        <v>3935</v>
      </c>
      <c r="C3029" s="319">
        <v>3935</v>
      </c>
      <c r="D3029" s="266">
        <f t="shared" si="71"/>
        <v>0</v>
      </c>
    </row>
    <row r="3030" spans="1:4" x14ac:dyDescent="0.25">
      <c r="A3030" s="316" t="s">
        <v>4734</v>
      </c>
      <c r="B3030" s="319">
        <v>3935</v>
      </c>
      <c r="C3030" s="319">
        <v>3935</v>
      </c>
      <c r="D3030" s="266">
        <f t="shared" si="71"/>
        <v>0</v>
      </c>
    </row>
    <row r="3031" spans="1:4" x14ac:dyDescent="0.25">
      <c r="A3031" s="316" t="s">
        <v>4734</v>
      </c>
      <c r="B3031" s="319">
        <v>3935</v>
      </c>
      <c r="C3031" s="319">
        <v>3935</v>
      </c>
      <c r="D3031" s="266">
        <f>(B3031-C3031)</f>
        <v>0</v>
      </c>
    </row>
    <row r="3032" spans="1:4" x14ac:dyDescent="0.25">
      <c r="A3032" s="294" t="s">
        <v>5772</v>
      </c>
      <c r="B3032" s="318">
        <v>28740</v>
      </c>
      <c r="C3032" s="318">
        <v>28740</v>
      </c>
      <c r="D3032" s="282">
        <f t="shared" ref="D3032:D3056" si="72">(B3032-C3032)</f>
        <v>0</v>
      </c>
    </row>
    <row r="3033" spans="1:4" x14ac:dyDescent="0.25">
      <c r="A3033" s="294" t="s">
        <v>5773</v>
      </c>
      <c r="B3033" s="318">
        <v>12677</v>
      </c>
      <c r="C3033" s="318">
        <v>12677</v>
      </c>
      <c r="D3033" s="266">
        <f t="shared" si="72"/>
        <v>0</v>
      </c>
    </row>
    <row r="3034" spans="1:4" x14ac:dyDescent="0.25">
      <c r="A3034" s="294" t="s">
        <v>5774</v>
      </c>
      <c r="B3034" s="318">
        <v>7472</v>
      </c>
      <c r="C3034" s="318">
        <v>7472</v>
      </c>
      <c r="D3034" s="266">
        <f t="shared" si="72"/>
        <v>0</v>
      </c>
    </row>
    <row r="3035" spans="1:4" x14ac:dyDescent="0.25">
      <c r="A3035" s="294" t="s">
        <v>5775</v>
      </c>
      <c r="B3035" s="318">
        <v>11803</v>
      </c>
      <c r="C3035" s="318">
        <v>11803</v>
      </c>
      <c r="D3035" s="266">
        <f t="shared" si="72"/>
        <v>0</v>
      </c>
    </row>
    <row r="3036" spans="1:4" x14ac:dyDescent="0.25">
      <c r="A3036" s="294" t="s">
        <v>5776</v>
      </c>
      <c r="B3036" s="318">
        <v>5449</v>
      </c>
      <c r="C3036" s="318">
        <v>5449</v>
      </c>
      <c r="D3036" s="266">
        <f t="shared" si="72"/>
        <v>0</v>
      </c>
    </row>
    <row r="3037" spans="1:4" x14ac:dyDescent="0.25">
      <c r="A3037" s="294" t="s">
        <v>5777</v>
      </c>
      <c r="B3037" s="318">
        <v>6630</v>
      </c>
      <c r="C3037" s="318">
        <v>6630</v>
      </c>
      <c r="D3037" s="266">
        <f t="shared" si="72"/>
        <v>0</v>
      </c>
    </row>
    <row r="3038" spans="1:4" x14ac:dyDescent="0.25">
      <c r="A3038" s="294" t="s">
        <v>5778</v>
      </c>
      <c r="B3038" s="318">
        <v>7866</v>
      </c>
      <c r="C3038" s="318">
        <v>7866</v>
      </c>
      <c r="D3038" s="266">
        <f t="shared" si="72"/>
        <v>0</v>
      </c>
    </row>
    <row r="3039" spans="1:4" x14ac:dyDescent="0.25">
      <c r="A3039" s="294" t="s">
        <v>5779</v>
      </c>
      <c r="B3039" s="318">
        <v>3786</v>
      </c>
      <c r="C3039" s="318">
        <v>3786</v>
      </c>
      <c r="D3039" s="266">
        <f t="shared" si="72"/>
        <v>0</v>
      </c>
    </row>
    <row r="3040" spans="1:4" x14ac:dyDescent="0.25">
      <c r="A3040" s="294" t="s">
        <v>5780</v>
      </c>
      <c r="B3040" s="318">
        <v>3786</v>
      </c>
      <c r="C3040" s="318">
        <v>3786</v>
      </c>
      <c r="D3040" s="266">
        <f t="shared" si="72"/>
        <v>0</v>
      </c>
    </row>
    <row r="3041" spans="1:4" x14ac:dyDescent="0.25">
      <c r="A3041" s="294" t="s">
        <v>5781</v>
      </c>
      <c r="B3041" s="318">
        <v>5937</v>
      </c>
      <c r="C3041" s="318">
        <v>5937</v>
      </c>
      <c r="D3041" s="266">
        <f t="shared" si="72"/>
        <v>0</v>
      </c>
    </row>
    <row r="3042" spans="1:4" x14ac:dyDescent="0.25">
      <c r="A3042" s="294" t="s">
        <v>5782</v>
      </c>
      <c r="B3042" s="318">
        <v>7772</v>
      </c>
      <c r="C3042" s="318">
        <v>7772</v>
      </c>
      <c r="D3042" s="266">
        <f t="shared" si="72"/>
        <v>0</v>
      </c>
    </row>
    <row r="3043" spans="1:4" x14ac:dyDescent="0.25">
      <c r="A3043" s="294" t="s">
        <v>5783</v>
      </c>
      <c r="B3043" s="318">
        <v>4126</v>
      </c>
      <c r="C3043" s="318">
        <v>4126</v>
      </c>
      <c r="D3043" s="266">
        <f t="shared" si="72"/>
        <v>0</v>
      </c>
    </row>
    <row r="3044" spans="1:4" x14ac:dyDescent="0.25">
      <c r="A3044" s="294" t="s">
        <v>5784</v>
      </c>
      <c r="B3044" s="318">
        <v>9835</v>
      </c>
      <c r="C3044" s="318">
        <v>9835</v>
      </c>
      <c r="D3044" s="266">
        <f t="shared" si="72"/>
        <v>0</v>
      </c>
    </row>
    <row r="3045" spans="1:4" x14ac:dyDescent="0.25">
      <c r="A3045" s="294" t="s">
        <v>5785</v>
      </c>
      <c r="B3045" s="318">
        <v>14448</v>
      </c>
      <c r="C3045" s="318">
        <v>14448</v>
      </c>
      <c r="D3045" s="266">
        <f t="shared" si="72"/>
        <v>0</v>
      </c>
    </row>
    <row r="3046" spans="1:4" x14ac:dyDescent="0.25">
      <c r="A3046" s="294" t="s">
        <v>5786</v>
      </c>
      <c r="B3046" s="318">
        <v>10937</v>
      </c>
      <c r="C3046" s="318">
        <v>10937</v>
      </c>
      <c r="D3046" s="266">
        <f t="shared" si="72"/>
        <v>0</v>
      </c>
    </row>
    <row r="3047" spans="1:4" x14ac:dyDescent="0.25">
      <c r="A3047" s="294" t="s">
        <v>5787</v>
      </c>
      <c r="B3047" s="318">
        <v>11724</v>
      </c>
      <c r="C3047" s="318">
        <v>11724</v>
      </c>
      <c r="D3047" s="266">
        <f t="shared" si="72"/>
        <v>0</v>
      </c>
    </row>
    <row r="3048" spans="1:4" x14ac:dyDescent="0.25">
      <c r="A3048" s="294" t="s">
        <v>5788</v>
      </c>
      <c r="B3048" s="318">
        <v>11724</v>
      </c>
      <c r="C3048" s="318">
        <v>11724</v>
      </c>
      <c r="D3048" s="266">
        <f t="shared" si="72"/>
        <v>0</v>
      </c>
    </row>
    <row r="3049" spans="1:4" x14ac:dyDescent="0.25">
      <c r="A3049" s="294" t="s">
        <v>5789</v>
      </c>
      <c r="B3049" s="318">
        <v>9756</v>
      </c>
      <c r="C3049" s="318">
        <v>9756</v>
      </c>
      <c r="D3049" s="266">
        <f t="shared" si="72"/>
        <v>0</v>
      </c>
    </row>
    <row r="3050" spans="1:4" x14ac:dyDescent="0.25">
      <c r="A3050" s="294" t="s">
        <v>5790</v>
      </c>
      <c r="B3050" s="318">
        <v>6291</v>
      </c>
      <c r="C3050" s="318">
        <v>6291</v>
      </c>
      <c r="D3050" s="266">
        <f t="shared" si="72"/>
        <v>0</v>
      </c>
    </row>
    <row r="3051" spans="1:4" x14ac:dyDescent="0.25">
      <c r="A3051" s="294" t="s">
        <v>5791</v>
      </c>
      <c r="B3051" s="318">
        <v>6291</v>
      </c>
      <c r="C3051" s="318">
        <v>6291</v>
      </c>
      <c r="D3051" s="266">
        <f t="shared" si="72"/>
        <v>0</v>
      </c>
    </row>
    <row r="3052" spans="1:4" x14ac:dyDescent="0.25">
      <c r="A3052" s="294" t="s">
        <v>5792</v>
      </c>
      <c r="B3052" s="318">
        <v>192900</v>
      </c>
      <c r="C3052" s="318">
        <v>192900</v>
      </c>
      <c r="D3052" s="266">
        <f t="shared" si="72"/>
        <v>0</v>
      </c>
    </row>
    <row r="3053" spans="1:4" x14ac:dyDescent="0.25">
      <c r="A3053" s="294" t="s">
        <v>5793</v>
      </c>
      <c r="B3053" s="318">
        <v>10158</v>
      </c>
      <c r="C3053" s="318">
        <v>10158</v>
      </c>
      <c r="D3053" s="266">
        <f t="shared" si="72"/>
        <v>0</v>
      </c>
    </row>
    <row r="3054" spans="1:4" x14ac:dyDescent="0.25">
      <c r="A3054" s="294" t="s">
        <v>5793</v>
      </c>
      <c r="B3054" s="318">
        <v>10158</v>
      </c>
      <c r="C3054" s="318">
        <v>10158</v>
      </c>
      <c r="D3054" s="266">
        <f t="shared" si="72"/>
        <v>0</v>
      </c>
    </row>
    <row r="3055" spans="1:4" x14ac:dyDescent="0.25">
      <c r="A3055" s="294" t="s">
        <v>5793</v>
      </c>
      <c r="B3055" s="318">
        <v>10157</v>
      </c>
      <c r="C3055" s="318">
        <v>10157</v>
      </c>
      <c r="D3055" s="266">
        <f t="shared" si="72"/>
        <v>0</v>
      </c>
    </row>
    <row r="3056" spans="1:4" x14ac:dyDescent="0.25">
      <c r="A3056" s="294" t="s">
        <v>5793</v>
      </c>
      <c r="B3056" s="318">
        <v>10157</v>
      </c>
      <c r="C3056" s="318">
        <v>10157</v>
      </c>
      <c r="D3056" s="266">
        <f t="shared" si="72"/>
        <v>0</v>
      </c>
    </row>
    <row r="3057" spans="1:4" x14ac:dyDescent="0.25">
      <c r="A3057" s="428" t="s">
        <v>3726</v>
      </c>
      <c r="B3057" s="437">
        <f>SUM(B2961:B3056)</f>
        <v>7027409</v>
      </c>
      <c r="C3057" s="437">
        <f>SUM(C2961:C3056)</f>
        <v>7027409</v>
      </c>
      <c r="D3057" s="322">
        <f t="shared" si="69"/>
        <v>0</v>
      </c>
    </row>
    <row r="3058" spans="1:4" x14ac:dyDescent="0.25">
      <c r="A3058" s="320" t="s">
        <v>2098</v>
      </c>
      <c r="B3058" s="321">
        <f>SUM(B2935,B3057,B2933)</f>
        <v>8670963</v>
      </c>
      <c r="C3058" s="321">
        <f>SUM(C2935,C3057,C2933)</f>
        <v>8467145</v>
      </c>
      <c r="D3058" s="322">
        <f>SUM(D2935,D3057,D2933)</f>
        <v>203818</v>
      </c>
    </row>
    <row r="3059" spans="1:4" ht="32.25" customHeight="1" x14ac:dyDescent="0.25">
      <c r="A3059" s="411" t="s">
        <v>5082</v>
      </c>
      <c r="B3059" s="440">
        <f>B3058</f>
        <v>8670963</v>
      </c>
      <c r="C3059" s="440">
        <f t="shared" ref="C3059:D3059" si="73">C3058</f>
        <v>8467145</v>
      </c>
      <c r="D3059" s="440">
        <f t="shared" si="73"/>
        <v>203818</v>
      </c>
    </row>
    <row r="3060" spans="1:4" x14ac:dyDescent="0.25">
      <c r="A3060" s="294"/>
      <c r="B3060" s="294"/>
      <c r="C3060" s="294"/>
      <c r="D3060" s="294"/>
    </row>
    <row r="3061" spans="1:4" x14ac:dyDescent="0.25">
      <c r="A3061" s="299" t="s">
        <v>3837</v>
      </c>
      <c r="B3061" s="294"/>
      <c r="C3061" s="294"/>
      <c r="D3061" s="294"/>
    </row>
    <row r="3062" spans="1:4" ht="31.5" x14ac:dyDescent="0.25">
      <c r="A3062" s="323" t="s">
        <v>4283</v>
      </c>
      <c r="B3062" s="266">
        <v>287402</v>
      </c>
      <c r="C3062" s="266">
        <v>248154</v>
      </c>
      <c r="D3062" s="266">
        <f>(B3062-C3062)</f>
        <v>39248</v>
      </c>
    </row>
    <row r="3063" spans="1:4" x14ac:dyDescent="0.25">
      <c r="A3063" s="265" t="s">
        <v>3588</v>
      </c>
      <c r="B3063" s="266">
        <v>236142</v>
      </c>
      <c r="C3063" s="266">
        <v>236142</v>
      </c>
      <c r="D3063" s="266">
        <f t="shared" ref="D3063:D7476" si="74">(B3063-C3063)</f>
        <v>0</v>
      </c>
    </row>
    <row r="3064" spans="1:4" x14ac:dyDescent="0.25">
      <c r="A3064" s="265" t="s">
        <v>3589</v>
      </c>
      <c r="B3064" s="266">
        <v>23228</v>
      </c>
      <c r="C3064" s="266">
        <v>23228</v>
      </c>
      <c r="D3064" s="266">
        <f t="shared" si="74"/>
        <v>0</v>
      </c>
    </row>
    <row r="3065" spans="1:4" x14ac:dyDescent="0.25">
      <c r="A3065" s="265" t="s">
        <v>3590</v>
      </c>
      <c r="B3065" s="266">
        <v>78133</v>
      </c>
      <c r="C3065" s="266">
        <v>78133</v>
      </c>
      <c r="D3065" s="266">
        <f t="shared" si="74"/>
        <v>0</v>
      </c>
    </row>
    <row r="3066" spans="1:4" x14ac:dyDescent="0.25">
      <c r="A3066" s="265" t="s">
        <v>3591</v>
      </c>
      <c r="B3066" s="266">
        <v>78133</v>
      </c>
      <c r="C3066" s="266">
        <v>78133</v>
      </c>
      <c r="D3066" s="266">
        <f t="shared" si="74"/>
        <v>0</v>
      </c>
    </row>
    <row r="3067" spans="1:4" x14ac:dyDescent="0.25">
      <c r="A3067" s="265" t="s">
        <v>3592</v>
      </c>
      <c r="B3067" s="266">
        <v>78134</v>
      </c>
      <c r="C3067" s="266">
        <v>78134</v>
      </c>
      <c r="D3067" s="266">
        <f t="shared" si="74"/>
        <v>0</v>
      </c>
    </row>
    <row r="3068" spans="1:4" x14ac:dyDescent="0.25">
      <c r="A3068" s="265" t="s">
        <v>3593</v>
      </c>
      <c r="B3068" s="266">
        <v>28500</v>
      </c>
      <c r="C3068" s="266">
        <v>28500</v>
      </c>
      <c r="D3068" s="266">
        <f t="shared" si="74"/>
        <v>0</v>
      </c>
    </row>
    <row r="3069" spans="1:4" x14ac:dyDescent="0.25">
      <c r="A3069" s="265" t="s">
        <v>3594</v>
      </c>
      <c r="B3069" s="266">
        <v>28500</v>
      </c>
      <c r="C3069" s="266">
        <v>28500</v>
      </c>
      <c r="D3069" s="266">
        <f t="shared" si="74"/>
        <v>0</v>
      </c>
    </row>
    <row r="3070" spans="1:4" x14ac:dyDescent="0.25">
      <c r="A3070" s="265" t="s">
        <v>3595</v>
      </c>
      <c r="B3070" s="266">
        <v>28500</v>
      </c>
      <c r="C3070" s="266">
        <v>28500</v>
      </c>
      <c r="D3070" s="266">
        <f t="shared" si="74"/>
        <v>0</v>
      </c>
    </row>
    <row r="3071" spans="1:4" x14ac:dyDescent="0.25">
      <c r="A3071" s="265" t="s">
        <v>3596</v>
      </c>
      <c r="B3071" s="266">
        <v>77500</v>
      </c>
      <c r="C3071" s="266">
        <v>77500</v>
      </c>
      <c r="D3071" s="266">
        <f t="shared" si="74"/>
        <v>0</v>
      </c>
    </row>
    <row r="3072" spans="1:4" x14ac:dyDescent="0.25">
      <c r="A3072" s="265" t="s">
        <v>1783</v>
      </c>
      <c r="B3072" s="266">
        <v>69750</v>
      </c>
      <c r="C3072" s="266">
        <v>69750</v>
      </c>
      <c r="D3072" s="266">
        <f t="shared" si="74"/>
        <v>0</v>
      </c>
    </row>
    <row r="3073" spans="1:4" x14ac:dyDescent="0.25">
      <c r="A3073" s="265" t="s">
        <v>1782</v>
      </c>
      <c r="B3073" s="266">
        <v>346000</v>
      </c>
      <c r="C3073" s="266">
        <v>346000</v>
      </c>
      <c r="D3073" s="266">
        <f t="shared" si="74"/>
        <v>0</v>
      </c>
    </row>
    <row r="3074" spans="1:4" x14ac:dyDescent="0.25">
      <c r="A3074" s="316" t="s">
        <v>5795</v>
      </c>
      <c r="B3074" s="318">
        <v>78740</v>
      </c>
      <c r="C3074" s="318">
        <v>78740</v>
      </c>
      <c r="D3074" s="266">
        <f t="shared" si="74"/>
        <v>0</v>
      </c>
    </row>
    <row r="3075" spans="1:4" x14ac:dyDescent="0.25">
      <c r="A3075" s="326" t="s">
        <v>1601</v>
      </c>
      <c r="B3075" s="325">
        <f>SUM(B3062:B3074)</f>
        <v>1438662</v>
      </c>
      <c r="C3075" s="325">
        <f>SUM(C3062:C3074)</f>
        <v>1399414</v>
      </c>
      <c r="D3075" s="325">
        <f t="shared" si="74"/>
        <v>39248</v>
      </c>
    </row>
    <row r="3076" spans="1:4" x14ac:dyDescent="0.25">
      <c r="A3076" s="265" t="s">
        <v>3931</v>
      </c>
      <c r="B3076" s="266">
        <v>440000</v>
      </c>
      <c r="C3076" s="266">
        <v>197675</v>
      </c>
      <c r="D3076" s="266">
        <f t="shared" si="74"/>
        <v>242325</v>
      </c>
    </row>
    <row r="3077" spans="1:4" x14ac:dyDescent="0.25">
      <c r="A3077" s="265" t="s">
        <v>3931</v>
      </c>
      <c r="B3077" s="266">
        <v>440000</v>
      </c>
      <c r="C3077" s="266">
        <v>197675</v>
      </c>
      <c r="D3077" s="266">
        <f t="shared" si="74"/>
        <v>242325</v>
      </c>
    </row>
    <row r="3078" spans="1:4" x14ac:dyDescent="0.25">
      <c r="A3078" s="265" t="s">
        <v>3932</v>
      </c>
      <c r="B3078" s="266">
        <v>1430000</v>
      </c>
      <c r="C3078" s="266">
        <v>694566</v>
      </c>
      <c r="D3078" s="266">
        <f t="shared" si="74"/>
        <v>735434</v>
      </c>
    </row>
    <row r="3079" spans="1:4" x14ac:dyDescent="0.25">
      <c r="A3079" s="265" t="s">
        <v>3933</v>
      </c>
      <c r="B3079" s="266">
        <v>214960</v>
      </c>
      <c r="C3079" s="266">
        <v>103982</v>
      </c>
      <c r="D3079" s="266">
        <f t="shared" si="74"/>
        <v>110978</v>
      </c>
    </row>
    <row r="3080" spans="1:4" x14ac:dyDescent="0.25">
      <c r="A3080" s="265" t="s">
        <v>5083</v>
      </c>
      <c r="B3080" s="266">
        <v>236220</v>
      </c>
      <c r="C3080" s="266">
        <v>51143</v>
      </c>
      <c r="D3080" s="266">
        <f t="shared" si="74"/>
        <v>185077</v>
      </c>
    </row>
    <row r="3081" spans="1:4" x14ac:dyDescent="0.25">
      <c r="A3081" s="265" t="s">
        <v>3597</v>
      </c>
      <c r="B3081" s="266">
        <v>1533100</v>
      </c>
      <c r="C3081" s="266">
        <v>923309</v>
      </c>
      <c r="D3081" s="266">
        <f t="shared" si="74"/>
        <v>609791</v>
      </c>
    </row>
    <row r="3082" spans="1:4" x14ac:dyDescent="0.25">
      <c r="A3082" s="265" t="s">
        <v>3598</v>
      </c>
      <c r="B3082" s="266">
        <v>283465</v>
      </c>
      <c r="C3082" s="266">
        <v>165872</v>
      </c>
      <c r="D3082" s="266">
        <f t="shared" si="74"/>
        <v>117593</v>
      </c>
    </row>
    <row r="3083" spans="1:4" x14ac:dyDescent="0.25">
      <c r="A3083" s="265" t="s">
        <v>3599</v>
      </c>
      <c r="B3083" s="266">
        <v>366500</v>
      </c>
      <c r="C3083" s="266">
        <v>366500</v>
      </c>
      <c r="D3083" s="266">
        <f t="shared" si="74"/>
        <v>0</v>
      </c>
    </row>
    <row r="3084" spans="1:4" x14ac:dyDescent="0.25">
      <c r="A3084" s="265" t="s">
        <v>3600</v>
      </c>
      <c r="B3084" s="266">
        <v>307900</v>
      </c>
      <c r="C3084" s="266">
        <v>307900</v>
      </c>
      <c r="D3084" s="266">
        <f t="shared" si="74"/>
        <v>0</v>
      </c>
    </row>
    <row r="3085" spans="1:4" x14ac:dyDescent="0.25">
      <c r="A3085" s="265" t="s">
        <v>3601</v>
      </c>
      <c r="B3085" s="266">
        <v>307900</v>
      </c>
      <c r="C3085" s="266">
        <v>307900</v>
      </c>
      <c r="D3085" s="266">
        <f t="shared" si="74"/>
        <v>0</v>
      </c>
    </row>
    <row r="3086" spans="1:4" x14ac:dyDescent="0.25">
      <c r="A3086" s="265" t="s">
        <v>3602</v>
      </c>
      <c r="B3086" s="266">
        <v>595320</v>
      </c>
      <c r="C3086" s="266">
        <v>595320</v>
      </c>
      <c r="D3086" s="266">
        <f t="shared" si="74"/>
        <v>0</v>
      </c>
    </row>
    <row r="3087" spans="1:4" x14ac:dyDescent="0.25">
      <c r="A3087" s="265" t="s">
        <v>3602</v>
      </c>
      <c r="B3087" s="266">
        <v>595320</v>
      </c>
      <c r="C3087" s="266">
        <v>595320</v>
      </c>
      <c r="D3087" s="266">
        <f t="shared" si="74"/>
        <v>0</v>
      </c>
    </row>
    <row r="3088" spans="1:4" x14ac:dyDescent="0.25">
      <c r="A3088" s="265" t="s">
        <v>3603</v>
      </c>
      <c r="B3088" s="266">
        <v>419900</v>
      </c>
      <c r="C3088" s="266">
        <v>419900</v>
      </c>
      <c r="D3088" s="266">
        <f t="shared" si="74"/>
        <v>0</v>
      </c>
    </row>
    <row r="3089" spans="1:4" x14ac:dyDescent="0.25">
      <c r="A3089" s="265" t="s">
        <v>3604</v>
      </c>
      <c r="B3089" s="266">
        <v>203800</v>
      </c>
      <c r="C3089" s="266">
        <v>203800</v>
      </c>
      <c r="D3089" s="266">
        <f t="shared" si="74"/>
        <v>0</v>
      </c>
    </row>
    <row r="3090" spans="1:4" x14ac:dyDescent="0.25">
      <c r="A3090" s="265" t="s">
        <v>3604</v>
      </c>
      <c r="B3090" s="266">
        <v>203800</v>
      </c>
      <c r="C3090" s="266">
        <v>203800</v>
      </c>
      <c r="D3090" s="266">
        <f t="shared" si="74"/>
        <v>0</v>
      </c>
    </row>
    <row r="3091" spans="1:4" x14ac:dyDescent="0.25">
      <c r="A3091" s="265" t="s">
        <v>3605</v>
      </c>
      <c r="B3091" s="266">
        <v>1236900</v>
      </c>
      <c r="C3091" s="266">
        <v>1236900</v>
      </c>
      <c r="D3091" s="266">
        <f t="shared" si="74"/>
        <v>0</v>
      </c>
    </row>
    <row r="3092" spans="1:4" x14ac:dyDescent="0.25">
      <c r="A3092" s="265" t="s">
        <v>3606</v>
      </c>
      <c r="B3092" s="266">
        <v>250000</v>
      </c>
      <c r="C3092" s="266">
        <v>217897</v>
      </c>
      <c r="D3092" s="266">
        <f t="shared" si="74"/>
        <v>32103</v>
      </c>
    </row>
    <row r="3093" spans="1:4" x14ac:dyDescent="0.25">
      <c r="A3093" s="427" t="s">
        <v>1653</v>
      </c>
      <c r="B3093" s="325">
        <f>SUM(B3076:B3092)</f>
        <v>9065085</v>
      </c>
      <c r="C3093" s="325">
        <f>SUM(C3076:C3092)</f>
        <v>6789459</v>
      </c>
      <c r="D3093" s="325">
        <f>(B3093-C3093)</f>
        <v>2275626</v>
      </c>
    </row>
    <row r="3094" spans="1:4" x14ac:dyDescent="0.25">
      <c r="A3094" s="316" t="s">
        <v>5084</v>
      </c>
      <c r="B3094" s="317">
        <v>71831</v>
      </c>
      <c r="C3094" s="317">
        <v>71831</v>
      </c>
      <c r="D3094" s="266">
        <f>B3094-C3094</f>
        <v>0</v>
      </c>
    </row>
    <row r="3095" spans="1:4" x14ac:dyDescent="0.25">
      <c r="A3095" s="316" t="s">
        <v>5084</v>
      </c>
      <c r="B3095" s="317">
        <v>66751</v>
      </c>
      <c r="C3095" s="317">
        <v>66751</v>
      </c>
      <c r="D3095" s="266">
        <f t="shared" ref="D3095:D3158" si="75">B3095-C3095</f>
        <v>0</v>
      </c>
    </row>
    <row r="3096" spans="1:4" x14ac:dyDescent="0.25">
      <c r="A3096" s="316" t="s">
        <v>5085</v>
      </c>
      <c r="B3096" s="317">
        <v>93701</v>
      </c>
      <c r="C3096" s="317">
        <v>93701</v>
      </c>
      <c r="D3096" s="266">
        <f t="shared" si="75"/>
        <v>0</v>
      </c>
    </row>
    <row r="3097" spans="1:4" x14ac:dyDescent="0.25">
      <c r="A3097" s="316" t="s">
        <v>5086</v>
      </c>
      <c r="B3097" s="317">
        <v>28702</v>
      </c>
      <c r="C3097" s="317">
        <v>28702</v>
      </c>
      <c r="D3097" s="266">
        <f t="shared" si="75"/>
        <v>0</v>
      </c>
    </row>
    <row r="3098" spans="1:4" x14ac:dyDescent="0.25">
      <c r="A3098" s="316" t="s">
        <v>5086</v>
      </c>
      <c r="B3098" s="317">
        <v>28702</v>
      </c>
      <c r="C3098" s="317">
        <v>28702</v>
      </c>
      <c r="D3098" s="266">
        <f t="shared" si="75"/>
        <v>0</v>
      </c>
    </row>
    <row r="3099" spans="1:4" x14ac:dyDescent="0.25">
      <c r="A3099" s="316" t="s">
        <v>5087</v>
      </c>
      <c r="B3099" s="317">
        <v>58103</v>
      </c>
      <c r="C3099" s="317">
        <v>58103</v>
      </c>
      <c r="D3099" s="266">
        <f t="shared" si="75"/>
        <v>0</v>
      </c>
    </row>
    <row r="3100" spans="1:4" x14ac:dyDescent="0.25">
      <c r="A3100" s="316" t="s">
        <v>5088</v>
      </c>
      <c r="B3100" s="317">
        <v>724</v>
      </c>
      <c r="C3100" s="317">
        <v>724</v>
      </c>
      <c r="D3100" s="266">
        <f t="shared" si="75"/>
        <v>0</v>
      </c>
    </row>
    <row r="3101" spans="1:4" x14ac:dyDescent="0.25">
      <c r="A3101" s="316" t="s">
        <v>5089</v>
      </c>
      <c r="B3101" s="317">
        <v>724</v>
      </c>
      <c r="C3101" s="317">
        <v>724</v>
      </c>
      <c r="D3101" s="266">
        <f t="shared" si="75"/>
        <v>0</v>
      </c>
    </row>
    <row r="3102" spans="1:4" x14ac:dyDescent="0.25">
      <c r="A3102" s="316" t="s">
        <v>5089</v>
      </c>
      <c r="B3102" s="317">
        <v>724</v>
      </c>
      <c r="C3102" s="317">
        <v>724</v>
      </c>
      <c r="D3102" s="266">
        <f t="shared" si="75"/>
        <v>0</v>
      </c>
    </row>
    <row r="3103" spans="1:4" x14ac:dyDescent="0.25">
      <c r="A3103" s="316" t="s">
        <v>5090</v>
      </c>
      <c r="B3103" s="317">
        <v>3810</v>
      </c>
      <c r="C3103" s="317">
        <v>3810</v>
      </c>
      <c r="D3103" s="266">
        <f t="shared" si="75"/>
        <v>0</v>
      </c>
    </row>
    <row r="3104" spans="1:4" x14ac:dyDescent="0.25">
      <c r="A3104" s="316" t="s">
        <v>5091</v>
      </c>
      <c r="B3104" s="317">
        <v>1397</v>
      </c>
      <c r="C3104" s="317">
        <v>1397</v>
      </c>
      <c r="D3104" s="266">
        <f t="shared" si="75"/>
        <v>0</v>
      </c>
    </row>
    <row r="3105" spans="1:4" x14ac:dyDescent="0.25">
      <c r="A3105" s="316" t="s">
        <v>5091</v>
      </c>
      <c r="B3105" s="317">
        <v>1397</v>
      </c>
      <c r="C3105" s="317">
        <v>1397</v>
      </c>
      <c r="D3105" s="266">
        <f t="shared" si="75"/>
        <v>0</v>
      </c>
    </row>
    <row r="3106" spans="1:4" x14ac:dyDescent="0.25">
      <c r="A3106" s="316" t="s">
        <v>5092</v>
      </c>
      <c r="B3106" s="317">
        <v>1397</v>
      </c>
      <c r="C3106" s="317">
        <v>1397</v>
      </c>
      <c r="D3106" s="266">
        <f t="shared" si="75"/>
        <v>0</v>
      </c>
    </row>
    <row r="3107" spans="1:4" x14ac:dyDescent="0.25">
      <c r="A3107" s="316" t="s">
        <v>5092</v>
      </c>
      <c r="B3107" s="317">
        <v>1397</v>
      </c>
      <c r="C3107" s="317">
        <v>1397</v>
      </c>
      <c r="D3107" s="266">
        <f t="shared" si="75"/>
        <v>0</v>
      </c>
    </row>
    <row r="3108" spans="1:4" x14ac:dyDescent="0.25">
      <c r="A3108" s="316" t="s">
        <v>5093</v>
      </c>
      <c r="B3108" s="317">
        <v>3848</v>
      </c>
      <c r="C3108" s="317">
        <v>3848</v>
      </c>
      <c r="D3108" s="266">
        <f t="shared" si="75"/>
        <v>0</v>
      </c>
    </row>
    <row r="3109" spans="1:4" x14ac:dyDescent="0.25">
      <c r="A3109" s="316" t="s">
        <v>5093</v>
      </c>
      <c r="B3109" s="317">
        <v>3848</v>
      </c>
      <c r="C3109" s="317">
        <v>3848</v>
      </c>
      <c r="D3109" s="266">
        <f t="shared" si="75"/>
        <v>0</v>
      </c>
    </row>
    <row r="3110" spans="1:4" x14ac:dyDescent="0.25">
      <c r="A3110" s="316" t="s">
        <v>5094</v>
      </c>
      <c r="B3110" s="317">
        <v>1384</v>
      </c>
      <c r="C3110" s="317">
        <v>1384</v>
      </c>
      <c r="D3110" s="266">
        <f t="shared" si="75"/>
        <v>0</v>
      </c>
    </row>
    <row r="3111" spans="1:4" x14ac:dyDescent="0.25">
      <c r="A3111" s="316" t="s">
        <v>5095</v>
      </c>
      <c r="B3111" s="317">
        <v>27940</v>
      </c>
      <c r="C3111" s="317">
        <v>27940</v>
      </c>
      <c r="D3111" s="266">
        <f t="shared" si="75"/>
        <v>0</v>
      </c>
    </row>
    <row r="3112" spans="1:4" x14ac:dyDescent="0.25">
      <c r="A3112" s="316" t="s">
        <v>5096</v>
      </c>
      <c r="B3112" s="317">
        <v>5461</v>
      </c>
      <c r="C3112" s="317">
        <v>5461</v>
      </c>
      <c r="D3112" s="266">
        <f t="shared" si="75"/>
        <v>0</v>
      </c>
    </row>
    <row r="3113" spans="1:4" x14ac:dyDescent="0.25">
      <c r="A3113" s="316" t="s">
        <v>5097</v>
      </c>
      <c r="B3113" s="317">
        <v>4826</v>
      </c>
      <c r="C3113" s="317">
        <v>4826</v>
      </c>
      <c r="D3113" s="266">
        <f t="shared" si="75"/>
        <v>0</v>
      </c>
    </row>
    <row r="3114" spans="1:4" x14ac:dyDescent="0.25">
      <c r="A3114" s="316" t="s">
        <v>5098</v>
      </c>
      <c r="B3114" s="317">
        <v>1118</v>
      </c>
      <c r="C3114" s="317">
        <v>1118</v>
      </c>
      <c r="D3114" s="266">
        <f t="shared" si="75"/>
        <v>0</v>
      </c>
    </row>
    <row r="3115" spans="1:4" x14ac:dyDescent="0.25">
      <c r="A3115" s="316" t="s">
        <v>5099</v>
      </c>
      <c r="B3115" s="317">
        <v>1740</v>
      </c>
      <c r="C3115" s="317">
        <v>1740</v>
      </c>
      <c r="D3115" s="266">
        <f t="shared" si="75"/>
        <v>0</v>
      </c>
    </row>
    <row r="3116" spans="1:4" x14ac:dyDescent="0.25">
      <c r="A3116" s="316" t="s">
        <v>5099</v>
      </c>
      <c r="B3116" s="317">
        <v>1740</v>
      </c>
      <c r="C3116" s="317">
        <v>1740</v>
      </c>
      <c r="D3116" s="266">
        <f t="shared" si="75"/>
        <v>0</v>
      </c>
    </row>
    <row r="3117" spans="1:4" x14ac:dyDescent="0.25">
      <c r="A3117" s="316" t="s">
        <v>5099</v>
      </c>
      <c r="B3117" s="317">
        <v>1740</v>
      </c>
      <c r="C3117" s="317">
        <v>1740</v>
      </c>
      <c r="D3117" s="266">
        <f t="shared" si="75"/>
        <v>0</v>
      </c>
    </row>
    <row r="3118" spans="1:4" x14ac:dyDescent="0.25">
      <c r="A3118" s="316" t="s">
        <v>5100</v>
      </c>
      <c r="B3118" s="317">
        <v>2146</v>
      </c>
      <c r="C3118" s="317">
        <v>2146</v>
      </c>
      <c r="D3118" s="266">
        <f t="shared" si="75"/>
        <v>0</v>
      </c>
    </row>
    <row r="3119" spans="1:4" x14ac:dyDescent="0.25">
      <c r="A3119" s="316" t="s">
        <v>5101</v>
      </c>
      <c r="B3119" s="317">
        <v>2731</v>
      </c>
      <c r="C3119" s="317">
        <v>2731</v>
      </c>
      <c r="D3119" s="266">
        <f t="shared" si="75"/>
        <v>0</v>
      </c>
    </row>
    <row r="3120" spans="1:4" x14ac:dyDescent="0.25">
      <c r="A3120" s="316" t="s">
        <v>5102</v>
      </c>
      <c r="B3120" s="317">
        <v>2731</v>
      </c>
      <c r="C3120" s="317">
        <v>2731</v>
      </c>
      <c r="D3120" s="266">
        <f t="shared" si="75"/>
        <v>0</v>
      </c>
    </row>
    <row r="3121" spans="1:4" x14ac:dyDescent="0.25">
      <c r="A3121" s="316" t="s">
        <v>5101</v>
      </c>
      <c r="B3121" s="317">
        <v>2400</v>
      </c>
      <c r="C3121" s="317">
        <v>2400</v>
      </c>
      <c r="D3121" s="266">
        <f t="shared" si="75"/>
        <v>0</v>
      </c>
    </row>
    <row r="3122" spans="1:4" x14ac:dyDescent="0.25">
      <c r="A3122" s="316" t="s">
        <v>5100</v>
      </c>
      <c r="B3122" s="317">
        <v>2400</v>
      </c>
      <c r="C3122" s="317">
        <v>2400</v>
      </c>
      <c r="D3122" s="266">
        <f t="shared" si="75"/>
        <v>0</v>
      </c>
    </row>
    <row r="3123" spans="1:4" x14ac:dyDescent="0.25">
      <c r="A3123" s="316" t="s">
        <v>5103</v>
      </c>
      <c r="B3123" s="317">
        <v>458</v>
      </c>
      <c r="C3123" s="317">
        <v>458</v>
      </c>
      <c r="D3123" s="266">
        <f t="shared" si="75"/>
        <v>0</v>
      </c>
    </row>
    <row r="3124" spans="1:4" x14ac:dyDescent="0.25">
      <c r="A3124" s="316" t="s">
        <v>5103</v>
      </c>
      <c r="B3124" s="317">
        <v>457</v>
      </c>
      <c r="C3124" s="317">
        <v>457</v>
      </c>
      <c r="D3124" s="266">
        <f t="shared" si="75"/>
        <v>0</v>
      </c>
    </row>
    <row r="3125" spans="1:4" x14ac:dyDescent="0.25">
      <c r="A3125" s="316" t="s">
        <v>5103</v>
      </c>
      <c r="B3125" s="317">
        <v>457</v>
      </c>
      <c r="C3125" s="317">
        <v>457</v>
      </c>
      <c r="D3125" s="266">
        <f t="shared" si="75"/>
        <v>0</v>
      </c>
    </row>
    <row r="3126" spans="1:4" x14ac:dyDescent="0.25">
      <c r="A3126" s="316" t="s">
        <v>5103</v>
      </c>
      <c r="B3126" s="317">
        <v>457</v>
      </c>
      <c r="C3126" s="317">
        <v>457</v>
      </c>
      <c r="D3126" s="266">
        <f t="shared" si="75"/>
        <v>0</v>
      </c>
    </row>
    <row r="3127" spans="1:4" x14ac:dyDescent="0.25">
      <c r="A3127" s="316" t="s">
        <v>5103</v>
      </c>
      <c r="B3127" s="317">
        <v>457</v>
      </c>
      <c r="C3127" s="317">
        <v>457</v>
      </c>
      <c r="D3127" s="266">
        <f t="shared" si="75"/>
        <v>0</v>
      </c>
    </row>
    <row r="3128" spans="1:4" x14ac:dyDescent="0.25">
      <c r="A3128" s="316" t="s">
        <v>5104</v>
      </c>
      <c r="B3128" s="317">
        <v>547</v>
      </c>
      <c r="C3128" s="317">
        <v>547</v>
      </c>
      <c r="D3128" s="266">
        <f t="shared" si="75"/>
        <v>0</v>
      </c>
    </row>
    <row r="3129" spans="1:4" x14ac:dyDescent="0.25">
      <c r="A3129" s="316" t="s">
        <v>5104</v>
      </c>
      <c r="B3129" s="317">
        <v>546</v>
      </c>
      <c r="C3129" s="317">
        <v>546</v>
      </c>
      <c r="D3129" s="266">
        <f t="shared" si="75"/>
        <v>0</v>
      </c>
    </row>
    <row r="3130" spans="1:4" x14ac:dyDescent="0.25">
      <c r="A3130" s="316" t="s">
        <v>5104</v>
      </c>
      <c r="B3130" s="317">
        <v>546</v>
      </c>
      <c r="C3130" s="317">
        <v>546</v>
      </c>
      <c r="D3130" s="266">
        <f t="shared" si="75"/>
        <v>0</v>
      </c>
    </row>
    <row r="3131" spans="1:4" x14ac:dyDescent="0.25">
      <c r="A3131" s="316" t="s">
        <v>5104</v>
      </c>
      <c r="B3131" s="317">
        <v>546</v>
      </c>
      <c r="C3131" s="317">
        <v>546</v>
      </c>
      <c r="D3131" s="266">
        <f t="shared" si="75"/>
        <v>0</v>
      </c>
    </row>
    <row r="3132" spans="1:4" x14ac:dyDescent="0.25">
      <c r="A3132" s="316" t="s">
        <v>5104</v>
      </c>
      <c r="B3132" s="317">
        <v>546</v>
      </c>
      <c r="C3132" s="317">
        <v>546</v>
      </c>
      <c r="D3132" s="266">
        <f t="shared" si="75"/>
        <v>0</v>
      </c>
    </row>
    <row r="3133" spans="1:4" x14ac:dyDescent="0.25">
      <c r="A3133" s="316" t="s">
        <v>5105</v>
      </c>
      <c r="B3133" s="317">
        <v>520</v>
      </c>
      <c r="C3133" s="317">
        <v>520</v>
      </c>
      <c r="D3133" s="266">
        <f t="shared" si="75"/>
        <v>0</v>
      </c>
    </row>
    <row r="3134" spans="1:4" x14ac:dyDescent="0.25">
      <c r="A3134" s="316" t="s">
        <v>5105</v>
      </c>
      <c r="B3134" s="317">
        <v>521</v>
      </c>
      <c r="C3134" s="317">
        <v>521</v>
      </c>
      <c r="D3134" s="266">
        <f t="shared" si="75"/>
        <v>0</v>
      </c>
    </row>
    <row r="3135" spans="1:4" x14ac:dyDescent="0.25">
      <c r="A3135" s="316" t="s">
        <v>5105</v>
      </c>
      <c r="B3135" s="317">
        <v>521</v>
      </c>
      <c r="C3135" s="317">
        <v>521</v>
      </c>
      <c r="D3135" s="266">
        <f t="shared" si="75"/>
        <v>0</v>
      </c>
    </row>
    <row r="3136" spans="1:4" x14ac:dyDescent="0.25">
      <c r="A3136" s="316" t="s">
        <v>5106</v>
      </c>
      <c r="B3136" s="317">
        <v>24384</v>
      </c>
      <c r="C3136" s="317">
        <v>24384</v>
      </c>
      <c r="D3136" s="266">
        <f t="shared" si="75"/>
        <v>0</v>
      </c>
    </row>
    <row r="3137" spans="1:4" x14ac:dyDescent="0.25">
      <c r="A3137" s="316" t="s">
        <v>5107</v>
      </c>
      <c r="B3137" s="317">
        <v>20193</v>
      </c>
      <c r="C3137" s="317">
        <v>20193</v>
      </c>
      <c r="D3137" s="266">
        <f t="shared" si="75"/>
        <v>0</v>
      </c>
    </row>
    <row r="3138" spans="1:4" x14ac:dyDescent="0.25">
      <c r="A3138" s="316" t="s">
        <v>5108</v>
      </c>
      <c r="B3138" s="317">
        <v>8102</v>
      </c>
      <c r="C3138" s="317">
        <v>8102</v>
      </c>
      <c r="D3138" s="266">
        <f t="shared" si="75"/>
        <v>0</v>
      </c>
    </row>
    <row r="3139" spans="1:4" x14ac:dyDescent="0.25">
      <c r="A3139" s="316" t="s">
        <v>5109</v>
      </c>
      <c r="B3139" s="317">
        <v>8102</v>
      </c>
      <c r="C3139" s="317">
        <v>8102</v>
      </c>
      <c r="D3139" s="266">
        <f t="shared" si="75"/>
        <v>0</v>
      </c>
    </row>
    <row r="3140" spans="1:4" x14ac:dyDescent="0.25">
      <c r="A3140" s="316" t="s">
        <v>5110</v>
      </c>
      <c r="B3140" s="317">
        <v>52324</v>
      </c>
      <c r="C3140" s="317">
        <v>52324</v>
      </c>
      <c r="D3140" s="266">
        <f t="shared" si="75"/>
        <v>0</v>
      </c>
    </row>
    <row r="3141" spans="1:4" x14ac:dyDescent="0.25">
      <c r="A3141" s="316" t="s">
        <v>5111</v>
      </c>
      <c r="B3141" s="317">
        <v>24892</v>
      </c>
      <c r="C3141" s="317">
        <v>24892</v>
      </c>
      <c r="D3141" s="266">
        <f t="shared" si="75"/>
        <v>0</v>
      </c>
    </row>
    <row r="3142" spans="1:4" x14ac:dyDescent="0.25">
      <c r="A3142" s="316" t="s">
        <v>5112</v>
      </c>
      <c r="B3142" s="317">
        <v>24892</v>
      </c>
      <c r="C3142" s="317">
        <v>24892</v>
      </c>
      <c r="D3142" s="266">
        <f t="shared" si="75"/>
        <v>0</v>
      </c>
    </row>
    <row r="3143" spans="1:4" x14ac:dyDescent="0.25">
      <c r="A3143" s="316" t="s">
        <v>5112</v>
      </c>
      <c r="B3143" s="317">
        <v>34036</v>
      </c>
      <c r="C3143" s="317">
        <v>34036</v>
      </c>
      <c r="D3143" s="266">
        <f t="shared" si="75"/>
        <v>0</v>
      </c>
    </row>
    <row r="3144" spans="1:4" x14ac:dyDescent="0.25">
      <c r="A3144" s="316" t="s">
        <v>5113</v>
      </c>
      <c r="B3144" s="317">
        <v>34036</v>
      </c>
      <c r="C3144" s="317">
        <v>34036</v>
      </c>
      <c r="D3144" s="266">
        <f t="shared" si="75"/>
        <v>0</v>
      </c>
    </row>
    <row r="3145" spans="1:4" x14ac:dyDescent="0.25">
      <c r="A3145" s="316" t="s">
        <v>5114</v>
      </c>
      <c r="B3145" s="317">
        <v>2667</v>
      </c>
      <c r="C3145" s="317">
        <v>2667</v>
      </c>
      <c r="D3145" s="266">
        <f t="shared" si="75"/>
        <v>0</v>
      </c>
    </row>
    <row r="3146" spans="1:4" x14ac:dyDescent="0.25">
      <c r="A3146" s="316" t="s">
        <v>5115</v>
      </c>
      <c r="B3146" s="317">
        <v>3022</v>
      </c>
      <c r="C3146" s="317">
        <v>3022</v>
      </c>
      <c r="D3146" s="266">
        <f t="shared" si="75"/>
        <v>0</v>
      </c>
    </row>
    <row r="3147" spans="1:4" x14ac:dyDescent="0.25">
      <c r="A3147" s="316" t="s">
        <v>5116</v>
      </c>
      <c r="B3147" s="317">
        <v>3200</v>
      </c>
      <c r="C3147" s="317">
        <v>3200</v>
      </c>
      <c r="D3147" s="266">
        <f t="shared" si="75"/>
        <v>0</v>
      </c>
    </row>
    <row r="3148" spans="1:4" x14ac:dyDescent="0.25">
      <c r="A3148" s="316" t="s">
        <v>5117</v>
      </c>
      <c r="B3148" s="317">
        <v>1041</v>
      </c>
      <c r="C3148" s="317">
        <v>1041</v>
      </c>
      <c r="D3148" s="266">
        <f t="shared" si="75"/>
        <v>0</v>
      </c>
    </row>
    <row r="3149" spans="1:4" x14ac:dyDescent="0.25">
      <c r="A3149" s="316" t="s">
        <v>5094</v>
      </c>
      <c r="B3149" s="317">
        <v>1117</v>
      </c>
      <c r="C3149" s="317">
        <v>1117</v>
      </c>
      <c r="D3149" s="266">
        <f t="shared" si="75"/>
        <v>0</v>
      </c>
    </row>
    <row r="3150" spans="1:4" x14ac:dyDescent="0.25">
      <c r="A3150" s="316" t="s">
        <v>5088</v>
      </c>
      <c r="B3150" s="317">
        <v>724</v>
      </c>
      <c r="C3150" s="317">
        <v>724</v>
      </c>
      <c r="D3150" s="266">
        <f t="shared" si="75"/>
        <v>0</v>
      </c>
    </row>
    <row r="3151" spans="1:4" x14ac:dyDescent="0.25">
      <c r="A3151" s="316" t="s">
        <v>5088</v>
      </c>
      <c r="B3151" s="317">
        <v>724</v>
      </c>
      <c r="C3151" s="317">
        <v>724</v>
      </c>
      <c r="D3151" s="266">
        <f t="shared" si="75"/>
        <v>0</v>
      </c>
    </row>
    <row r="3152" spans="1:4" x14ac:dyDescent="0.25">
      <c r="A3152" s="316" t="s">
        <v>5118</v>
      </c>
      <c r="B3152" s="317">
        <v>546</v>
      </c>
      <c r="C3152" s="317">
        <v>546</v>
      </c>
      <c r="D3152" s="266">
        <f t="shared" si="75"/>
        <v>0</v>
      </c>
    </row>
    <row r="3153" spans="1:4" x14ac:dyDescent="0.25">
      <c r="A3153" s="316" t="s">
        <v>5118</v>
      </c>
      <c r="B3153" s="317">
        <v>546</v>
      </c>
      <c r="C3153" s="317">
        <v>546</v>
      </c>
      <c r="D3153" s="266">
        <f t="shared" si="75"/>
        <v>0</v>
      </c>
    </row>
    <row r="3154" spans="1:4" x14ac:dyDescent="0.25">
      <c r="A3154" s="316" t="s">
        <v>5119</v>
      </c>
      <c r="B3154" s="317">
        <v>139</v>
      </c>
      <c r="C3154" s="317">
        <v>139</v>
      </c>
      <c r="D3154" s="266">
        <f t="shared" si="75"/>
        <v>0</v>
      </c>
    </row>
    <row r="3155" spans="1:4" x14ac:dyDescent="0.25">
      <c r="A3155" s="316" t="s">
        <v>5119</v>
      </c>
      <c r="B3155" s="317">
        <v>140</v>
      </c>
      <c r="C3155" s="317">
        <v>140</v>
      </c>
      <c r="D3155" s="266">
        <f t="shared" si="75"/>
        <v>0</v>
      </c>
    </row>
    <row r="3156" spans="1:4" x14ac:dyDescent="0.25">
      <c r="A3156" s="316" t="s">
        <v>5120</v>
      </c>
      <c r="B3156" s="317">
        <v>609</v>
      </c>
      <c r="C3156" s="317">
        <v>609</v>
      </c>
      <c r="D3156" s="266">
        <f t="shared" si="75"/>
        <v>0</v>
      </c>
    </row>
    <row r="3157" spans="1:4" x14ac:dyDescent="0.25">
      <c r="A3157" s="316" t="s">
        <v>5120</v>
      </c>
      <c r="B3157" s="317">
        <v>610</v>
      </c>
      <c r="C3157" s="317">
        <v>610</v>
      </c>
      <c r="D3157" s="266">
        <f t="shared" si="75"/>
        <v>0</v>
      </c>
    </row>
    <row r="3158" spans="1:4" x14ac:dyDescent="0.25">
      <c r="A3158" s="316" t="s">
        <v>5121</v>
      </c>
      <c r="B3158" s="317">
        <v>1359</v>
      </c>
      <c r="C3158" s="317">
        <v>1359</v>
      </c>
      <c r="D3158" s="266">
        <f t="shared" si="75"/>
        <v>0</v>
      </c>
    </row>
    <row r="3159" spans="1:4" x14ac:dyDescent="0.25">
      <c r="A3159" s="316" t="s">
        <v>5121</v>
      </c>
      <c r="B3159" s="317">
        <v>1359</v>
      </c>
      <c r="C3159" s="317">
        <v>1359</v>
      </c>
      <c r="D3159" s="266">
        <f t="shared" ref="D3159:D3222" si="76">B3159-C3159</f>
        <v>0</v>
      </c>
    </row>
    <row r="3160" spans="1:4" x14ac:dyDescent="0.25">
      <c r="A3160" s="316" t="s">
        <v>5122</v>
      </c>
      <c r="B3160" s="317">
        <v>1117</v>
      </c>
      <c r="C3160" s="317">
        <v>1117</v>
      </c>
      <c r="D3160" s="266">
        <f t="shared" si="76"/>
        <v>0</v>
      </c>
    </row>
    <row r="3161" spans="1:4" x14ac:dyDescent="0.25">
      <c r="A3161" s="316" t="s">
        <v>5122</v>
      </c>
      <c r="B3161" s="317">
        <v>1118</v>
      </c>
      <c r="C3161" s="317">
        <v>1118</v>
      </c>
      <c r="D3161" s="266">
        <f t="shared" si="76"/>
        <v>0</v>
      </c>
    </row>
    <row r="3162" spans="1:4" x14ac:dyDescent="0.25">
      <c r="A3162" s="316" t="s">
        <v>5123</v>
      </c>
      <c r="B3162" s="317">
        <v>3201</v>
      </c>
      <c r="C3162" s="317">
        <v>3201</v>
      </c>
      <c r="D3162" s="266">
        <f t="shared" si="76"/>
        <v>0</v>
      </c>
    </row>
    <row r="3163" spans="1:4" x14ac:dyDescent="0.25">
      <c r="A3163" s="316" t="s">
        <v>5123</v>
      </c>
      <c r="B3163" s="317">
        <v>3200</v>
      </c>
      <c r="C3163" s="317">
        <v>3200</v>
      </c>
      <c r="D3163" s="266">
        <f t="shared" si="76"/>
        <v>0</v>
      </c>
    </row>
    <row r="3164" spans="1:4" x14ac:dyDescent="0.25">
      <c r="A3164" s="316" t="s">
        <v>5123</v>
      </c>
      <c r="B3164" s="317">
        <v>3200</v>
      </c>
      <c r="C3164" s="317">
        <v>3200</v>
      </c>
      <c r="D3164" s="266">
        <f t="shared" si="76"/>
        <v>0</v>
      </c>
    </row>
    <row r="3165" spans="1:4" x14ac:dyDescent="0.25">
      <c r="A3165" s="316" t="s">
        <v>5123</v>
      </c>
      <c r="B3165" s="317">
        <v>3200</v>
      </c>
      <c r="C3165" s="317">
        <v>3200</v>
      </c>
      <c r="D3165" s="266">
        <f t="shared" si="76"/>
        <v>0</v>
      </c>
    </row>
    <row r="3166" spans="1:4" x14ac:dyDescent="0.25">
      <c r="A3166" s="316" t="s">
        <v>5124</v>
      </c>
      <c r="B3166" s="317">
        <v>8102</v>
      </c>
      <c r="C3166" s="317">
        <v>8102</v>
      </c>
      <c r="D3166" s="266">
        <f t="shared" si="76"/>
        <v>0</v>
      </c>
    </row>
    <row r="3167" spans="1:4" x14ac:dyDescent="0.25">
      <c r="A3167" s="316" t="s">
        <v>5124</v>
      </c>
      <c r="B3167" s="317">
        <v>8103</v>
      </c>
      <c r="C3167" s="317">
        <v>8103</v>
      </c>
      <c r="D3167" s="266">
        <f t="shared" si="76"/>
        <v>0</v>
      </c>
    </row>
    <row r="3168" spans="1:4" x14ac:dyDescent="0.25">
      <c r="A3168" s="316" t="s">
        <v>5124</v>
      </c>
      <c r="B3168" s="317">
        <v>8103</v>
      </c>
      <c r="C3168" s="317">
        <v>8103</v>
      </c>
      <c r="D3168" s="266">
        <f t="shared" si="76"/>
        <v>0</v>
      </c>
    </row>
    <row r="3169" spans="1:4" x14ac:dyDescent="0.25">
      <c r="A3169" s="316" t="s">
        <v>5125</v>
      </c>
      <c r="B3169" s="317">
        <v>3962</v>
      </c>
      <c r="C3169" s="317">
        <v>3962</v>
      </c>
      <c r="D3169" s="266">
        <f t="shared" si="76"/>
        <v>0</v>
      </c>
    </row>
    <row r="3170" spans="1:4" x14ac:dyDescent="0.25">
      <c r="A3170" s="316" t="s">
        <v>5126</v>
      </c>
      <c r="B3170" s="317">
        <v>108</v>
      </c>
      <c r="C3170" s="317">
        <v>108</v>
      </c>
      <c r="D3170" s="266">
        <f t="shared" si="76"/>
        <v>0</v>
      </c>
    </row>
    <row r="3171" spans="1:4" x14ac:dyDescent="0.25">
      <c r="A3171" s="316" t="s">
        <v>5126</v>
      </c>
      <c r="B3171" s="317">
        <v>108</v>
      </c>
      <c r="C3171" s="317">
        <v>108</v>
      </c>
      <c r="D3171" s="266">
        <f t="shared" si="76"/>
        <v>0</v>
      </c>
    </row>
    <row r="3172" spans="1:4" x14ac:dyDescent="0.25">
      <c r="A3172" s="316" t="s">
        <v>5126</v>
      </c>
      <c r="B3172" s="317">
        <v>108</v>
      </c>
      <c r="C3172" s="317">
        <v>108</v>
      </c>
      <c r="D3172" s="266">
        <f t="shared" si="76"/>
        <v>0</v>
      </c>
    </row>
    <row r="3173" spans="1:4" x14ac:dyDescent="0.25">
      <c r="A3173" s="316" t="s">
        <v>5126</v>
      </c>
      <c r="B3173" s="317">
        <v>108</v>
      </c>
      <c r="C3173" s="317">
        <v>108</v>
      </c>
      <c r="D3173" s="266">
        <f t="shared" si="76"/>
        <v>0</v>
      </c>
    </row>
    <row r="3174" spans="1:4" x14ac:dyDescent="0.25">
      <c r="A3174" s="316" t="s">
        <v>5126</v>
      </c>
      <c r="B3174" s="317">
        <v>108</v>
      </c>
      <c r="C3174" s="317">
        <v>108</v>
      </c>
      <c r="D3174" s="266">
        <f t="shared" si="76"/>
        <v>0</v>
      </c>
    </row>
    <row r="3175" spans="1:4" x14ac:dyDescent="0.25">
      <c r="A3175" s="316" t="s">
        <v>5126</v>
      </c>
      <c r="B3175" s="317">
        <v>108</v>
      </c>
      <c r="C3175" s="317">
        <v>108</v>
      </c>
      <c r="D3175" s="266">
        <f t="shared" si="76"/>
        <v>0</v>
      </c>
    </row>
    <row r="3176" spans="1:4" x14ac:dyDescent="0.25">
      <c r="A3176" s="316" t="s">
        <v>5126</v>
      </c>
      <c r="B3176" s="317">
        <v>108</v>
      </c>
      <c r="C3176" s="317">
        <v>108</v>
      </c>
      <c r="D3176" s="266">
        <f t="shared" si="76"/>
        <v>0</v>
      </c>
    </row>
    <row r="3177" spans="1:4" x14ac:dyDescent="0.25">
      <c r="A3177" s="316" t="s">
        <v>5126</v>
      </c>
      <c r="B3177" s="317">
        <v>108</v>
      </c>
      <c r="C3177" s="317">
        <v>108</v>
      </c>
      <c r="D3177" s="266">
        <f t="shared" si="76"/>
        <v>0</v>
      </c>
    </row>
    <row r="3178" spans="1:4" x14ac:dyDescent="0.25">
      <c r="A3178" s="316" t="s">
        <v>5126</v>
      </c>
      <c r="B3178" s="317">
        <v>108</v>
      </c>
      <c r="C3178" s="317">
        <v>108</v>
      </c>
      <c r="D3178" s="266">
        <f t="shared" si="76"/>
        <v>0</v>
      </c>
    </row>
    <row r="3179" spans="1:4" x14ac:dyDescent="0.25">
      <c r="A3179" s="316" t="s">
        <v>5126</v>
      </c>
      <c r="B3179" s="317">
        <v>108</v>
      </c>
      <c r="C3179" s="317">
        <v>108</v>
      </c>
      <c r="D3179" s="266">
        <f t="shared" si="76"/>
        <v>0</v>
      </c>
    </row>
    <row r="3180" spans="1:4" x14ac:dyDescent="0.25">
      <c r="A3180" s="316" t="s">
        <v>5126</v>
      </c>
      <c r="B3180" s="317">
        <v>108</v>
      </c>
      <c r="C3180" s="317">
        <v>108</v>
      </c>
      <c r="D3180" s="266">
        <f t="shared" si="76"/>
        <v>0</v>
      </c>
    </row>
    <row r="3181" spans="1:4" x14ac:dyDescent="0.25">
      <c r="A3181" s="316" t="s">
        <v>5126</v>
      </c>
      <c r="B3181" s="317">
        <v>108</v>
      </c>
      <c r="C3181" s="317">
        <v>108</v>
      </c>
      <c r="D3181" s="266">
        <f t="shared" si="76"/>
        <v>0</v>
      </c>
    </row>
    <row r="3182" spans="1:4" x14ac:dyDescent="0.25">
      <c r="A3182" s="316" t="s">
        <v>5126</v>
      </c>
      <c r="B3182" s="317">
        <v>108</v>
      </c>
      <c r="C3182" s="317">
        <v>108</v>
      </c>
      <c r="D3182" s="266">
        <f t="shared" si="76"/>
        <v>0</v>
      </c>
    </row>
    <row r="3183" spans="1:4" x14ac:dyDescent="0.25">
      <c r="A3183" s="316" t="s">
        <v>5126</v>
      </c>
      <c r="B3183" s="317">
        <v>108</v>
      </c>
      <c r="C3183" s="317">
        <v>108</v>
      </c>
      <c r="D3183" s="266">
        <f t="shared" si="76"/>
        <v>0</v>
      </c>
    </row>
    <row r="3184" spans="1:4" x14ac:dyDescent="0.25">
      <c r="A3184" s="316" t="s">
        <v>5127</v>
      </c>
      <c r="B3184" s="317">
        <v>673</v>
      </c>
      <c r="C3184" s="317">
        <v>673</v>
      </c>
      <c r="D3184" s="266">
        <f t="shared" si="76"/>
        <v>0</v>
      </c>
    </row>
    <row r="3185" spans="1:4" x14ac:dyDescent="0.25">
      <c r="A3185" s="316" t="s">
        <v>5127</v>
      </c>
      <c r="B3185" s="317">
        <v>673</v>
      </c>
      <c r="C3185" s="317">
        <v>673</v>
      </c>
      <c r="D3185" s="266">
        <f t="shared" si="76"/>
        <v>0</v>
      </c>
    </row>
    <row r="3186" spans="1:4" x14ac:dyDescent="0.25">
      <c r="A3186" s="316" t="s">
        <v>5127</v>
      </c>
      <c r="B3186" s="317">
        <v>673</v>
      </c>
      <c r="C3186" s="317">
        <v>673</v>
      </c>
      <c r="D3186" s="266">
        <f t="shared" si="76"/>
        <v>0</v>
      </c>
    </row>
    <row r="3187" spans="1:4" x14ac:dyDescent="0.25">
      <c r="A3187" s="316" t="s">
        <v>5127</v>
      </c>
      <c r="B3187" s="317">
        <v>673</v>
      </c>
      <c r="C3187" s="317">
        <v>673</v>
      </c>
      <c r="D3187" s="266">
        <f t="shared" si="76"/>
        <v>0</v>
      </c>
    </row>
    <row r="3188" spans="1:4" x14ac:dyDescent="0.25">
      <c r="A3188" s="316" t="s">
        <v>5127</v>
      </c>
      <c r="B3188" s="317">
        <v>673</v>
      </c>
      <c r="C3188" s="317">
        <v>673</v>
      </c>
      <c r="D3188" s="266">
        <f t="shared" si="76"/>
        <v>0</v>
      </c>
    </row>
    <row r="3189" spans="1:4" x14ac:dyDescent="0.25">
      <c r="A3189" s="316" t="s">
        <v>5127</v>
      </c>
      <c r="B3189" s="317">
        <v>673</v>
      </c>
      <c r="C3189" s="317">
        <v>673</v>
      </c>
      <c r="D3189" s="266">
        <f t="shared" si="76"/>
        <v>0</v>
      </c>
    </row>
    <row r="3190" spans="1:4" x14ac:dyDescent="0.25">
      <c r="A3190" s="316" t="s">
        <v>5127</v>
      </c>
      <c r="B3190" s="317">
        <v>673</v>
      </c>
      <c r="C3190" s="317">
        <v>673</v>
      </c>
      <c r="D3190" s="266">
        <f t="shared" si="76"/>
        <v>0</v>
      </c>
    </row>
    <row r="3191" spans="1:4" x14ac:dyDescent="0.25">
      <c r="A3191" s="316" t="s">
        <v>5127</v>
      </c>
      <c r="B3191" s="317">
        <v>673</v>
      </c>
      <c r="C3191" s="317">
        <v>673</v>
      </c>
      <c r="D3191" s="266">
        <f t="shared" si="76"/>
        <v>0</v>
      </c>
    </row>
    <row r="3192" spans="1:4" x14ac:dyDescent="0.25">
      <c r="A3192" s="316" t="s">
        <v>5127</v>
      </c>
      <c r="B3192" s="317">
        <v>673</v>
      </c>
      <c r="C3192" s="317">
        <v>673</v>
      </c>
      <c r="D3192" s="266">
        <f t="shared" si="76"/>
        <v>0</v>
      </c>
    </row>
    <row r="3193" spans="1:4" x14ac:dyDescent="0.25">
      <c r="A3193" s="316" t="s">
        <v>5127</v>
      </c>
      <c r="B3193" s="317">
        <v>673</v>
      </c>
      <c r="C3193" s="317">
        <v>673</v>
      </c>
      <c r="D3193" s="266">
        <f t="shared" si="76"/>
        <v>0</v>
      </c>
    </row>
    <row r="3194" spans="1:4" x14ac:dyDescent="0.25">
      <c r="A3194" s="316" t="s">
        <v>5127</v>
      </c>
      <c r="B3194" s="317">
        <v>673</v>
      </c>
      <c r="C3194" s="317">
        <v>673</v>
      </c>
      <c r="D3194" s="266">
        <f t="shared" si="76"/>
        <v>0</v>
      </c>
    </row>
    <row r="3195" spans="1:4" x14ac:dyDescent="0.25">
      <c r="A3195" s="316" t="s">
        <v>5127</v>
      </c>
      <c r="B3195" s="317">
        <v>673</v>
      </c>
      <c r="C3195" s="317">
        <v>673</v>
      </c>
      <c r="D3195" s="266">
        <f t="shared" si="76"/>
        <v>0</v>
      </c>
    </row>
    <row r="3196" spans="1:4" x14ac:dyDescent="0.25">
      <c r="A3196" s="316" t="s">
        <v>5127</v>
      </c>
      <c r="B3196" s="317">
        <v>673</v>
      </c>
      <c r="C3196" s="317">
        <v>673</v>
      </c>
      <c r="D3196" s="266">
        <f t="shared" si="76"/>
        <v>0</v>
      </c>
    </row>
    <row r="3197" spans="1:4" x14ac:dyDescent="0.25">
      <c r="A3197" s="316" t="s">
        <v>5127</v>
      </c>
      <c r="B3197" s="317">
        <v>673</v>
      </c>
      <c r="C3197" s="317">
        <v>673</v>
      </c>
      <c r="D3197" s="266">
        <f t="shared" si="76"/>
        <v>0</v>
      </c>
    </row>
    <row r="3198" spans="1:4" x14ac:dyDescent="0.25">
      <c r="A3198" s="316" t="s">
        <v>5127</v>
      </c>
      <c r="B3198" s="317">
        <v>673</v>
      </c>
      <c r="C3198" s="317">
        <v>673</v>
      </c>
      <c r="D3198" s="266">
        <f t="shared" si="76"/>
        <v>0</v>
      </c>
    </row>
    <row r="3199" spans="1:4" x14ac:dyDescent="0.25">
      <c r="A3199" s="316" t="s">
        <v>5127</v>
      </c>
      <c r="B3199" s="317">
        <v>673</v>
      </c>
      <c r="C3199" s="317">
        <v>673</v>
      </c>
      <c r="D3199" s="266">
        <f t="shared" si="76"/>
        <v>0</v>
      </c>
    </row>
    <row r="3200" spans="1:4" x14ac:dyDescent="0.25">
      <c r="A3200" s="316" t="s">
        <v>5127</v>
      </c>
      <c r="B3200" s="317">
        <v>673</v>
      </c>
      <c r="C3200" s="317">
        <v>673</v>
      </c>
      <c r="D3200" s="266">
        <f t="shared" si="76"/>
        <v>0</v>
      </c>
    </row>
    <row r="3201" spans="1:4" x14ac:dyDescent="0.25">
      <c r="A3201" s="316" t="s">
        <v>5127</v>
      </c>
      <c r="B3201" s="317">
        <v>673</v>
      </c>
      <c r="C3201" s="317">
        <v>673</v>
      </c>
      <c r="D3201" s="266">
        <f t="shared" si="76"/>
        <v>0</v>
      </c>
    </row>
    <row r="3202" spans="1:4" x14ac:dyDescent="0.25">
      <c r="A3202" s="316" t="s">
        <v>5127</v>
      </c>
      <c r="B3202" s="317">
        <v>673</v>
      </c>
      <c r="C3202" s="317">
        <v>673</v>
      </c>
      <c r="D3202" s="266">
        <f t="shared" si="76"/>
        <v>0</v>
      </c>
    </row>
    <row r="3203" spans="1:4" x14ac:dyDescent="0.25">
      <c r="A3203" s="316" t="s">
        <v>5127</v>
      </c>
      <c r="B3203" s="317">
        <v>673</v>
      </c>
      <c r="C3203" s="317">
        <v>673</v>
      </c>
      <c r="D3203" s="266">
        <f t="shared" si="76"/>
        <v>0</v>
      </c>
    </row>
    <row r="3204" spans="1:4" x14ac:dyDescent="0.25">
      <c r="A3204" s="316" t="s">
        <v>5127</v>
      </c>
      <c r="B3204" s="317">
        <v>673</v>
      </c>
      <c r="C3204" s="317">
        <v>673</v>
      </c>
      <c r="D3204" s="266">
        <f t="shared" si="76"/>
        <v>0</v>
      </c>
    </row>
    <row r="3205" spans="1:4" x14ac:dyDescent="0.25">
      <c r="A3205" s="316" t="s">
        <v>5127</v>
      </c>
      <c r="B3205" s="317">
        <v>673</v>
      </c>
      <c r="C3205" s="317">
        <v>673</v>
      </c>
      <c r="D3205" s="266">
        <f t="shared" si="76"/>
        <v>0</v>
      </c>
    </row>
    <row r="3206" spans="1:4" x14ac:dyDescent="0.25">
      <c r="A3206" s="316" t="s">
        <v>5127</v>
      </c>
      <c r="B3206" s="317">
        <v>673</v>
      </c>
      <c r="C3206" s="317">
        <v>673</v>
      </c>
      <c r="D3206" s="266">
        <f t="shared" si="76"/>
        <v>0</v>
      </c>
    </row>
    <row r="3207" spans="1:4" x14ac:dyDescent="0.25">
      <c r="A3207" s="316" t="s">
        <v>5127</v>
      </c>
      <c r="B3207" s="317">
        <v>673</v>
      </c>
      <c r="C3207" s="317">
        <v>673</v>
      </c>
      <c r="D3207" s="266">
        <f t="shared" si="76"/>
        <v>0</v>
      </c>
    </row>
    <row r="3208" spans="1:4" x14ac:dyDescent="0.25">
      <c r="A3208" s="316" t="s">
        <v>5127</v>
      </c>
      <c r="B3208" s="317">
        <v>673</v>
      </c>
      <c r="C3208" s="317">
        <v>673</v>
      </c>
      <c r="D3208" s="266">
        <f t="shared" si="76"/>
        <v>0</v>
      </c>
    </row>
    <row r="3209" spans="1:4" x14ac:dyDescent="0.25">
      <c r="A3209" s="316" t="s">
        <v>5127</v>
      </c>
      <c r="B3209" s="317">
        <v>673</v>
      </c>
      <c r="C3209" s="317">
        <v>673</v>
      </c>
      <c r="D3209" s="266">
        <f t="shared" si="76"/>
        <v>0</v>
      </c>
    </row>
    <row r="3210" spans="1:4" x14ac:dyDescent="0.25">
      <c r="A3210" s="316" t="s">
        <v>5127</v>
      </c>
      <c r="B3210" s="317">
        <v>673</v>
      </c>
      <c r="C3210" s="317">
        <v>673</v>
      </c>
      <c r="D3210" s="266">
        <f t="shared" si="76"/>
        <v>0</v>
      </c>
    </row>
    <row r="3211" spans="1:4" x14ac:dyDescent="0.25">
      <c r="A3211" s="316" t="s">
        <v>5127</v>
      </c>
      <c r="B3211" s="317">
        <v>673</v>
      </c>
      <c r="C3211" s="317">
        <v>673</v>
      </c>
      <c r="D3211" s="266">
        <f t="shared" si="76"/>
        <v>0</v>
      </c>
    </row>
    <row r="3212" spans="1:4" x14ac:dyDescent="0.25">
      <c r="A3212" s="316" t="s">
        <v>5127</v>
      </c>
      <c r="B3212" s="317">
        <v>673</v>
      </c>
      <c r="C3212" s="317">
        <v>673</v>
      </c>
      <c r="D3212" s="266">
        <f t="shared" si="76"/>
        <v>0</v>
      </c>
    </row>
    <row r="3213" spans="1:4" x14ac:dyDescent="0.25">
      <c r="A3213" s="316" t="s">
        <v>5127</v>
      </c>
      <c r="B3213" s="317">
        <v>673</v>
      </c>
      <c r="C3213" s="317">
        <v>673</v>
      </c>
      <c r="D3213" s="266">
        <f t="shared" si="76"/>
        <v>0</v>
      </c>
    </row>
    <row r="3214" spans="1:4" x14ac:dyDescent="0.25">
      <c r="A3214" s="316" t="s">
        <v>5127</v>
      </c>
      <c r="B3214" s="317">
        <v>673</v>
      </c>
      <c r="C3214" s="317">
        <v>673</v>
      </c>
      <c r="D3214" s="266">
        <f t="shared" si="76"/>
        <v>0</v>
      </c>
    </row>
    <row r="3215" spans="1:4" x14ac:dyDescent="0.25">
      <c r="A3215" s="316" t="s">
        <v>5127</v>
      </c>
      <c r="B3215" s="317">
        <v>673</v>
      </c>
      <c r="C3215" s="317">
        <v>673</v>
      </c>
      <c r="D3215" s="266">
        <f t="shared" si="76"/>
        <v>0</v>
      </c>
    </row>
    <row r="3216" spans="1:4" x14ac:dyDescent="0.25">
      <c r="A3216" s="316" t="s">
        <v>5127</v>
      </c>
      <c r="B3216" s="317">
        <v>673</v>
      </c>
      <c r="C3216" s="317">
        <v>673</v>
      </c>
      <c r="D3216" s="266">
        <f t="shared" si="76"/>
        <v>0</v>
      </c>
    </row>
    <row r="3217" spans="1:4" x14ac:dyDescent="0.25">
      <c r="A3217" s="316" t="s">
        <v>5127</v>
      </c>
      <c r="B3217" s="317">
        <v>673</v>
      </c>
      <c r="C3217" s="317">
        <v>673</v>
      </c>
      <c r="D3217" s="266">
        <f t="shared" si="76"/>
        <v>0</v>
      </c>
    </row>
    <row r="3218" spans="1:4" x14ac:dyDescent="0.25">
      <c r="A3218" s="316" t="s">
        <v>5127</v>
      </c>
      <c r="B3218" s="317">
        <v>673</v>
      </c>
      <c r="C3218" s="317">
        <v>673</v>
      </c>
      <c r="D3218" s="266">
        <f t="shared" si="76"/>
        <v>0</v>
      </c>
    </row>
    <row r="3219" spans="1:4" x14ac:dyDescent="0.25">
      <c r="A3219" s="316" t="s">
        <v>5127</v>
      </c>
      <c r="B3219" s="317">
        <v>673</v>
      </c>
      <c r="C3219" s="317">
        <v>673</v>
      </c>
      <c r="D3219" s="266">
        <f t="shared" si="76"/>
        <v>0</v>
      </c>
    </row>
    <row r="3220" spans="1:4" x14ac:dyDescent="0.25">
      <c r="A3220" s="316" t="s">
        <v>5127</v>
      </c>
      <c r="B3220" s="317">
        <v>673</v>
      </c>
      <c r="C3220" s="317">
        <v>673</v>
      </c>
      <c r="D3220" s="266">
        <f t="shared" si="76"/>
        <v>0</v>
      </c>
    </row>
    <row r="3221" spans="1:4" x14ac:dyDescent="0.25">
      <c r="A3221" s="316" t="s">
        <v>5127</v>
      </c>
      <c r="B3221" s="317">
        <v>673</v>
      </c>
      <c r="C3221" s="317">
        <v>673</v>
      </c>
      <c r="D3221" s="266">
        <f t="shared" si="76"/>
        <v>0</v>
      </c>
    </row>
    <row r="3222" spans="1:4" x14ac:dyDescent="0.25">
      <c r="A3222" s="316" t="s">
        <v>5127</v>
      </c>
      <c r="B3222" s="317">
        <v>673</v>
      </c>
      <c r="C3222" s="317">
        <v>673</v>
      </c>
      <c r="D3222" s="266">
        <f t="shared" si="76"/>
        <v>0</v>
      </c>
    </row>
    <row r="3223" spans="1:4" x14ac:dyDescent="0.25">
      <c r="A3223" s="316" t="s">
        <v>5127</v>
      </c>
      <c r="B3223" s="317">
        <v>673</v>
      </c>
      <c r="C3223" s="317">
        <v>673</v>
      </c>
      <c r="D3223" s="266">
        <f t="shared" ref="D3223:D3286" si="77">B3223-C3223</f>
        <v>0</v>
      </c>
    </row>
    <row r="3224" spans="1:4" x14ac:dyDescent="0.25">
      <c r="A3224" s="316" t="s">
        <v>5127</v>
      </c>
      <c r="B3224" s="317">
        <v>673</v>
      </c>
      <c r="C3224" s="317">
        <v>673</v>
      </c>
      <c r="D3224" s="266">
        <f t="shared" si="77"/>
        <v>0</v>
      </c>
    </row>
    <row r="3225" spans="1:4" x14ac:dyDescent="0.25">
      <c r="A3225" s="316" t="s">
        <v>5127</v>
      </c>
      <c r="B3225" s="317">
        <v>673</v>
      </c>
      <c r="C3225" s="317">
        <v>673</v>
      </c>
      <c r="D3225" s="266">
        <f t="shared" si="77"/>
        <v>0</v>
      </c>
    </row>
    <row r="3226" spans="1:4" x14ac:dyDescent="0.25">
      <c r="A3226" s="316" t="s">
        <v>5127</v>
      </c>
      <c r="B3226" s="317">
        <v>673</v>
      </c>
      <c r="C3226" s="317">
        <v>673</v>
      </c>
      <c r="D3226" s="266">
        <f t="shared" si="77"/>
        <v>0</v>
      </c>
    </row>
    <row r="3227" spans="1:4" x14ac:dyDescent="0.25">
      <c r="A3227" s="316" t="s">
        <v>5127</v>
      </c>
      <c r="B3227" s="317">
        <v>673</v>
      </c>
      <c r="C3227" s="317">
        <v>673</v>
      </c>
      <c r="D3227" s="266">
        <f t="shared" si="77"/>
        <v>0</v>
      </c>
    </row>
    <row r="3228" spans="1:4" x14ac:dyDescent="0.25">
      <c r="A3228" s="316" t="s">
        <v>5127</v>
      </c>
      <c r="B3228" s="317">
        <v>673</v>
      </c>
      <c r="C3228" s="317">
        <v>673</v>
      </c>
      <c r="D3228" s="266">
        <f t="shared" si="77"/>
        <v>0</v>
      </c>
    </row>
    <row r="3229" spans="1:4" x14ac:dyDescent="0.25">
      <c r="A3229" s="316" t="s">
        <v>5128</v>
      </c>
      <c r="B3229" s="317">
        <v>457</v>
      </c>
      <c r="C3229" s="317">
        <v>457</v>
      </c>
      <c r="D3229" s="266">
        <f t="shared" si="77"/>
        <v>0</v>
      </c>
    </row>
    <row r="3230" spans="1:4" x14ac:dyDescent="0.25">
      <c r="A3230" s="316" t="s">
        <v>5129</v>
      </c>
      <c r="B3230" s="317">
        <v>2565</v>
      </c>
      <c r="C3230" s="317">
        <v>2565</v>
      </c>
      <c r="D3230" s="266">
        <f t="shared" si="77"/>
        <v>0</v>
      </c>
    </row>
    <row r="3231" spans="1:4" x14ac:dyDescent="0.25">
      <c r="A3231" s="316" t="s">
        <v>5130</v>
      </c>
      <c r="B3231" s="317">
        <v>610</v>
      </c>
      <c r="C3231" s="317">
        <v>610</v>
      </c>
      <c r="D3231" s="266">
        <f t="shared" si="77"/>
        <v>0</v>
      </c>
    </row>
    <row r="3232" spans="1:4" x14ac:dyDescent="0.25">
      <c r="A3232" s="316" t="s">
        <v>5130</v>
      </c>
      <c r="B3232" s="317">
        <v>610</v>
      </c>
      <c r="C3232" s="317">
        <v>610</v>
      </c>
      <c r="D3232" s="266">
        <f t="shared" si="77"/>
        <v>0</v>
      </c>
    </row>
    <row r="3233" spans="1:4" x14ac:dyDescent="0.25">
      <c r="A3233" s="316" t="s">
        <v>5130</v>
      </c>
      <c r="B3233" s="317">
        <v>610</v>
      </c>
      <c r="C3233" s="317">
        <v>610</v>
      </c>
      <c r="D3233" s="266">
        <f t="shared" si="77"/>
        <v>0</v>
      </c>
    </row>
    <row r="3234" spans="1:4" x14ac:dyDescent="0.25">
      <c r="A3234" s="316" t="s">
        <v>5130</v>
      </c>
      <c r="B3234" s="317">
        <v>610</v>
      </c>
      <c r="C3234" s="317">
        <v>610</v>
      </c>
      <c r="D3234" s="266">
        <f t="shared" si="77"/>
        <v>0</v>
      </c>
    </row>
    <row r="3235" spans="1:4" x14ac:dyDescent="0.25">
      <c r="A3235" s="316" t="s">
        <v>5130</v>
      </c>
      <c r="B3235" s="317">
        <v>610</v>
      </c>
      <c r="C3235" s="317">
        <v>610</v>
      </c>
      <c r="D3235" s="266">
        <f t="shared" si="77"/>
        <v>0</v>
      </c>
    </row>
    <row r="3236" spans="1:4" x14ac:dyDescent="0.25">
      <c r="A3236" s="316" t="s">
        <v>5130</v>
      </c>
      <c r="B3236" s="317">
        <v>610</v>
      </c>
      <c r="C3236" s="317">
        <v>610</v>
      </c>
      <c r="D3236" s="266">
        <f t="shared" si="77"/>
        <v>0</v>
      </c>
    </row>
    <row r="3237" spans="1:4" x14ac:dyDescent="0.25">
      <c r="A3237" s="316" t="s">
        <v>5130</v>
      </c>
      <c r="B3237" s="317">
        <v>610</v>
      </c>
      <c r="C3237" s="317">
        <v>610</v>
      </c>
      <c r="D3237" s="266">
        <f t="shared" si="77"/>
        <v>0</v>
      </c>
    </row>
    <row r="3238" spans="1:4" x14ac:dyDescent="0.25">
      <c r="A3238" s="316" t="s">
        <v>5130</v>
      </c>
      <c r="B3238" s="317">
        <v>610</v>
      </c>
      <c r="C3238" s="317">
        <v>610</v>
      </c>
      <c r="D3238" s="266">
        <f t="shared" si="77"/>
        <v>0</v>
      </c>
    </row>
    <row r="3239" spans="1:4" x14ac:dyDescent="0.25">
      <c r="A3239" s="316" t="s">
        <v>5130</v>
      </c>
      <c r="B3239" s="317">
        <v>610</v>
      </c>
      <c r="C3239" s="317">
        <v>610</v>
      </c>
      <c r="D3239" s="266">
        <f t="shared" si="77"/>
        <v>0</v>
      </c>
    </row>
    <row r="3240" spans="1:4" x14ac:dyDescent="0.25">
      <c r="A3240" s="316" t="s">
        <v>5130</v>
      </c>
      <c r="B3240" s="317">
        <v>610</v>
      </c>
      <c r="C3240" s="317">
        <v>610</v>
      </c>
      <c r="D3240" s="266">
        <f t="shared" si="77"/>
        <v>0</v>
      </c>
    </row>
    <row r="3241" spans="1:4" x14ac:dyDescent="0.25">
      <c r="A3241" s="316" t="s">
        <v>5130</v>
      </c>
      <c r="B3241" s="317">
        <v>610</v>
      </c>
      <c r="C3241" s="317">
        <v>610</v>
      </c>
      <c r="D3241" s="266">
        <f t="shared" si="77"/>
        <v>0</v>
      </c>
    </row>
    <row r="3242" spans="1:4" x14ac:dyDescent="0.25">
      <c r="A3242" s="316" t="s">
        <v>5130</v>
      </c>
      <c r="B3242" s="317">
        <v>610</v>
      </c>
      <c r="C3242" s="317">
        <v>610</v>
      </c>
      <c r="D3242" s="266">
        <f t="shared" si="77"/>
        <v>0</v>
      </c>
    </row>
    <row r="3243" spans="1:4" x14ac:dyDescent="0.25">
      <c r="A3243" s="316" t="s">
        <v>5130</v>
      </c>
      <c r="B3243" s="317">
        <v>610</v>
      </c>
      <c r="C3243" s="317">
        <v>610</v>
      </c>
      <c r="D3243" s="266">
        <f t="shared" si="77"/>
        <v>0</v>
      </c>
    </row>
    <row r="3244" spans="1:4" x14ac:dyDescent="0.25">
      <c r="A3244" s="316" t="s">
        <v>5130</v>
      </c>
      <c r="B3244" s="317">
        <v>610</v>
      </c>
      <c r="C3244" s="317">
        <v>610</v>
      </c>
      <c r="D3244" s="266">
        <f t="shared" si="77"/>
        <v>0</v>
      </c>
    </row>
    <row r="3245" spans="1:4" x14ac:dyDescent="0.25">
      <c r="A3245" s="316" t="s">
        <v>5130</v>
      </c>
      <c r="B3245" s="317">
        <v>610</v>
      </c>
      <c r="C3245" s="317">
        <v>610</v>
      </c>
      <c r="D3245" s="266">
        <f t="shared" si="77"/>
        <v>0</v>
      </c>
    </row>
    <row r="3246" spans="1:4" x14ac:dyDescent="0.25">
      <c r="A3246" s="316" t="s">
        <v>5130</v>
      </c>
      <c r="B3246" s="317">
        <v>610</v>
      </c>
      <c r="C3246" s="317">
        <v>610</v>
      </c>
      <c r="D3246" s="266">
        <f t="shared" si="77"/>
        <v>0</v>
      </c>
    </row>
    <row r="3247" spans="1:4" x14ac:dyDescent="0.25">
      <c r="A3247" s="316" t="s">
        <v>5130</v>
      </c>
      <c r="B3247" s="317">
        <v>610</v>
      </c>
      <c r="C3247" s="317">
        <v>610</v>
      </c>
      <c r="D3247" s="266">
        <f t="shared" si="77"/>
        <v>0</v>
      </c>
    </row>
    <row r="3248" spans="1:4" x14ac:dyDescent="0.25">
      <c r="A3248" s="316" t="s">
        <v>5130</v>
      </c>
      <c r="B3248" s="317">
        <v>610</v>
      </c>
      <c r="C3248" s="317">
        <v>610</v>
      </c>
      <c r="D3248" s="266">
        <f t="shared" si="77"/>
        <v>0</v>
      </c>
    </row>
    <row r="3249" spans="1:4" x14ac:dyDescent="0.25">
      <c r="A3249" s="316" t="s">
        <v>5130</v>
      </c>
      <c r="B3249" s="317">
        <v>610</v>
      </c>
      <c r="C3249" s="317">
        <v>610</v>
      </c>
      <c r="D3249" s="266">
        <f t="shared" si="77"/>
        <v>0</v>
      </c>
    </row>
    <row r="3250" spans="1:4" x14ac:dyDescent="0.25">
      <c r="A3250" s="316" t="s">
        <v>5130</v>
      </c>
      <c r="B3250" s="317">
        <v>610</v>
      </c>
      <c r="C3250" s="317">
        <v>610</v>
      </c>
      <c r="D3250" s="266">
        <f t="shared" si="77"/>
        <v>0</v>
      </c>
    </row>
    <row r="3251" spans="1:4" x14ac:dyDescent="0.25">
      <c r="A3251" s="316" t="s">
        <v>5130</v>
      </c>
      <c r="B3251" s="317">
        <v>610</v>
      </c>
      <c r="C3251" s="317">
        <v>610</v>
      </c>
      <c r="D3251" s="266">
        <f t="shared" si="77"/>
        <v>0</v>
      </c>
    </row>
    <row r="3252" spans="1:4" x14ac:dyDescent="0.25">
      <c r="A3252" s="316" t="s">
        <v>5130</v>
      </c>
      <c r="B3252" s="317">
        <v>610</v>
      </c>
      <c r="C3252" s="317">
        <v>610</v>
      </c>
      <c r="D3252" s="266">
        <f t="shared" si="77"/>
        <v>0</v>
      </c>
    </row>
    <row r="3253" spans="1:4" x14ac:dyDescent="0.25">
      <c r="A3253" s="316" t="s">
        <v>5131</v>
      </c>
      <c r="B3253" s="317">
        <v>10287</v>
      </c>
      <c r="C3253" s="317">
        <v>10287</v>
      </c>
      <c r="D3253" s="266">
        <f t="shared" si="77"/>
        <v>0</v>
      </c>
    </row>
    <row r="3254" spans="1:4" x14ac:dyDescent="0.25">
      <c r="A3254" s="316" t="s">
        <v>5132</v>
      </c>
      <c r="B3254" s="317">
        <v>610</v>
      </c>
      <c r="C3254" s="317">
        <v>610</v>
      </c>
      <c r="D3254" s="266">
        <f t="shared" si="77"/>
        <v>0</v>
      </c>
    </row>
    <row r="3255" spans="1:4" x14ac:dyDescent="0.25">
      <c r="A3255" s="316" t="s">
        <v>5132</v>
      </c>
      <c r="B3255" s="317">
        <v>610</v>
      </c>
      <c r="C3255" s="317">
        <v>610</v>
      </c>
      <c r="D3255" s="266">
        <f t="shared" si="77"/>
        <v>0</v>
      </c>
    </row>
    <row r="3256" spans="1:4" x14ac:dyDescent="0.25">
      <c r="A3256" s="316" t="s">
        <v>5132</v>
      </c>
      <c r="B3256" s="317">
        <v>610</v>
      </c>
      <c r="C3256" s="317">
        <v>610</v>
      </c>
      <c r="D3256" s="266">
        <f t="shared" si="77"/>
        <v>0</v>
      </c>
    </row>
    <row r="3257" spans="1:4" x14ac:dyDescent="0.25">
      <c r="A3257" s="316" t="s">
        <v>5132</v>
      </c>
      <c r="B3257" s="317">
        <v>610</v>
      </c>
      <c r="C3257" s="317">
        <v>610</v>
      </c>
      <c r="D3257" s="266">
        <f t="shared" si="77"/>
        <v>0</v>
      </c>
    </row>
    <row r="3258" spans="1:4" x14ac:dyDescent="0.25">
      <c r="A3258" s="316" t="s">
        <v>5132</v>
      </c>
      <c r="B3258" s="317">
        <v>610</v>
      </c>
      <c r="C3258" s="317">
        <v>610</v>
      </c>
      <c r="D3258" s="266">
        <f t="shared" si="77"/>
        <v>0</v>
      </c>
    </row>
    <row r="3259" spans="1:4" x14ac:dyDescent="0.25">
      <c r="A3259" s="316" t="s">
        <v>5132</v>
      </c>
      <c r="B3259" s="317">
        <v>610</v>
      </c>
      <c r="C3259" s="317">
        <v>610</v>
      </c>
      <c r="D3259" s="266">
        <f t="shared" si="77"/>
        <v>0</v>
      </c>
    </row>
    <row r="3260" spans="1:4" x14ac:dyDescent="0.25">
      <c r="A3260" s="316" t="s">
        <v>5132</v>
      </c>
      <c r="B3260" s="317">
        <v>610</v>
      </c>
      <c r="C3260" s="317">
        <v>610</v>
      </c>
      <c r="D3260" s="266">
        <f t="shared" si="77"/>
        <v>0</v>
      </c>
    </row>
    <row r="3261" spans="1:4" x14ac:dyDescent="0.25">
      <c r="A3261" s="316" t="s">
        <v>5132</v>
      </c>
      <c r="B3261" s="317">
        <v>610</v>
      </c>
      <c r="C3261" s="317">
        <v>610</v>
      </c>
      <c r="D3261" s="266">
        <f t="shared" si="77"/>
        <v>0</v>
      </c>
    </row>
    <row r="3262" spans="1:4" x14ac:dyDescent="0.25">
      <c r="A3262" s="316" t="s">
        <v>5132</v>
      </c>
      <c r="B3262" s="317">
        <v>610</v>
      </c>
      <c r="C3262" s="317">
        <v>610</v>
      </c>
      <c r="D3262" s="266">
        <f t="shared" si="77"/>
        <v>0</v>
      </c>
    </row>
    <row r="3263" spans="1:4" x14ac:dyDescent="0.25">
      <c r="A3263" s="316" t="s">
        <v>5132</v>
      </c>
      <c r="B3263" s="317">
        <v>610</v>
      </c>
      <c r="C3263" s="317">
        <v>610</v>
      </c>
      <c r="D3263" s="266">
        <f t="shared" si="77"/>
        <v>0</v>
      </c>
    </row>
    <row r="3264" spans="1:4" x14ac:dyDescent="0.25">
      <c r="A3264" s="316" t="s">
        <v>5132</v>
      </c>
      <c r="B3264" s="317">
        <v>610</v>
      </c>
      <c r="C3264" s="317">
        <v>610</v>
      </c>
      <c r="D3264" s="266">
        <f t="shared" si="77"/>
        <v>0</v>
      </c>
    </row>
    <row r="3265" spans="1:4" x14ac:dyDescent="0.25">
      <c r="A3265" s="316" t="s">
        <v>5132</v>
      </c>
      <c r="B3265" s="317">
        <v>610</v>
      </c>
      <c r="C3265" s="317">
        <v>610</v>
      </c>
      <c r="D3265" s="266">
        <f t="shared" si="77"/>
        <v>0</v>
      </c>
    </row>
    <row r="3266" spans="1:4" x14ac:dyDescent="0.25">
      <c r="A3266" s="316" t="s">
        <v>5132</v>
      </c>
      <c r="B3266" s="317">
        <v>610</v>
      </c>
      <c r="C3266" s="317">
        <v>610</v>
      </c>
      <c r="D3266" s="266">
        <f t="shared" si="77"/>
        <v>0</v>
      </c>
    </row>
    <row r="3267" spans="1:4" x14ac:dyDescent="0.25">
      <c r="A3267" s="316" t="s">
        <v>5132</v>
      </c>
      <c r="B3267" s="317">
        <v>610</v>
      </c>
      <c r="C3267" s="317">
        <v>610</v>
      </c>
      <c r="D3267" s="266">
        <f t="shared" si="77"/>
        <v>0</v>
      </c>
    </row>
    <row r="3268" spans="1:4" x14ac:dyDescent="0.25">
      <c r="A3268" s="316" t="s">
        <v>5132</v>
      </c>
      <c r="B3268" s="317">
        <v>610</v>
      </c>
      <c r="C3268" s="317">
        <v>610</v>
      </c>
      <c r="D3268" s="266">
        <f t="shared" si="77"/>
        <v>0</v>
      </c>
    </row>
    <row r="3269" spans="1:4" x14ac:dyDescent="0.25">
      <c r="A3269" s="316" t="s">
        <v>5132</v>
      </c>
      <c r="B3269" s="317">
        <v>610</v>
      </c>
      <c r="C3269" s="317">
        <v>610</v>
      </c>
      <c r="D3269" s="266">
        <f t="shared" si="77"/>
        <v>0</v>
      </c>
    </row>
    <row r="3270" spans="1:4" x14ac:dyDescent="0.25">
      <c r="A3270" s="316" t="s">
        <v>5132</v>
      </c>
      <c r="B3270" s="317">
        <v>610</v>
      </c>
      <c r="C3270" s="317">
        <v>610</v>
      </c>
      <c r="D3270" s="266">
        <f t="shared" si="77"/>
        <v>0</v>
      </c>
    </row>
    <row r="3271" spans="1:4" x14ac:dyDescent="0.25">
      <c r="A3271" s="316" t="s">
        <v>5132</v>
      </c>
      <c r="B3271" s="317">
        <v>610</v>
      </c>
      <c r="C3271" s="317">
        <v>610</v>
      </c>
      <c r="D3271" s="266">
        <f t="shared" si="77"/>
        <v>0</v>
      </c>
    </row>
    <row r="3272" spans="1:4" x14ac:dyDescent="0.25">
      <c r="A3272" s="316" t="s">
        <v>5132</v>
      </c>
      <c r="B3272" s="317">
        <v>610</v>
      </c>
      <c r="C3272" s="317">
        <v>610</v>
      </c>
      <c r="D3272" s="266">
        <f t="shared" si="77"/>
        <v>0</v>
      </c>
    </row>
    <row r="3273" spans="1:4" x14ac:dyDescent="0.25">
      <c r="A3273" s="316" t="s">
        <v>5132</v>
      </c>
      <c r="B3273" s="317">
        <v>610</v>
      </c>
      <c r="C3273" s="317">
        <v>610</v>
      </c>
      <c r="D3273" s="266">
        <f t="shared" si="77"/>
        <v>0</v>
      </c>
    </row>
    <row r="3274" spans="1:4" x14ac:dyDescent="0.25">
      <c r="A3274" s="316" t="s">
        <v>5132</v>
      </c>
      <c r="B3274" s="317">
        <v>610</v>
      </c>
      <c r="C3274" s="317">
        <v>610</v>
      </c>
      <c r="D3274" s="266">
        <f t="shared" si="77"/>
        <v>0</v>
      </c>
    </row>
    <row r="3275" spans="1:4" x14ac:dyDescent="0.25">
      <c r="A3275" s="316" t="s">
        <v>5132</v>
      </c>
      <c r="B3275" s="317">
        <v>610</v>
      </c>
      <c r="C3275" s="317">
        <v>610</v>
      </c>
      <c r="D3275" s="266">
        <f t="shared" si="77"/>
        <v>0</v>
      </c>
    </row>
    <row r="3276" spans="1:4" x14ac:dyDescent="0.25">
      <c r="A3276" s="316" t="s">
        <v>5132</v>
      </c>
      <c r="B3276" s="317">
        <v>610</v>
      </c>
      <c r="C3276" s="317">
        <v>610</v>
      </c>
      <c r="D3276" s="266">
        <f t="shared" si="77"/>
        <v>0</v>
      </c>
    </row>
    <row r="3277" spans="1:4" x14ac:dyDescent="0.25">
      <c r="A3277" s="316" t="s">
        <v>5132</v>
      </c>
      <c r="B3277" s="317">
        <v>610</v>
      </c>
      <c r="C3277" s="317">
        <v>610</v>
      </c>
      <c r="D3277" s="266">
        <f t="shared" si="77"/>
        <v>0</v>
      </c>
    </row>
    <row r="3278" spans="1:4" x14ac:dyDescent="0.25">
      <c r="A3278" s="316" t="s">
        <v>5132</v>
      </c>
      <c r="B3278" s="317">
        <v>610</v>
      </c>
      <c r="C3278" s="317">
        <v>610</v>
      </c>
      <c r="D3278" s="266">
        <f t="shared" si="77"/>
        <v>0</v>
      </c>
    </row>
    <row r="3279" spans="1:4" x14ac:dyDescent="0.25">
      <c r="A3279" s="316" t="s">
        <v>5132</v>
      </c>
      <c r="B3279" s="317">
        <v>610</v>
      </c>
      <c r="C3279" s="317">
        <v>610</v>
      </c>
      <c r="D3279" s="266">
        <f t="shared" si="77"/>
        <v>0</v>
      </c>
    </row>
    <row r="3280" spans="1:4" x14ac:dyDescent="0.25">
      <c r="A3280" s="316" t="s">
        <v>5132</v>
      </c>
      <c r="B3280" s="317">
        <v>610</v>
      </c>
      <c r="C3280" s="317">
        <v>610</v>
      </c>
      <c r="D3280" s="266">
        <f t="shared" si="77"/>
        <v>0</v>
      </c>
    </row>
    <row r="3281" spans="1:4" x14ac:dyDescent="0.25">
      <c r="A3281" s="316" t="s">
        <v>5132</v>
      </c>
      <c r="B3281" s="317">
        <v>610</v>
      </c>
      <c r="C3281" s="317">
        <v>610</v>
      </c>
      <c r="D3281" s="266">
        <f t="shared" si="77"/>
        <v>0</v>
      </c>
    </row>
    <row r="3282" spans="1:4" x14ac:dyDescent="0.25">
      <c r="A3282" s="316" t="s">
        <v>5132</v>
      </c>
      <c r="B3282" s="317">
        <v>610</v>
      </c>
      <c r="C3282" s="317">
        <v>610</v>
      </c>
      <c r="D3282" s="266">
        <f t="shared" si="77"/>
        <v>0</v>
      </c>
    </row>
    <row r="3283" spans="1:4" x14ac:dyDescent="0.25">
      <c r="A3283" s="316" t="s">
        <v>5132</v>
      </c>
      <c r="B3283" s="317">
        <v>610</v>
      </c>
      <c r="C3283" s="317">
        <v>610</v>
      </c>
      <c r="D3283" s="266">
        <f t="shared" si="77"/>
        <v>0</v>
      </c>
    </row>
    <row r="3284" spans="1:4" x14ac:dyDescent="0.25">
      <c r="A3284" s="316" t="s">
        <v>5132</v>
      </c>
      <c r="B3284" s="317">
        <v>610</v>
      </c>
      <c r="C3284" s="317">
        <v>610</v>
      </c>
      <c r="D3284" s="266">
        <f t="shared" si="77"/>
        <v>0</v>
      </c>
    </row>
    <row r="3285" spans="1:4" x14ac:dyDescent="0.25">
      <c r="A3285" s="316" t="s">
        <v>5132</v>
      </c>
      <c r="B3285" s="317">
        <v>610</v>
      </c>
      <c r="C3285" s="317">
        <v>610</v>
      </c>
      <c r="D3285" s="266">
        <f t="shared" si="77"/>
        <v>0</v>
      </c>
    </row>
    <row r="3286" spans="1:4" x14ac:dyDescent="0.25">
      <c r="A3286" s="316" t="s">
        <v>5132</v>
      </c>
      <c r="B3286" s="317">
        <v>610</v>
      </c>
      <c r="C3286" s="317">
        <v>610</v>
      </c>
      <c r="D3286" s="266">
        <f t="shared" si="77"/>
        <v>0</v>
      </c>
    </row>
    <row r="3287" spans="1:4" x14ac:dyDescent="0.25">
      <c r="A3287" s="316" t="s">
        <v>5132</v>
      </c>
      <c r="B3287" s="317">
        <v>610</v>
      </c>
      <c r="C3287" s="317">
        <v>610</v>
      </c>
      <c r="D3287" s="266">
        <f t="shared" ref="D3287:D3350" si="78">B3287-C3287</f>
        <v>0</v>
      </c>
    </row>
    <row r="3288" spans="1:4" x14ac:dyDescent="0.25">
      <c r="A3288" s="316" t="s">
        <v>5132</v>
      </c>
      <c r="B3288" s="317">
        <v>610</v>
      </c>
      <c r="C3288" s="317">
        <v>610</v>
      </c>
      <c r="D3288" s="266">
        <f t="shared" si="78"/>
        <v>0</v>
      </c>
    </row>
    <row r="3289" spans="1:4" x14ac:dyDescent="0.25">
      <c r="A3289" s="316" t="s">
        <v>5132</v>
      </c>
      <c r="B3289" s="317">
        <v>610</v>
      </c>
      <c r="C3289" s="317">
        <v>610</v>
      </c>
      <c r="D3289" s="266">
        <f t="shared" si="78"/>
        <v>0</v>
      </c>
    </row>
    <row r="3290" spans="1:4" x14ac:dyDescent="0.25">
      <c r="A3290" s="316" t="s">
        <v>5133</v>
      </c>
      <c r="B3290" s="317">
        <v>610</v>
      </c>
      <c r="C3290" s="317">
        <v>610</v>
      </c>
      <c r="D3290" s="266">
        <f t="shared" si="78"/>
        <v>0</v>
      </c>
    </row>
    <row r="3291" spans="1:4" x14ac:dyDescent="0.25">
      <c r="A3291" s="316" t="s">
        <v>5133</v>
      </c>
      <c r="B3291" s="317">
        <v>610</v>
      </c>
      <c r="C3291" s="317">
        <v>610</v>
      </c>
      <c r="D3291" s="266">
        <f t="shared" si="78"/>
        <v>0</v>
      </c>
    </row>
    <row r="3292" spans="1:4" x14ac:dyDescent="0.25">
      <c r="A3292" s="316" t="s">
        <v>5133</v>
      </c>
      <c r="B3292" s="317">
        <v>610</v>
      </c>
      <c r="C3292" s="317">
        <v>610</v>
      </c>
      <c r="D3292" s="266">
        <f t="shared" si="78"/>
        <v>0</v>
      </c>
    </row>
    <row r="3293" spans="1:4" x14ac:dyDescent="0.25">
      <c r="A3293" s="316" t="s">
        <v>5133</v>
      </c>
      <c r="B3293" s="317">
        <v>610</v>
      </c>
      <c r="C3293" s="317">
        <v>610</v>
      </c>
      <c r="D3293" s="266">
        <f t="shared" si="78"/>
        <v>0</v>
      </c>
    </row>
    <row r="3294" spans="1:4" x14ac:dyDescent="0.25">
      <c r="A3294" s="316" t="s">
        <v>5133</v>
      </c>
      <c r="B3294" s="317">
        <v>610</v>
      </c>
      <c r="C3294" s="317">
        <v>610</v>
      </c>
      <c r="D3294" s="266">
        <f t="shared" si="78"/>
        <v>0</v>
      </c>
    </row>
    <row r="3295" spans="1:4" x14ac:dyDescent="0.25">
      <c r="A3295" s="316" t="s">
        <v>5133</v>
      </c>
      <c r="B3295" s="317">
        <v>610</v>
      </c>
      <c r="C3295" s="317">
        <v>610</v>
      </c>
      <c r="D3295" s="266">
        <f t="shared" si="78"/>
        <v>0</v>
      </c>
    </row>
    <row r="3296" spans="1:4" x14ac:dyDescent="0.25">
      <c r="A3296" s="316" t="s">
        <v>5133</v>
      </c>
      <c r="B3296" s="317">
        <v>598</v>
      </c>
      <c r="C3296" s="317">
        <v>598</v>
      </c>
      <c r="D3296" s="266">
        <f t="shared" si="78"/>
        <v>0</v>
      </c>
    </row>
    <row r="3297" spans="1:4" x14ac:dyDescent="0.25">
      <c r="A3297" s="316" t="s">
        <v>5133</v>
      </c>
      <c r="B3297" s="317">
        <v>610</v>
      </c>
      <c r="C3297" s="317">
        <v>610</v>
      </c>
      <c r="D3297" s="266">
        <f t="shared" si="78"/>
        <v>0</v>
      </c>
    </row>
    <row r="3298" spans="1:4" x14ac:dyDescent="0.25">
      <c r="A3298" s="316" t="s">
        <v>5133</v>
      </c>
      <c r="B3298" s="317">
        <v>610</v>
      </c>
      <c r="C3298" s="317">
        <v>610</v>
      </c>
      <c r="D3298" s="266">
        <f t="shared" si="78"/>
        <v>0</v>
      </c>
    </row>
    <row r="3299" spans="1:4" x14ac:dyDescent="0.25">
      <c r="A3299" s="316" t="s">
        <v>5133</v>
      </c>
      <c r="B3299" s="317">
        <v>610</v>
      </c>
      <c r="C3299" s="317">
        <v>610</v>
      </c>
      <c r="D3299" s="266">
        <f t="shared" si="78"/>
        <v>0</v>
      </c>
    </row>
    <row r="3300" spans="1:4" x14ac:dyDescent="0.25">
      <c r="A3300" s="316" t="s">
        <v>5133</v>
      </c>
      <c r="B3300" s="317">
        <v>610</v>
      </c>
      <c r="C3300" s="317">
        <v>610</v>
      </c>
      <c r="D3300" s="266">
        <f t="shared" si="78"/>
        <v>0</v>
      </c>
    </row>
    <row r="3301" spans="1:4" x14ac:dyDescent="0.25">
      <c r="A3301" s="316" t="s">
        <v>5134</v>
      </c>
      <c r="B3301" s="317">
        <v>1600</v>
      </c>
      <c r="C3301" s="317">
        <v>1600</v>
      </c>
      <c r="D3301" s="266">
        <f t="shared" si="78"/>
        <v>0</v>
      </c>
    </row>
    <row r="3302" spans="1:4" x14ac:dyDescent="0.25">
      <c r="A3302" s="316" t="s">
        <v>5134</v>
      </c>
      <c r="B3302" s="317">
        <v>1600</v>
      </c>
      <c r="C3302" s="317">
        <v>1600</v>
      </c>
      <c r="D3302" s="266">
        <f t="shared" si="78"/>
        <v>0</v>
      </c>
    </row>
    <row r="3303" spans="1:4" x14ac:dyDescent="0.25">
      <c r="A3303" s="316" t="s">
        <v>5134</v>
      </c>
      <c r="B3303" s="317">
        <v>1600</v>
      </c>
      <c r="C3303" s="317">
        <v>1600</v>
      </c>
      <c r="D3303" s="266">
        <f t="shared" si="78"/>
        <v>0</v>
      </c>
    </row>
    <row r="3304" spans="1:4" x14ac:dyDescent="0.25">
      <c r="A3304" s="316" t="s">
        <v>5134</v>
      </c>
      <c r="B3304" s="317">
        <v>1600</v>
      </c>
      <c r="C3304" s="317">
        <v>1600</v>
      </c>
      <c r="D3304" s="266">
        <f t="shared" si="78"/>
        <v>0</v>
      </c>
    </row>
    <row r="3305" spans="1:4" x14ac:dyDescent="0.25">
      <c r="A3305" s="316" t="s">
        <v>5134</v>
      </c>
      <c r="B3305" s="317">
        <v>1600</v>
      </c>
      <c r="C3305" s="317">
        <v>1600</v>
      </c>
      <c r="D3305" s="266">
        <f t="shared" si="78"/>
        <v>0</v>
      </c>
    </row>
    <row r="3306" spans="1:4" x14ac:dyDescent="0.25">
      <c r="A3306" s="316" t="s">
        <v>5134</v>
      </c>
      <c r="B3306" s="317">
        <v>1600</v>
      </c>
      <c r="C3306" s="317">
        <v>1600</v>
      </c>
      <c r="D3306" s="266">
        <f t="shared" si="78"/>
        <v>0</v>
      </c>
    </row>
    <row r="3307" spans="1:4" x14ac:dyDescent="0.25">
      <c r="A3307" s="316" t="s">
        <v>5134</v>
      </c>
      <c r="B3307" s="317">
        <v>1600</v>
      </c>
      <c r="C3307" s="317">
        <v>1600</v>
      </c>
      <c r="D3307" s="266">
        <f t="shared" si="78"/>
        <v>0</v>
      </c>
    </row>
    <row r="3308" spans="1:4" x14ac:dyDescent="0.25">
      <c r="A3308" s="316" t="s">
        <v>5134</v>
      </c>
      <c r="B3308" s="317">
        <v>1600</v>
      </c>
      <c r="C3308" s="317">
        <v>1600</v>
      </c>
      <c r="D3308" s="266">
        <f t="shared" si="78"/>
        <v>0</v>
      </c>
    </row>
    <row r="3309" spans="1:4" x14ac:dyDescent="0.25">
      <c r="A3309" s="316" t="s">
        <v>5134</v>
      </c>
      <c r="B3309" s="317">
        <v>1600</v>
      </c>
      <c r="C3309" s="317">
        <v>1600</v>
      </c>
      <c r="D3309" s="266">
        <f t="shared" si="78"/>
        <v>0</v>
      </c>
    </row>
    <row r="3310" spans="1:4" x14ac:dyDescent="0.25">
      <c r="A3310" s="316" t="s">
        <v>5134</v>
      </c>
      <c r="B3310" s="317">
        <v>1600</v>
      </c>
      <c r="C3310" s="317">
        <v>1600</v>
      </c>
      <c r="D3310" s="266">
        <f t="shared" si="78"/>
        <v>0</v>
      </c>
    </row>
    <row r="3311" spans="1:4" x14ac:dyDescent="0.25">
      <c r="A3311" s="316" t="s">
        <v>5135</v>
      </c>
      <c r="B3311" s="317">
        <v>597</v>
      </c>
      <c r="C3311" s="317">
        <v>597</v>
      </c>
      <c r="D3311" s="266">
        <f t="shared" si="78"/>
        <v>0</v>
      </c>
    </row>
    <row r="3312" spans="1:4" x14ac:dyDescent="0.25">
      <c r="A3312" s="316" t="s">
        <v>5135</v>
      </c>
      <c r="B3312" s="317">
        <v>597</v>
      </c>
      <c r="C3312" s="317">
        <v>597</v>
      </c>
      <c r="D3312" s="266">
        <f t="shared" si="78"/>
        <v>0</v>
      </c>
    </row>
    <row r="3313" spans="1:4" x14ac:dyDescent="0.25">
      <c r="A3313" s="316" t="s">
        <v>5135</v>
      </c>
      <c r="B3313" s="317">
        <v>597</v>
      </c>
      <c r="C3313" s="317">
        <v>597</v>
      </c>
      <c r="D3313" s="266">
        <f t="shared" si="78"/>
        <v>0</v>
      </c>
    </row>
    <row r="3314" spans="1:4" x14ac:dyDescent="0.25">
      <c r="A3314" s="316" t="s">
        <v>5135</v>
      </c>
      <c r="B3314" s="317">
        <v>597</v>
      </c>
      <c r="C3314" s="317">
        <v>597</v>
      </c>
      <c r="D3314" s="266">
        <f t="shared" si="78"/>
        <v>0</v>
      </c>
    </row>
    <row r="3315" spans="1:4" x14ac:dyDescent="0.25">
      <c r="A3315" s="316" t="s">
        <v>5135</v>
      </c>
      <c r="B3315" s="317">
        <v>597</v>
      </c>
      <c r="C3315" s="317">
        <v>597</v>
      </c>
      <c r="D3315" s="266">
        <f t="shared" si="78"/>
        <v>0</v>
      </c>
    </row>
    <row r="3316" spans="1:4" x14ac:dyDescent="0.25">
      <c r="A3316" s="316" t="s">
        <v>5135</v>
      </c>
      <c r="B3316" s="317">
        <v>597</v>
      </c>
      <c r="C3316" s="317">
        <v>597</v>
      </c>
      <c r="D3316" s="266">
        <f t="shared" si="78"/>
        <v>0</v>
      </c>
    </row>
    <row r="3317" spans="1:4" x14ac:dyDescent="0.25">
      <c r="A3317" s="316" t="s">
        <v>5135</v>
      </c>
      <c r="B3317" s="317">
        <v>597</v>
      </c>
      <c r="C3317" s="317">
        <v>597</v>
      </c>
      <c r="D3317" s="266">
        <f t="shared" si="78"/>
        <v>0</v>
      </c>
    </row>
    <row r="3318" spans="1:4" x14ac:dyDescent="0.25">
      <c r="A3318" s="316" t="s">
        <v>5135</v>
      </c>
      <c r="B3318" s="317">
        <v>595</v>
      </c>
      <c r="C3318" s="317">
        <v>595</v>
      </c>
      <c r="D3318" s="266">
        <f t="shared" si="78"/>
        <v>0</v>
      </c>
    </row>
    <row r="3319" spans="1:4" x14ac:dyDescent="0.25">
      <c r="A3319" s="316" t="s">
        <v>5135</v>
      </c>
      <c r="B3319" s="317">
        <v>597</v>
      </c>
      <c r="C3319" s="317">
        <v>597</v>
      </c>
      <c r="D3319" s="266">
        <f t="shared" si="78"/>
        <v>0</v>
      </c>
    </row>
    <row r="3320" spans="1:4" x14ac:dyDescent="0.25">
      <c r="A3320" s="316" t="s">
        <v>5135</v>
      </c>
      <c r="B3320" s="317">
        <v>597</v>
      </c>
      <c r="C3320" s="317">
        <v>597</v>
      </c>
      <c r="D3320" s="266">
        <f t="shared" si="78"/>
        <v>0</v>
      </c>
    </row>
    <row r="3321" spans="1:4" x14ac:dyDescent="0.25">
      <c r="A3321" s="316" t="s">
        <v>5135</v>
      </c>
      <c r="B3321" s="317">
        <v>597</v>
      </c>
      <c r="C3321" s="317">
        <v>597</v>
      </c>
      <c r="D3321" s="266">
        <f t="shared" si="78"/>
        <v>0</v>
      </c>
    </row>
    <row r="3322" spans="1:4" x14ac:dyDescent="0.25">
      <c r="A3322" s="316" t="s">
        <v>5135</v>
      </c>
      <c r="B3322" s="317">
        <v>597</v>
      </c>
      <c r="C3322" s="317">
        <v>597</v>
      </c>
      <c r="D3322" s="266">
        <f t="shared" si="78"/>
        <v>0</v>
      </c>
    </row>
    <row r="3323" spans="1:4" x14ac:dyDescent="0.25">
      <c r="A3323" s="316" t="s">
        <v>5135</v>
      </c>
      <c r="B3323" s="317">
        <v>597</v>
      </c>
      <c r="C3323" s="317">
        <v>597</v>
      </c>
      <c r="D3323" s="266">
        <f t="shared" si="78"/>
        <v>0</v>
      </c>
    </row>
    <row r="3324" spans="1:4" x14ac:dyDescent="0.25">
      <c r="A3324" s="316" t="s">
        <v>5135</v>
      </c>
      <c r="B3324" s="317">
        <v>597</v>
      </c>
      <c r="C3324" s="317">
        <v>597</v>
      </c>
      <c r="D3324" s="266">
        <f t="shared" si="78"/>
        <v>0</v>
      </c>
    </row>
    <row r="3325" spans="1:4" x14ac:dyDescent="0.25">
      <c r="A3325" s="316" t="s">
        <v>5135</v>
      </c>
      <c r="B3325" s="317">
        <v>597</v>
      </c>
      <c r="C3325" s="317">
        <v>597</v>
      </c>
      <c r="D3325" s="266">
        <f t="shared" si="78"/>
        <v>0</v>
      </c>
    </row>
    <row r="3326" spans="1:4" x14ac:dyDescent="0.25">
      <c r="A3326" s="316" t="s">
        <v>5135</v>
      </c>
      <c r="B3326" s="317">
        <v>597</v>
      </c>
      <c r="C3326" s="317">
        <v>597</v>
      </c>
      <c r="D3326" s="266">
        <f t="shared" si="78"/>
        <v>0</v>
      </c>
    </row>
    <row r="3327" spans="1:4" x14ac:dyDescent="0.25">
      <c r="A3327" s="316" t="s">
        <v>5135</v>
      </c>
      <c r="B3327" s="317">
        <v>597</v>
      </c>
      <c r="C3327" s="317">
        <v>597</v>
      </c>
      <c r="D3327" s="266">
        <f t="shared" si="78"/>
        <v>0</v>
      </c>
    </row>
    <row r="3328" spans="1:4" x14ac:dyDescent="0.25">
      <c r="A3328" s="316" t="s">
        <v>5135</v>
      </c>
      <c r="B3328" s="317">
        <v>597</v>
      </c>
      <c r="C3328" s="317">
        <v>597</v>
      </c>
      <c r="D3328" s="266">
        <f t="shared" si="78"/>
        <v>0</v>
      </c>
    </row>
    <row r="3329" spans="1:4" x14ac:dyDescent="0.25">
      <c r="A3329" s="316" t="s">
        <v>5135</v>
      </c>
      <c r="B3329" s="317">
        <v>597</v>
      </c>
      <c r="C3329" s="317">
        <v>597</v>
      </c>
      <c r="D3329" s="266">
        <f t="shared" si="78"/>
        <v>0</v>
      </c>
    </row>
    <row r="3330" spans="1:4" x14ac:dyDescent="0.25">
      <c r="A3330" s="316" t="s">
        <v>5135</v>
      </c>
      <c r="B3330" s="317">
        <v>597</v>
      </c>
      <c r="C3330" s="317">
        <v>597</v>
      </c>
      <c r="D3330" s="266">
        <f t="shared" si="78"/>
        <v>0</v>
      </c>
    </row>
    <row r="3331" spans="1:4" x14ac:dyDescent="0.25">
      <c r="A3331" s="316" t="s">
        <v>5136</v>
      </c>
      <c r="B3331" s="317">
        <v>361</v>
      </c>
      <c r="C3331" s="317">
        <v>361</v>
      </c>
      <c r="D3331" s="266">
        <f t="shared" si="78"/>
        <v>0</v>
      </c>
    </row>
    <row r="3332" spans="1:4" x14ac:dyDescent="0.25">
      <c r="A3332" s="316" t="s">
        <v>5136</v>
      </c>
      <c r="B3332" s="317">
        <v>381</v>
      </c>
      <c r="C3332" s="317">
        <v>381</v>
      </c>
      <c r="D3332" s="266">
        <f t="shared" si="78"/>
        <v>0</v>
      </c>
    </row>
    <row r="3333" spans="1:4" x14ac:dyDescent="0.25">
      <c r="A3333" s="316" t="s">
        <v>5136</v>
      </c>
      <c r="B3333" s="317">
        <v>381</v>
      </c>
      <c r="C3333" s="317">
        <v>381</v>
      </c>
      <c r="D3333" s="266">
        <f t="shared" si="78"/>
        <v>0</v>
      </c>
    </row>
    <row r="3334" spans="1:4" x14ac:dyDescent="0.25">
      <c r="A3334" s="316" t="s">
        <v>5136</v>
      </c>
      <c r="B3334" s="317">
        <v>381</v>
      </c>
      <c r="C3334" s="317">
        <v>381</v>
      </c>
      <c r="D3334" s="266">
        <f t="shared" si="78"/>
        <v>0</v>
      </c>
    </row>
    <row r="3335" spans="1:4" x14ac:dyDescent="0.25">
      <c r="A3335" s="316" t="s">
        <v>5136</v>
      </c>
      <c r="B3335" s="317">
        <v>381</v>
      </c>
      <c r="C3335" s="317">
        <v>381</v>
      </c>
      <c r="D3335" s="266">
        <f t="shared" si="78"/>
        <v>0</v>
      </c>
    </row>
    <row r="3336" spans="1:4" x14ac:dyDescent="0.25">
      <c r="A3336" s="316" t="s">
        <v>5136</v>
      </c>
      <c r="B3336" s="317">
        <v>381</v>
      </c>
      <c r="C3336" s="317">
        <v>381</v>
      </c>
      <c r="D3336" s="266">
        <f t="shared" si="78"/>
        <v>0</v>
      </c>
    </row>
    <row r="3337" spans="1:4" x14ac:dyDescent="0.25">
      <c r="A3337" s="316" t="s">
        <v>5136</v>
      </c>
      <c r="B3337" s="317">
        <v>381</v>
      </c>
      <c r="C3337" s="317">
        <v>381</v>
      </c>
      <c r="D3337" s="266">
        <f t="shared" si="78"/>
        <v>0</v>
      </c>
    </row>
    <row r="3338" spans="1:4" x14ac:dyDescent="0.25">
      <c r="A3338" s="316" t="s">
        <v>5136</v>
      </c>
      <c r="B3338" s="317">
        <v>381</v>
      </c>
      <c r="C3338" s="317">
        <v>381</v>
      </c>
      <c r="D3338" s="266">
        <f t="shared" si="78"/>
        <v>0</v>
      </c>
    </row>
    <row r="3339" spans="1:4" x14ac:dyDescent="0.25">
      <c r="A3339" s="316" t="s">
        <v>5136</v>
      </c>
      <c r="B3339" s="317">
        <v>381</v>
      </c>
      <c r="C3339" s="317">
        <v>381</v>
      </c>
      <c r="D3339" s="266">
        <f t="shared" si="78"/>
        <v>0</v>
      </c>
    </row>
    <row r="3340" spans="1:4" x14ac:dyDescent="0.25">
      <c r="A3340" s="316" t="s">
        <v>5136</v>
      </c>
      <c r="B3340" s="317">
        <v>381</v>
      </c>
      <c r="C3340" s="317">
        <v>381</v>
      </c>
      <c r="D3340" s="266">
        <f t="shared" si="78"/>
        <v>0</v>
      </c>
    </row>
    <row r="3341" spans="1:4" x14ac:dyDescent="0.25">
      <c r="A3341" s="316" t="s">
        <v>5136</v>
      </c>
      <c r="B3341" s="317">
        <v>381</v>
      </c>
      <c r="C3341" s="317">
        <v>381</v>
      </c>
      <c r="D3341" s="266">
        <f t="shared" si="78"/>
        <v>0</v>
      </c>
    </row>
    <row r="3342" spans="1:4" x14ac:dyDescent="0.25">
      <c r="A3342" s="316" t="s">
        <v>5136</v>
      </c>
      <c r="B3342" s="317">
        <v>381</v>
      </c>
      <c r="C3342" s="317">
        <v>381</v>
      </c>
      <c r="D3342" s="266">
        <f t="shared" si="78"/>
        <v>0</v>
      </c>
    </row>
    <row r="3343" spans="1:4" x14ac:dyDescent="0.25">
      <c r="A3343" s="316" t="s">
        <v>5136</v>
      </c>
      <c r="B3343" s="317">
        <v>381</v>
      </c>
      <c r="C3343" s="317">
        <v>381</v>
      </c>
      <c r="D3343" s="266">
        <f t="shared" si="78"/>
        <v>0</v>
      </c>
    </row>
    <row r="3344" spans="1:4" x14ac:dyDescent="0.25">
      <c r="A3344" s="316" t="s">
        <v>5136</v>
      </c>
      <c r="B3344" s="317">
        <v>381</v>
      </c>
      <c r="C3344" s="317">
        <v>381</v>
      </c>
      <c r="D3344" s="266">
        <f t="shared" si="78"/>
        <v>0</v>
      </c>
    </row>
    <row r="3345" spans="1:4" x14ac:dyDescent="0.25">
      <c r="A3345" s="316" t="s">
        <v>5136</v>
      </c>
      <c r="B3345" s="317">
        <v>381</v>
      </c>
      <c r="C3345" s="317">
        <v>381</v>
      </c>
      <c r="D3345" s="266">
        <f t="shared" si="78"/>
        <v>0</v>
      </c>
    </row>
    <row r="3346" spans="1:4" x14ac:dyDescent="0.25">
      <c r="A3346" s="316" t="s">
        <v>5136</v>
      </c>
      <c r="B3346" s="317">
        <v>381</v>
      </c>
      <c r="C3346" s="317">
        <v>381</v>
      </c>
      <c r="D3346" s="266">
        <f t="shared" si="78"/>
        <v>0</v>
      </c>
    </row>
    <row r="3347" spans="1:4" x14ac:dyDescent="0.25">
      <c r="A3347" s="316" t="s">
        <v>5136</v>
      </c>
      <c r="B3347" s="317">
        <v>381</v>
      </c>
      <c r="C3347" s="317">
        <v>381</v>
      </c>
      <c r="D3347" s="266">
        <f t="shared" si="78"/>
        <v>0</v>
      </c>
    </row>
    <row r="3348" spans="1:4" x14ac:dyDescent="0.25">
      <c r="A3348" s="316" t="s">
        <v>5136</v>
      </c>
      <c r="B3348" s="317">
        <v>381</v>
      </c>
      <c r="C3348" s="317">
        <v>381</v>
      </c>
      <c r="D3348" s="266">
        <f t="shared" si="78"/>
        <v>0</v>
      </c>
    </row>
    <row r="3349" spans="1:4" x14ac:dyDescent="0.25">
      <c r="A3349" s="316" t="s">
        <v>5136</v>
      </c>
      <c r="B3349" s="317">
        <v>381</v>
      </c>
      <c r="C3349" s="317">
        <v>381</v>
      </c>
      <c r="D3349" s="266">
        <f t="shared" si="78"/>
        <v>0</v>
      </c>
    </row>
    <row r="3350" spans="1:4" x14ac:dyDescent="0.25">
      <c r="A3350" s="316" t="s">
        <v>5136</v>
      </c>
      <c r="B3350" s="317">
        <v>381</v>
      </c>
      <c r="C3350" s="317">
        <v>381</v>
      </c>
      <c r="D3350" s="266">
        <f t="shared" si="78"/>
        <v>0</v>
      </c>
    </row>
    <row r="3351" spans="1:4" x14ac:dyDescent="0.25">
      <c r="A3351" s="316" t="s">
        <v>5136</v>
      </c>
      <c r="B3351" s="317">
        <v>381</v>
      </c>
      <c r="C3351" s="317">
        <v>381</v>
      </c>
      <c r="D3351" s="266">
        <f t="shared" ref="D3351:D3414" si="79">B3351-C3351</f>
        <v>0</v>
      </c>
    </row>
    <row r="3352" spans="1:4" x14ac:dyDescent="0.25">
      <c r="A3352" s="316" t="s">
        <v>5136</v>
      </c>
      <c r="B3352" s="317">
        <v>381</v>
      </c>
      <c r="C3352" s="317">
        <v>381</v>
      </c>
      <c r="D3352" s="266">
        <f t="shared" si="79"/>
        <v>0</v>
      </c>
    </row>
    <row r="3353" spans="1:4" x14ac:dyDescent="0.25">
      <c r="A3353" s="316" t="s">
        <v>5136</v>
      </c>
      <c r="B3353" s="317">
        <v>381</v>
      </c>
      <c r="C3353" s="317">
        <v>381</v>
      </c>
      <c r="D3353" s="266">
        <f t="shared" si="79"/>
        <v>0</v>
      </c>
    </row>
    <row r="3354" spans="1:4" x14ac:dyDescent="0.25">
      <c r="A3354" s="316" t="s">
        <v>5136</v>
      </c>
      <c r="B3354" s="317">
        <v>381</v>
      </c>
      <c r="C3354" s="317">
        <v>381</v>
      </c>
      <c r="D3354" s="266">
        <f t="shared" si="79"/>
        <v>0</v>
      </c>
    </row>
    <row r="3355" spans="1:4" x14ac:dyDescent="0.25">
      <c r="A3355" s="316" t="s">
        <v>5136</v>
      </c>
      <c r="B3355" s="317">
        <v>381</v>
      </c>
      <c r="C3355" s="317">
        <v>381</v>
      </c>
      <c r="D3355" s="266">
        <f t="shared" si="79"/>
        <v>0</v>
      </c>
    </row>
    <row r="3356" spans="1:4" x14ac:dyDescent="0.25">
      <c r="A3356" s="316" t="s">
        <v>5136</v>
      </c>
      <c r="B3356" s="317">
        <v>381</v>
      </c>
      <c r="C3356" s="317">
        <v>381</v>
      </c>
      <c r="D3356" s="266">
        <f t="shared" si="79"/>
        <v>0</v>
      </c>
    </row>
    <row r="3357" spans="1:4" x14ac:dyDescent="0.25">
      <c r="A3357" s="316" t="s">
        <v>5136</v>
      </c>
      <c r="B3357" s="317">
        <v>381</v>
      </c>
      <c r="C3357" s="317">
        <v>381</v>
      </c>
      <c r="D3357" s="266">
        <f t="shared" si="79"/>
        <v>0</v>
      </c>
    </row>
    <row r="3358" spans="1:4" x14ac:dyDescent="0.25">
      <c r="A3358" s="316" t="s">
        <v>5136</v>
      </c>
      <c r="B3358" s="317">
        <v>381</v>
      </c>
      <c r="C3358" s="317">
        <v>381</v>
      </c>
      <c r="D3358" s="266">
        <f t="shared" si="79"/>
        <v>0</v>
      </c>
    </row>
    <row r="3359" spans="1:4" x14ac:dyDescent="0.25">
      <c r="A3359" s="316" t="s">
        <v>5136</v>
      </c>
      <c r="B3359" s="317">
        <v>381</v>
      </c>
      <c r="C3359" s="317">
        <v>381</v>
      </c>
      <c r="D3359" s="266">
        <f t="shared" si="79"/>
        <v>0</v>
      </c>
    </row>
    <row r="3360" spans="1:4" x14ac:dyDescent="0.25">
      <c r="A3360" s="316" t="s">
        <v>5136</v>
      </c>
      <c r="B3360" s="317">
        <v>381</v>
      </c>
      <c r="C3360" s="317">
        <v>381</v>
      </c>
      <c r="D3360" s="266">
        <f t="shared" si="79"/>
        <v>0</v>
      </c>
    </row>
    <row r="3361" spans="1:4" x14ac:dyDescent="0.25">
      <c r="A3361" s="316" t="s">
        <v>5136</v>
      </c>
      <c r="B3361" s="317">
        <v>381</v>
      </c>
      <c r="C3361" s="317">
        <v>381</v>
      </c>
      <c r="D3361" s="266">
        <f t="shared" si="79"/>
        <v>0</v>
      </c>
    </row>
    <row r="3362" spans="1:4" x14ac:dyDescent="0.25">
      <c r="A3362" s="316" t="s">
        <v>5136</v>
      </c>
      <c r="B3362" s="317">
        <v>381</v>
      </c>
      <c r="C3362" s="317">
        <v>381</v>
      </c>
      <c r="D3362" s="266">
        <f t="shared" si="79"/>
        <v>0</v>
      </c>
    </row>
    <row r="3363" spans="1:4" x14ac:dyDescent="0.25">
      <c r="A3363" s="316" t="s">
        <v>5136</v>
      </c>
      <c r="B3363" s="317">
        <v>381</v>
      </c>
      <c r="C3363" s="317">
        <v>381</v>
      </c>
      <c r="D3363" s="266">
        <f t="shared" si="79"/>
        <v>0</v>
      </c>
    </row>
    <row r="3364" spans="1:4" x14ac:dyDescent="0.25">
      <c r="A3364" s="316" t="s">
        <v>5136</v>
      </c>
      <c r="B3364" s="317">
        <v>381</v>
      </c>
      <c r="C3364" s="317">
        <v>381</v>
      </c>
      <c r="D3364" s="266">
        <f t="shared" si="79"/>
        <v>0</v>
      </c>
    </row>
    <row r="3365" spans="1:4" x14ac:dyDescent="0.25">
      <c r="A3365" s="316" t="s">
        <v>5136</v>
      </c>
      <c r="B3365" s="317">
        <v>381</v>
      </c>
      <c r="C3365" s="317">
        <v>381</v>
      </c>
      <c r="D3365" s="266">
        <f t="shared" si="79"/>
        <v>0</v>
      </c>
    </row>
    <row r="3366" spans="1:4" x14ac:dyDescent="0.25">
      <c r="A3366" s="316" t="s">
        <v>5136</v>
      </c>
      <c r="B3366" s="317">
        <v>381</v>
      </c>
      <c r="C3366" s="317">
        <v>381</v>
      </c>
      <c r="D3366" s="266">
        <f t="shared" si="79"/>
        <v>0</v>
      </c>
    </row>
    <row r="3367" spans="1:4" x14ac:dyDescent="0.25">
      <c r="A3367" s="316" t="s">
        <v>5136</v>
      </c>
      <c r="B3367" s="317">
        <v>381</v>
      </c>
      <c r="C3367" s="317">
        <v>381</v>
      </c>
      <c r="D3367" s="266">
        <f t="shared" si="79"/>
        <v>0</v>
      </c>
    </row>
    <row r="3368" spans="1:4" x14ac:dyDescent="0.25">
      <c r="A3368" s="316" t="s">
        <v>5136</v>
      </c>
      <c r="B3368" s="317">
        <v>381</v>
      </c>
      <c r="C3368" s="317">
        <v>381</v>
      </c>
      <c r="D3368" s="266">
        <f t="shared" si="79"/>
        <v>0</v>
      </c>
    </row>
    <row r="3369" spans="1:4" x14ac:dyDescent="0.25">
      <c r="A3369" s="316" t="s">
        <v>5136</v>
      </c>
      <c r="B3369" s="317">
        <v>381</v>
      </c>
      <c r="C3369" s="317">
        <v>381</v>
      </c>
      <c r="D3369" s="266">
        <f t="shared" si="79"/>
        <v>0</v>
      </c>
    </row>
    <row r="3370" spans="1:4" x14ac:dyDescent="0.25">
      <c r="A3370" s="316" t="s">
        <v>5136</v>
      </c>
      <c r="B3370" s="317">
        <v>381</v>
      </c>
      <c r="C3370" s="317">
        <v>381</v>
      </c>
      <c r="D3370" s="266">
        <f t="shared" si="79"/>
        <v>0</v>
      </c>
    </row>
    <row r="3371" spans="1:4" x14ac:dyDescent="0.25">
      <c r="A3371" s="316" t="s">
        <v>5136</v>
      </c>
      <c r="B3371" s="317">
        <v>381</v>
      </c>
      <c r="C3371" s="317">
        <v>381</v>
      </c>
      <c r="D3371" s="266">
        <f t="shared" si="79"/>
        <v>0</v>
      </c>
    </row>
    <row r="3372" spans="1:4" x14ac:dyDescent="0.25">
      <c r="A3372" s="316" t="s">
        <v>5136</v>
      </c>
      <c r="B3372" s="317">
        <v>381</v>
      </c>
      <c r="C3372" s="317">
        <v>381</v>
      </c>
      <c r="D3372" s="266">
        <f t="shared" si="79"/>
        <v>0</v>
      </c>
    </row>
    <row r="3373" spans="1:4" x14ac:dyDescent="0.25">
      <c r="A3373" s="316" t="s">
        <v>5136</v>
      </c>
      <c r="B3373" s="317">
        <v>381</v>
      </c>
      <c r="C3373" s="317">
        <v>381</v>
      </c>
      <c r="D3373" s="266">
        <f t="shared" si="79"/>
        <v>0</v>
      </c>
    </row>
    <row r="3374" spans="1:4" x14ac:dyDescent="0.25">
      <c r="A3374" s="316" t="s">
        <v>5136</v>
      </c>
      <c r="B3374" s="317">
        <v>381</v>
      </c>
      <c r="C3374" s="317">
        <v>381</v>
      </c>
      <c r="D3374" s="266">
        <f t="shared" si="79"/>
        <v>0</v>
      </c>
    </row>
    <row r="3375" spans="1:4" x14ac:dyDescent="0.25">
      <c r="A3375" s="316" t="s">
        <v>5136</v>
      </c>
      <c r="B3375" s="317">
        <v>381</v>
      </c>
      <c r="C3375" s="317">
        <v>381</v>
      </c>
      <c r="D3375" s="266">
        <f t="shared" si="79"/>
        <v>0</v>
      </c>
    </row>
    <row r="3376" spans="1:4" x14ac:dyDescent="0.25">
      <c r="A3376" s="316" t="s">
        <v>5136</v>
      </c>
      <c r="B3376" s="317">
        <v>381</v>
      </c>
      <c r="C3376" s="317">
        <v>381</v>
      </c>
      <c r="D3376" s="266">
        <f t="shared" si="79"/>
        <v>0</v>
      </c>
    </row>
    <row r="3377" spans="1:4" x14ac:dyDescent="0.25">
      <c r="A3377" s="316" t="s">
        <v>5136</v>
      </c>
      <c r="B3377" s="317">
        <v>381</v>
      </c>
      <c r="C3377" s="317">
        <v>381</v>
      </c>
      <c r="D3377" s="266">
        <f t="shared" si="79"/>
        <v>0</v>
      </c>
    </row>
    <row r="3378" spans="1:4" x14ac:dyDescent="0.25">
      <c r="A3378" s="316" t="s">
        <v>5136</v>
      </c>
      <c r="B3378" s="317">
        <v>381</v>
      </c>
      <c r="C3378" s="317">
        <v>381</v>
      </c>
      <c r="D3378" s="266">
        <f t="shared" si="79"/>
        <v>0</v>
      </c>
    </row>
    <row r="3379" spans="1:4" x14ac:dyDescent="0.25">
      <c r="A3379" s="316" t="s">
        <v>5136</v>
      </c>
      <c r="B3379" s="317">
        <v>381</v>
      </c>
      <c r="C3379" s="317">
        <v>381</v>
      </c>
      <c r="D3379" s="266">
        <f t="shared" si="79"/>
        <v>0</v>
      </c>
    </row>
    <row r="3380" spans="1:4" x14ac:dyDescent="0.25">
      <c r="A3380" s="316" t="s">
        <v>5136</v>
      </c>
      <c r="B3380" s="317">
        <v>381</v>
      </c>
      <c r="C3380" s="317">
        <v>381</v>
      </c>
      <c r="D3380" s="266">
        <f t="shared" si="79"/>
        <v>0</v>
      </c>
    </row>
    <row r="3381" spans="1:4" x14ac:dyDescent="0.25">
      <c r="A3381" s="316" t="s">
        <v>5137</v>
      </c>
      <c r="B3381" s="317">
        <v>1118</v>
      </c>
      <c r="C3381" s="317">
        <v>1118</v>
      </c>
      <c r="D3381" s="266">
        <f t="shared" si="79"/>
        <v>0</v>
      </c>
    </row>
    <row r="3382" spans="1:4" x14ac:dyDescent="0.25">
      <c r="A3382" s="316" t="s">
        <v>5137</v>
      </c>
      <c r="B3382" s="317">
        <v>1118</v>
      </c>
      <c r="C3382" s="317">
        <v>1118</v>
      </c>
      <c r="D3382" s="266">
        <f t="shared" si="79"/>
        <v>0</v>
      </c>
    </row>
    <row r="3383" spans="1:4" x14ac:dyDescent="0.25">
      <c r="A3383" s="316" t="s">
        <v>5137</v>
      </c>
      <c r="B3383" s="317">
        <v>1118</v>
      </c>
      <c r="C3383" s="317">
        <v>1118</v>
      </c>
      <c r="D3383" s="266">
        <f t="shared" si="79"/>
        <v>0</v>
      </c>
    </row>
    <row r="3384" spans="1:4" x14ac:dyDescent="0.25">
      <c r="A3384" s="316" t="s">
        <v>5137</v>
      </c>
      <c r="B3384" s="317">
        <v>1118</v>
      </c>
      <c r="C3384" s="317">
        <v>1118</v>
      </c>
      <c r="D3384" s="266">
        <f t="shared" si="79"/>
        <v>0</v>
      </c>
    </row>
    <row r="3385" spans="1:4" x14ac:dyDescent="0.25">
      <c r="A3385" s="316" t="s">
        <v>5137</v>
      </c>
      <c r="B3385" s="317">
        <v>1118</v>
      </c>
      <c r="C3385" s="317">
        <v>1118</v>
      </c>
      <c r="D3385" s="266">
        <f t="shared" si="79"/>
        <v>0</v>
      </c>
    </row>
    <row r="3386" spans="1:4" x14ac:dyDescent="0.25">
      <c r="A3386" s="316" t="s">
        <v>5137</v>
      </c>
      <c r="B3386" s="317">
        <v>1118</v>
      </c>
      <c r="C3386" s="317">
        <v>1118</v>
      </c>
      <c r="D3386" s="266">
        <f t="shared" si="79"/>
        <v>0</v>
      </c>
    </row>
    <row r="3387" spans="1:4" x14ac:dyDescent="0.25">
      <c r="A3387" s="316" t="s">
        <v>5137</v>
      </c>
      <c r="B3387" s="317">
        <v>1118</v>
      </c>
      <c r="C3387" s="317">
        <v>1118</v>
      </c>
      <c r="D3387" s="266">
        <f t="shared" si="79"/>
        <v>0</v>
      </c>
    </row>
    <row r="3388" spans="1:4" x14ac:dyDescent="0.25">
      <c r="A3388" s="316" t="s">
        <v>5137</v>
      </c>
      <c r="B3388" s="317">
        <v>1118</v>
      </c>
      <c r="C3388" s="317">
        <v>1118</v>
      </c>
      <c r="D3388" s="266">
        <f t="shared" si="79"/>
        <v>0</v>
      </c>
    </row>
    <row r="3389" spans="1:4" x14ac:dyDescent="0.25">
      <c r="A3389" s="316" t="s">
        <v>5137</v>
      </c>
      <c r="B3389" s="317">
        <v>1114</v>
      </c>
      <c r="C3389" s="317">
        <v>1114</v>
      </c>
      <c r="D3389" s="266">
        <f t="shared" si="79"/>
        <v>0</v>
      </c>
    </row>
    <row r="3390" spans="1:4" x14ac:dyDescent="0.25">
      <c r="A3390" s="316" t="s">
        <v>5137</v>
      </c>
      <c r="B3390" s="317">
        <v>1118</v>
      </c>
      <c r="C3390" s="317">
        <v>1118</v>
      </c>
      <c r="D3390" s="266">
        <f t="shared" si="79"/>
        <v>0</v>
      </c>
    </row>
    <row r="3391" spans="1:4" x14ac:dyDescent="0.25">
      <c r="A3391" s="316" t="s">
        <v>5138</v>
      </c>
      <c r="B3391" s="317">
        <v>305</v>
      </c>
      <c r="C3391" s="317">
        <v>305</v>
      </c>
      <c r="D3391" s="266">
        <f t="shared" si="79"/>
        <v>0</v>
      </c>
    </row>
    <row r="3392" spans="1:4" x14ac:dyDescent="0.25">
      <c r="A3392" s="316" t="s">
        <v>5138</v>
      </c>
      <c r="B3392" s="317">
        <v>305</v>
      </c>
      <c r="C3392" s="317">
        <v>305</v>
      </c>
      <c r="D3392" s="266">
        <f t="shared" si="79"/>
        <v>0</v>
      </c>
    </row>
    <row r="3393" spans="1:4" x14ac:dyDescent="0.25">
      <c r="A3393" s="316" t="s">
        <v>5138</v>
      </c>
      <c r="B3393" s="317">
        <v>305</v>
      </c>
      <c r="C3393" s="317">
        <v>305</v>
      </c>
      <c r="D3393" s="266">
        <f t="shared" si="79"/>
        <v>0</v>
      </c>
    </row>
    <row r="3394" spans="1:4" x14ac:dyDescent="0.25">
      <c r="A3394" s="316" t="s">
        <v>5138</v>
      </c>
      <c r="B3394" s="317">
        <v>305</v>
      </c>
      <c r="C3394" s="317">
        <v>305</v>
      </c>
      <c r="D3394" s="266">
        <f t="shared" si="79"/>
        <v>0</v>
      </c>
    </row>
    <row r="3395" spans="1:4" x14ac:dyDescent="0.25">
      <c r="A3395" s="316" t="s">
        <v>5138</v>
      </c>
      <c r="B3395" s="317">
        <v>305</v>
      </c>
      <c r="C3395" s="317">
        <v>305</v>
      </c>
      <c r="D3395" s="266">
        <f t="shared" si="79"/>
        <v>0</v>
      </c>
    </row>
    <row r="3396" spans="1:4" x14ac:dyDescent="0.25">
      <c r="A3396" s="316" t="s">
        <v>5138</v>
      </c>
      <c r="B3396" s="317">
        <v>305</v>
      </c>
      <c r="C3396" s="317">
        <v>305</v>
      </c>
      <c r="D3396" s="266">
        <f t="shared" si="79"/>
        <v>0</v>
      </c>
    </row>
    <row r="3397" spans="1:4" x14ac:dyDescent="0.25">
      <c r="A3397" s="316" t="s">
        <v>5138</v>
      </c>
      <c r="B3397" s="317">
        <v>305</v>
      </c>
      <c r="C3397" s="317">
        <v>305</v>
      </c>
      <c r="D3397" s="266">
        <f t="shared" si="79"/>
        <v>0</v>
      </c>
    </row>
    <row r="3398" spans="1:4" x14ac:dyDescent="0.25">
      <c r="A3398" s="316" t="s">
        <v>5138</v>
      </c>
      <c r="B3398" s="317">
        <v>305</v>
      </c>
      <c r="C3398" s="317">
        <v>305</v>
      </c>
      <c r="D3398" s="266">
        <f t="shared" si="79"/>
        <v>0</v>
      </c>
    </row>
    <row r="3399" spans="1:4" x14ac:dyDescent="0.25">
      <c r="A3399" s="316" t="s">
        <v>5138</v>
      </c>
      <c r="B3399" s="317">
        <v>303</v>
      </c>
      <c r="C3399" s="317">
        <v>303</v>
      </c>
      <c r="D3399" s="266">
        <f t="shared" si="79"/>
        <v>0</v>
      </c>
    </row>
    <row r="3400" spans="1:4" x14ac:dyDescent="0.25">
      <c r="A3400" s="316" t="s">
        <v>5138</v>
      </c>
      <c r="B3400" s="317">
        <v>305</v>
      </c>
      <c r="C3400" s="317">
        <v>305</v>
      </c>
      <c r="D3400" s="266">
        <f t="shared" si="79"/>
        <v>0</v>
      </c>
    </row>
    <row r="3401" spans="1:4" x14ac:dyDescent="0.25">
      <c r="A3401" s="316" t="s">
        <v>5126</v>
      </c>
      <c r="B3401" s="317">
        <v>108</v>
      </c>
      <c r="C3401" s="317">
        <v>108</v>
      </c>
      <c r="D3401" s="266">
        <f t="shared" si="79"/>
        <v>0</v>
      </c>
    </row>
    <row r="3402" spans="1:4" x14ac:dyDescent="0.25">
      <c r="A3402" s="316" t="s">
        <v>5126</v>
      </c>
      <c r="B3402" s="317">
        <v>108</v>
      </c>
      <c r="C3402" s="317">
        <v>108</v>
      </c>
      <c r="D3402" s="266">
        <f t="shared" si="79"/>
        <v>0</v>
      </c>
    </row>
    <row r="3403" spans="1:4" x14ac:dyDescent="0.25">
      <c r="A3403" s="316" t="s">
        <v>5126</v>
      </c>
      <c r="B3403" s="317">
        <v>108</v>
      </c>
      <c r="C3403" s="317">
        <v>108</v>
      </c>
      <c r="D3403" s="266">
        <f t="shared" si="79"/>
        <v>0</v>
      </c>
    </row>
    <row r="3404" spans="1:4" x14ac:dyDescent="0.25">
      <c r="A3404" s="316" t="s">
        <v>5126</v>
      </c>
      <c r="B3404" s="317">
        <v>108</v>
      </c>
      <c r="C3404" s="317">
        <v>108</v>
      </c>
      <c r="D3404" s="266">
        <f t="shared" si="79"/>
        <v>0</v>
      </c>
    </row>
    <row r="3405" spans="1:4" x14ac:dyDescent="0.25">
      <c r="A3405" s="316" t="s">
        <v>5126</v>
      </c>
      <c r="B3405" s="317">
        <v>108</v>
      </c>
      <c r="C3405" s="317">
        <v>108</v>
      </c>
      <c r="D3405" s="266">
        <f t="shared" si="79"/>
        <v>0</v>
      </c>
    </row>
    <row r="3406" spans="1:4" x14ac:dyDescent="0.25">
      <c r="A3406" s="316" t="s">
        <v>5126</v>
      </c>
      <c r="B3406" s="317">
        <v>108</v>
      </c>
      <c r="C3406" s="317">
        <v>108</v>
      </c>
      <c r="D3406" s="266">
        <f t="shared" si="79"/>
        <v>0</v>
      </c>
    </row>
    <row r="3407" spans="1:4" x14ac:dyDescent="0.25">
      <c r="A3407" s="316" t="s">
        <v>5126</v>
      </c>
      <c r="B3407" s="317">
        <v>108</v>
      </c>
      <c r="C3407" s="317">
        <v>108</v>
      </c>
      <c r="D3407" s="266">
        <f t="shared" si="79"/>
        <v>0</v>
      </c>
    </row>
    <row r="3408" spans="1:4" x14ac:dyDescent="0.25">
      <c r="A3408" s="316" t="s">
        <v>5126</v>
      </c>
      <c r="B3408" s="317">
        <v>107</v>
      </c>
      <c r="C3408" s="317">
        <v>107</v>
      </c>
      <c r="D3408" s="266">
        <f t="shared" si="79"/>
        <v>0</v>
      </c>
    </row>
    <row r="3409" spans="1:4" x14ac:dyDescent="0.25">
      <c r="A3409" s="316" t="s">
        <v>5126</v>
      </c>
      <c r="B3409" s="317">
        <v>108</v>
      </c>
      <c r="C3409" s="317">
        <v>108</v>
      </c>
      <c r="D3409" s="266">
        <f t="shared" si="79"/>
        <v>0</v>
      </c>
    </row>
    <row r="3410" spans="1:4" x14ac:dyDescent="0.25">
      <c r="A3410" s="316" t="s">
        <v>5126</v>
      </c>
      <c r="B3410" s="317">
        <v>108</v>
      </c>
      <c r="C3410" s="317">
        <v>108</v>
      </c>
      <c r="D3410" s="266">
        <f t="shared" si="79"/>
        <v>0</v>
      </c>
    </row>
    <row r="3411" spans="1:4" x14ac:dyDescent="0.25">
      <c r="A3411" s="316" t="s">
        <v>5126</v>
      </c>
      <c r="B3411" s="317">
        <v>108</v>
      </c>
      <c r="C3411" s="317">
        <v>108</v>
      </c>
      <c r="D3411" s="266">
        <f t="shared" si="79"/>
        <v>0</v>
      </c>
    </row>
    <row r="3412" spans="1:4" x14ac:dyDescent="0.25">
      <c r="A3412" s="316" t="s">
        <v>5126</v>
      </c>
      <c r="B3412" s="317">
        <v>108</v>
      </c>
      <c r="C3412" s="317">
        <v>108</v>
      </c>
      <c r="D3412" s="266">
        <f t="shared" si="79"/>
        <v>0</v>
      </c>
    </row>
    <row r="3413" spans="1:4" x14ac:dyDescent="0.25">
      <c r="A3413" s="316" t="s">
        <v>5126</v>
      </c>
      <c r="B3413" s="317">
        <v>108</v>
      </c>
      <c r="C3413" s="317">
        <v>108</v>
      </c>
      <c r="D3413" s="266">
        <f t="shared" si="79"/>
        <v>0</v>
      </c>
    </row>
    <row r="3414" spans="1:4" x14ac:dyDescent="0.25">
      <c r="A3414" s="316" t="s">
        <v>5126</v>
      </c>
      <c r="B3414" s="317">
        <v>108</v>
      </c>
      <c r="C3414" s="317">
        <v>108</v>
      </c>
      <c r="D3414" s="266">
        <f t="shared" si="79"/>
        <v>0</v>
      </c>
    </row>
    <row r="3415" spans="1:4" x14ac:dyDescent="0.25">
      <c r="A3415" s="316" t="s">
        <v>5126</v>
      </c>
      <c r="B3415" s="317">
        <v>108</v>
      </c>
      <c r="C3415" s="317">
        <v>108</v>
      </c>
      <c r="D3415" s="266">
        <f t="shared" ref="D3415:D3478" si="80">B3415-C3415</f>
        <v>0</v>
      </c>
    </row>
    <row r="3416" spans="1:4" x14ac:dyDescent="0.25">
      <c r="A3416" s="316" t="s">
        <v>5126</v>
      </c>
      <c r="B3416" s="317">
        <v>108</v>
      </c>
      <c r="C3416" s="317">
        <v>108</v>
      </c>
      <c r="D3416" s="266">
        <f t="shared" si="80"/>
        <v>0</v>
      </c>
    </row>
    <row r="3417" spans="1:4" x14ac:dyDescent="0.25">
      <c r="A3417" s="316" t="s">
        <v>5126</v>
      </c>
      <c r="B3417" s="317">
        <v>108</v>
      </c>
      <c r="C3417" s="317">
        <v>108</v>
      </c>
      <c r="D3417" s="266">
        <f t="shared" si="80"/>
        <v>0</v>
      </c>
    </row>
    <row r="3418" spans="1:4" x14ac:dyDescent="0.25">
      <c r="A3418" s="316" t="s">
        <v>5126</v>
      </c>
      <c r="B3418" s="317">
        <v>108</v>
      </c>
      <c r="C3418" s="317">
        <v>108</v>
      </c>
      <c r="D3418" s="266">
        <f t="shared" si="80"/>
        <v>0</v>
      </c>
    </row>
    <row r="3419" spans="1:4" x14ac:dyDescent="0.25">
      <c r="A3419" s="316" t="s">
        <v>5126</v>
      </c>
      <c r="B3419" s="317">
        <v>108</v>
      </c>
      <c r="C3419" s="317">
        <v>108</v>
      </c>
      <c r="D3419" s="266">
        <f t="shared" si="80"/>
        <v>0</v>
      </c>
    </row>
    <row r="3420" spans="1:4" x14ac:dyDescent="0.25">
      <c r="A3420" s="316" t="s">
        <v>5126</v>
      </c>
      <c r="B3420" s="317">
        <v>108</v>
      </c>
      <c r="C3420" s="317">
        <v>108</v>
      </c>
      <c r="D3420" s="266">
        <f t="shared" si="80"/>
        <v>0</v>
      </c>
    </row>
    <row r="3421" spans="1:4" x14ac:dyDescent="0.25">
      <c r="A3421" s="316" t="s">
        <v>5126</v>
      </c>
      <c r="B3421" s="317">
        <v>108</v>
      </c>
      <c r="C3421" s="317">
        <v>108</v>
      </c>
      <c r="D3421" s="266">
        <f t="shared" si="80"/>
        <v>0</v>
      </c>
    </row>
    <row r="3422" spans="1:4" x14ac:dyDescent="0.25">
      <c r="A3422" s="316" t="s">
        <v>5126</v>
      </c>
      <c r="B3422" s="317">
        <v>108</v>
      </c>
      <c r="C3422" s="317">
        <v>108</v>
      </c>
      <c r="D3422" s="266">
        <f t="shared" si="80"/>
        <v>0</v>
      </c>
    </row>
    <row r="3423" spans="1:4" x14ac:dyDescent="0.25">
      <c r="A3423" s="316" t="s">
        <v>5126</v>
      </c>
      <c r="B3423" s="317">
        <v>108</v>
      </c>
      <c r="C3423" s="317">
        <v>108</v>
      </c>
      <c r="D3423" s="266">
        <f t="shared" si="80"/>
        <v>0</v>
      </c>
    </row>
    <row r="3424" spans="1:4" x14ac:dyDescent="0.25">
      <c r="A3424" s="316" t="s">
        <v>5126</v>
      </c>
      <c r="B3424" s="317">
        <v>108</v>
      </c>
      <c r="C3424" s="317">
        <v>108</v>
      </c>
      <c r="D3424" s="266">
        <f t="shared" si="80"/>
        <v>0</v>
      </c>
    </row>
    <row r="3425" spans="1:4" x14ac:dyDescent="0.25">
      <c r="A3425" s="316" t="s">
        <v>5139</v>
      </c>
      <c r="B3425" s="317">
        <v>559</v>
      </c>
      <c r="C3425" s="317">
        <v>559</v>
      </c>
      <c r="D3425" s="266">
        <f t="shared" si="80"/>
        <v>0</v>
      </c>
    </row>
    <row r="3426" spans="1:4" x14ac:dyDescent="0.25">
      <c r="A3426" s="316" t="s">
        <v>5139</v>
      </c>
      <c r="B3426" s="317">
        <v>559</v>
      </c>
      <c r="C3426" s="317">
        <v>559</v>
      </c>
      <c r="D3426" s="266">
        <f t="shared" si="80"/>
        <v>0</v>
      </c>
    </row>
    <row r="3427" spans="1:4" x14ac:dyDescent="0.25">
      <c r="A3427" s="316" t="s">
        <v>5139</v>
      </c>
      <c r="B3427" s="317">
        <v>559</v>
      </c>
      <c r="C3427" s="317">
        <v>559</v>
      </c>
      <c r="D3427" s="266">
        <f t="shared" si="80"/>
        <v>0</v>
      </c>
    </row>
    <row r="3428" spans="1:4" x14ac:dyDescent="0.25">
      <c r="A3428" s="316" t="s">
        <v>5139</v>
      </c>
      <c r="B3428" s="317">
        <v>559</v>
      </c>
      <c r="C3428" s="317">
        <v>559</v>
      </c>
      <c r="D3428" s="266">
        <f t="shared" si="80"/>
        <v>0</v>
      </c>
    </row>
    <row r="3429" spans="1:4" x14ac:dyDescent="0.25">
      <c r="A3429" s="316" t="s">
        <v>5139</v>
      </c>
      <c r="B3429" s="317">
        <v>548</v>
      </c>
      <c r="C3429" s="317">
        <v>548</v>
      </c>
      <c r="D3429" s="266">
        <f t="shared" si="80"/>
        <v>0</v>
      </c>
    </row>
    <row r="3430" spans="1:4" x14ac:dyDescent="0.25">
      <c r="A3430" s="316" t="s">
        <v>5139</v>
      </c>
      <c r="B3430" s="317">
        <v>559</v>
      </c>
      <c r="C3430" s="317">
        <v>559</v>
      </c>
      <c r="D3430" s="266">
        <f t="shared" si="80"/>
        <v>0</v>
      </c>
    </row>
    <row r="3431" spans="1:4" x14ac:dyDescent="0.25">
      <c r="A3431" s="316" t="s">
        <v>5139</v>
      </c>
      <c r="B3431" s="317">
        <v>559</v>
      </c>
      <c r="C3431" s="317">
        <v>559</v>
      </c>
      <c r="D3431" s="266">
        <f t="shared" si="80"/>
        <v>0</v>
      </c>
    </row>
    <row r="3432" spans="1:4" x14ac:dyDescent="0.25">
      <c r="A3432" s="316" t="s">
        <v>5139</v>
      </c>
      <c r="B3432" s="317">
        <v>559</v>
      </c>
      <c r="C3432" s="317">
        <v>559</v>
      </c>
      <c r="D3432" s="266">
        <f t="shared" si="80"/>
        <v>0</v>
      </c>
    </row>
    <row r="3433" spans="1:4" x14ac:dyDescent="0.25">
      <c r="A3433" s="316" t="s">
        <v>5139</v>
      </c>
      <c r="B3433" s="317">
        <v>559</v>
      </c>
      <c r="C3433" s="317">
        <v>559</v>
      </c>
      <c r="D3433" s="266">
        <f t="shared" si="80"/>
        <v>0</v>
      </c>
    </row>
    <row r="3434" spans="1:4" x14ac:dyDescent="0.25">
      <c r="A3434" s="316" t="s">
        <v>5139</v>
      </c>
      <c r="B3434" s="317">
        <v>559</v>
      </c>
      <c r="C3434" s="317">
        <v>559</v>
      </c>
      <c r="D3434" s="266">
        <f t="shared" si="80"/>
        <v>0</v>
      </c>
    </row>
    <row r="3435" spans="1:4" x14ac:dyDescent="0.25">
      <c r="A3435" s="316" t="s">
        <v>5139</v>
      </c>
      <c r="B3435" s="317">
        <v>559</v>
      </c>
      <c r="C3435" s="317">
        <v>559</v>
      </c>
      <c r="D3435" s="266">
        <f t="shared" si="80"/>
        <v>0</v>
      </c>
    </row>
    <row r="3436" spans="1:4" x14ac:dyDescent="0.25">
      <c r="A3436" s="316" t="s">
        <v>5139</v>
      </c>
      <c r="B3436" s="317">
        <v>559</v>
      </c>
      <c r="C3436" s="317">
        <v>559</v>
      </c>
      <c r="D3436" s="266">
        <f t="shared" si="80"/>
        <v>0</v>
      </c>
    </row>
    <row r="3437" spans="1:4" x14ac:dyDescent="0.25">
      <c r="A3437" s="316" t="s">
        <v>5139</v>
      </c>
      <c r="B3437" s="317">
        <v>559</v>
      </c>
      <c r="C3437" s="317">
        <v>559</v>
      </c>
      <c r="D3437" s="266">
        <f t="shared" si="80"/>
        <v>0</v>
      </c>
    </row>
    <row r="3438" spans="1:4" x14ac:dyDescent="0.25">
      <c r="A3438" s="316" t="s">
        <v>5139</v>
      </c>
      <c r="B3438" s="317">
        <v>559</v>
      </c>
      <c r="C3438" s="317">
        <v>559</v>
      </c>
      <c r="D3438" s="266">
        <f t="shared" si="80"/>
        <v>0</v>
      </c>
    </row>
    <row r="3439" spans="1:4" x14ac:dyDescent="0.25">
      <c r="A3439" s="316" t="s">
        <v>5139</v>
      </c>
      <c r="B3439" s="317">
        <v>559</v>
      </c>
      <c r="C3439" s="317">
        <v>559</v>
      </c>
      <c r="D3439" s="266">
        <f t="shared" si="80"/>
        <v>0</v>
      </c>
    </row>
    <row r="3440" spans="1:4" x14ac:dyDescent="0.25">
      <c r="A3440" s="316" t="s">
        <v>5139</v>
      </c>
      <c r="B3440" s="317">
        <v>559</v>
      </c>
      <c r="C3440" s="317">
        <v>559</v>
      </c>
      <c r="D3440" s="266">
        <f t="shared" si="80"/>
        <v>0</v>
      </c>
    </row>
    <row r="3441" spans="1:4" x14ac:dyDescent="0.25">
      <c r="A3441" s="316" t="s">
        <v>5139</v>
      </c>
      <c r="B3441" s="317">
        <v>559</v>
      </c>
      <c r="C3441" s="317">
        <v>559</v>
      </c>
      <c r="D3441" s="266">
        <f t="shared" si="80"/>
        <v>0</v>
      </c>
    </row>
    <row r="3442" spans="1:4" x14ac:dyDescent="0.25">
      <c r="A3442" s="316" t="s">
        <v>5139</v>
      </c>
      <c r="B3442" s="317">
        <v>559</v>
      </c>
      <c r="C3442" s="317">
        <v>559</v>
      </c>
      <c r="D3442" s="266">
        <f t="shared" si="80"/>
        <v>0</v>
      </c>
    </row>
    <row r="3443" spans="1:4" x14ac:dyDescent="0.25">
      <c r="A3443" s="316" t="s">
        <v>5139</v>
      </c>
      <c r="B3443" s="317">
        <v>559</v>
      </c>
      <c r="C3443" s="317">
        <v>559</v>
      </c>
      <c r="D3443" s="266">
        <f t="shared" si="80"/>
        <v>0</v>
      </c>
    </row>
    <row r="3444" spans="1:4" x14ac:dyDescent="0.25">
      <c r="A3444" s="316" t="s">
        <v>5139</v>
      </c>
      <c r="B3444" s="317">
        <v>559</v>
      </c>
      <c r="C3444" s="317">
        <v>559</v>
      </c>
      <c r="D3444" s="266">
        <f t="shared" si="80"/>
        <v>0</v>
      </c>
    </row>
    <row r="3445" spans="1:4" x14ac:dyDescent="0.25">
      <c r="A3445" s="316" t="s">
        <v>5139</v>
      </c>
      <c r="B3445" s="317">
        <v>559</v>
      </c>
      <c r="C3445" s="317">
        <v>559</v>
      </c>
      <c r="D3445" s="266">
        <f t="shared" si="80"/>
        <v>0</v>
      </c>
    </row>
    <row r="3446" spans="1:4" x14ac:dyDescent="0.25">
      <c r="A3446" s="316" t="s">
        <v>5139</v>
      </c>
      <c r="B3446" s="317">
        <v>559</v>
      </c>
      <c r="C3446" s="317">
        <v>559</v>
      </c>
      <c r="D3446" s="266">
        <f t="shared" si="80"/>
        <v>0</v>
      </c>
    </row>
    <row r="3447" spans="1:4" x14ac:dyDescent="0.25">
      <c r="A3447" s="316" t="s">
        <v>5139</v>
      </c>
      <c r="B3447" s="317">
        <v>559</v>
      </c>
      <c r="C3447" s="317">
        <v>559</v>
      </c>
      <c r="D3447" s="266">
        <f t="shared" si="80"/>
        <v>0</v>
      </c>
    </row>
    <row r="3448" spans="1:4" x14ac:dyDescent="0.25">
      <c r="A3448" s="316" t="s">
        <v>5139</v>
      </c>
      <c r="B3448" s="317">
        <v>559</v>
      </c>
      <c r="C3448" s="317">
        <v>559</v>
      </c>
      <c r="D3448" s="266">
        <f t="shared" si="80"/>
        <v>0</v>
      </c>
    </row>
    <row r="3449" spans="1:4" x14ac:dyDescent="0.25">
      <c r="A3449" s="316" t="s">
        <v>5139</v>
      </c>
      <c r="B3449" s="317">
        <v>559</v>
      </c>
      <c r="C3449" s="317">
        <v>559</v>
      </c>
      <c r="D3449" s="266">
        <f t="shared" si="80"/>
        <v>0</v>
      </c>
    </row>
    <row r="3450" spans="1:4" x14ac:dyDescent="0.25">
      <c r="A3450" s="316" t="s">
        <v>5139</v>
      </c>
      <c r="B3450" s="317">
        <v>559</v>
      </c>
      <c r="C3450" s="317">
        <v>559</v>
      </c>
      <c r="D3450" s="266">
        <f t="shared" si="80"/>
        <v>0</v>
      </c>
    </row>
    <row r="3451" spans="1:4" x14ac:dyDescent="0.25">
      <c r="A3451" s="316" t="s">
        <v>5139</v>
      </c>
      <c r="B3451" s="317">
        <v>559</v>
      </c>
      <c r="C3451" s="317">
        <v>559</v>
      </c>
      <c r="D3451" s="266">
        <f t="shared" si="80"/>
        <v>0</v>
      </c>
    </row>
    <row r="3452" spans="1:4" x14ac:dyDescent="0.25">
      <c r="A3452" s="316" t="s">
        <v>5139</v>
      </c>
      <c r="B3452" s="317">
        <v>559</v>
      </c>
      <c r="C3452" s="317">
        <v>559</v>
      </c>
      <c r="D3452" s="266">
        <f t="shared" si="80"/>
        <v>0</v>
      </c>
    </row>
    <row r="3453" spans="1:4" x14ac:dyDescent="0.25">
      <c r="A3453" s="316" t="s">
        <v>5139</v>
      </c>
      <c r="B3453" s="317">
        <v>559</v>
      </c>
      <c r="C3453" s="317">
        <v>559</v>
      </c>
      <c r="D3453" s="266">
        <f t="shared" si="80"/>
        <v>0</v>
      </c>
    </row>
    <row r="3454" spans="1:4" x14ac:dyDescent="0.25">
      <c r="A3454" s="316" t="s">
        <v>5139</v>
      </c>
      <c r="B3454" s="317">
        <v>559</v>
      </c>
      <c r="C3454" s="317">
        <v>559</v>
      </c>
      <c r="D3454" s="266">
        <f t="shared" si="80"/>
        <v>0</v>
      </c>
    </row>
    <row r="3455" spans="1:4" x14ac:dyDescent="0.25">
      <c r="A3455" s="316" t="s">
        <v>5139</v>
      </c>
      <c r="B3455" s="317">
        <v>559</v>
      </c>
      <c r="C3455" s="317">
        <v>559</v>
      </c>
      <c r="D3455" s="266">
        <f t="shared" si="80"/>
        <v>0</v>
      </c>
    </row>
    <row r="3456" spans="1:4" x14ac:dyDescent="0.25">
      <c r="A3456" s="316" t="s">
        <v>5139</v>
      </c>
      <c r="B3456" s="317">
        <v>559</v>
      </c>
      <c r="C3456" s="317">
        <v>559</v>
      </c>
      <c r="D3456" s="266">
        <f t="shared" si="80"/>
        <v>0</v>
      </c>
    </row>
    <row r="3457" spans="1:4" x14ac:dyDescent="0.25">
      <c r="A3457" s="316" t="s">
        <v>5139</v>
      </c>
      <c r="B3457" s="317">
        <v>559</v>
      </c>
      <c r="C3457" s="317">
        <v>559</v>
      </c>
      <c r="D3457" s="266">
        <f t="shared" si="80"/>
        <v>0</v>
      </c>
    </row>
    <row r="3458" spans="1:4" x14ac:dyDescent="0.25">
      <c r="A3458" s="316" t="s">
        <v>5139</v>
      </c>
      <c r="B3458" s="317">
        <v>559</v>
      </c>
      <c r="C3458" s="317">
        <v>559</v>
      </c>
      <c r="D3458" s="266">
        <f t="shared" si="80"/>
        <v>0</v>
      </c>
    </row>
    <row r="3459" spans="1:4" x14ac:dyDescent="0.25">
      <c r="A3459" s="316" t="s">
        <v>5139</v>
      </c>
      <c r="B3459" s="317">
        <v>559</v>
      </c>
      <c r="C3459" s="317">
        <v>559</v>
      </c>
      <c r="D3459" s="266">
        <f t="shared" si="80"/>
        <v>0</v>
      </c>
    </row>
    <row r="3460" spans="1:4" x14ac:dyDescent="0.25">
      <c r="A3460" s="316" t="s">
        <v>5139</v>
      </c>
      <c r="B3460" s="317">
        <v>559</v>
      </c>
      <c r="C3460" s="317">
        <v>559</v>
      </c>
      <c r="D3460" s="266">
        <f t="shared" si="80"/>
        <v>0</v>
      </c>
    </row>
    <row r="3461" spans="1:4" x14ac:dyDescent="0.25">
      <c r="A3461" s="316" t="s">
        <v>5139</v>
      </c>
      <c r="B3461" s="317">
        <v>559</v>
      </c>
      <c r="C3461" s="317">
        <v>559</v>
      </c>
      <c r="D3461" s="266">
        <f t="shared" si="80"/>
        <v>0</v>
      </c>
    </row>
    <row r="3462" spans="1:4" x14ac:dyDescent="0.25">
      <c r="A3462" s="316" t="s">
        <v>5139</v>
      </c>
      <c r="B3462" s="317">
        <v>559</v>
      </c>
      <c r="C3462" s="317">
        <v>559</v>
      </c>
      <c r="D3462" s="266">
        <f t="shared" si="80"/>
        <v>0</v>
      </c>
    </row>
    <row r="3463" spans="1:4" x14ac:dyDescent="0.25">
      <c r="A3463" s="316" t="s">
        <v>5139</v>
      </c>
      <c r="B3463" s="317">
        <v>559</v>
      </c>
      <c r="C3463" s="317">
        <v>559</v>
      </c>
      <c r="D3463" s="266">
        <f t="shared" si="80"/>
        <v>0</v>
      </c>
    </row>
    <row r="3464" spans="1:4" x14ac:dyDescent="0.25">
      <c r="A3464" s="316" t="s">
        <v>5139</v>
      </c>
      <c r="B3464" s="317">
        <v>559</v>
      </c>
      <c r="C3464" s="317">
        <v>559</v>
      </c>
      <c r="D3464" s="266">
        <f t="shared" si="80"/>
        <v>0</v>
      </c>
    </row>
    <row r="3465" spans="1:4" x14ac:dyDescent="0.25">
      <c r="A3465" s="316" t="s">
        <v>5139</v>
      </c>
      <c r="B3465" s="317">
        <v>559</v>
      </c>
      <c r="C3465" s="317">
        <v>559</v>
      </c>
      <c r="D3465" s="266">
        <f t="shared" si="80"/>
        <v>0</v>
      </c>
    </row>
    <row r="3466" spans="1:4" x14ac:dyDescent="0.25">
      <c r="A3466" s="316" t="s">
        <v>5139</v>
      </c>
      <c r="B3466" s="317">
        <v>559</v>
      </c>
      <c r="C3466" s="317">
        <v>559</v>
      </c>
      <c r="D3466" s="266">
        <f t="shared" si="80"/>
        <v>0</v>
      </c>
    </row>
    <row r="3467" spans="1:4" x14ac:dyDescent="0.25">
      <c r="A3467" s="316" t="s">
        <v>5139</v>
      </c>
      <c r="B3467" s="317">
        <v>559</v>
      </c>
      <c r="C3467" s="317">
        <v>559</v>
      </c>
      <c r="D3467" s="266">
        <f t="shared" si="80"/>
        <v>0</v>
      </c>
    </row>
    <row r="3468" spans="1:4" x14ac:dyDescent="0.25">
      <c r="A3468" s="316" t="s">
        <v>5139</v>
      </c>
      <c r="B3468" s="317">
        <v>559</v>
      </c>
      <c r="C3468" s="317">
        <v>559</v>
      </c>
      <c r="D3468" s="266">
        <f t="shared" si="80"/>
        <v>0</v>
      </c>
    </row>
    <row r="3469" spans="1:4" x14ac:dyDescent="0.25">
      <c r="A3469" s="316" t="s">
        <v>5139</v>
      </c>
      <c r="B3469" s="317">
        <v>559</v>
      </c>
      <c r="C3469" s="317">
        <v>559</v>
      </c>
      <c r="D3469" s="266">
        <f t="shared" si="80"/>
        <v>0</v>
      </c>
    </row>
    <row r="3470" spans="1:4" x14ac:dyDescent="0.25">
      <c r="A3470" s="316" t="s">
        <v>5139</v>
      </c>
      <c r="B3470" s="317">
        <v>559</v>
      </c>
      <c r="C3470" s="317">
        <v>559</v>
      </c>
      <c r="D3470" s="266">
        <f t="shared" si="80"/>
        <v>0</v>
      </c>
    </row>
    <row r="3471" spans="1:4" x14ac:dyDescent="0.25">
      <c r="A3471" s="316" t="s">
        <v>5139</v>
      </c>
      <c r="B3471" s="317">
        <v>559</v>
      </c>
      <c r="C3471" s="317">
        <v>559</v>
      </c>
      <c r="D3471" s="266">
        <f t="shared" si="80"/>
        <v>0</v>
      </c>
    </row>
    <row r="3472" spans="1:4" x14ac:dyDescent="0.25">
      <c r="A3472" s="316" t="s">
        <v>5139</v>
      </c>
      <c r="B3472" s="317">
        <v>559</v>
      </c>
      <c r="C3472" s="317">
        <v>559</v>
      </c>
      <c r="D3472" s="266">
        <f t="shared" si="80"/>
        <v>0</v>
      </c>
    </row>
    <row r="3473" spans="1:4" x14ac:dyDescent="0.25">
      <c r="A3473" s="316" t="s">
        <v>5139</v>
      </c>
      <c r="B3473" s="317">
        <v>559</v>
      </c>
      <c r="C3473" s="317">
        <v>559</v>
      </c>
      <c r="D3473" s="266">
        <f t="shared" si="80"/>
        <v>0</v>
      </c>
    </row>
    <row r="3474" spans="1:4" x14ac:dyDescent="0.25">
      <c r="A3474" s="316" t="s">
        <v>5139</v>
      </c>
      <c r="B3474" s="317">
        <v>559</v>
      </c>
      <c r="C3474" s="317">
        <v>559</v>
      </c>
      <c r="D3474" s="266">
        <f t="shared" si="80"/>
        <v>0</v>
      </c>
    </row>
    <row r="3475" spans="1:4" x14ac:dyDescent="0.25">
      <c r="A3475" s="316" t="s">
        <v>5139</v>
      </c>
      <c r="B3475" s="317">
        <v>559</v>
      </c>
      <c r="C3475" s="317">
        <v>559</v>
      </c>
      <c r="D3475" s="266">
        <f t="shared" si="80"/>
        <v>0</v>
      </c>
    </row>
    <row r="3476" spans="1:4" x14ac:dyDescent="0.25">
      <c r="A3476" s="316" t="s">
        <v>5139</v>
      </c>
      <c r="B3476" s="317">
        <v>559</v>
      </c>
      <c r="C3476" s="317">
        <v>559</v>
      </c>
      <c r="D3476" s="266">
        <f t="shared" si="80"/>
        <v>0</v>
      </c>
    </row>
    <row r="3477" spans="1:4" x14ac:dyDescent="0.25">
      <c r="A3477" s="316" t="s">
        <v>5139</v>
      </c>
      <c r="B3477" s="317">
        <v>559</v>
      </c>
      <c r="C3477" s="317">
        <v>559</v>
      </c>
      <c r="D3477" s="266">
        <f t="shared" si="80"/>
        <v>0</v>
      </c>
    </row>
    <row r="3478" spans="1:4" x14ac:dyDescent="0.25">
      <c r="A3478" s="316" t="s">
        <v>5139</v>
      </c>
      <c r="B3478" s="317">
        <v>559</v>
      </c>
      <c r="C3478" s="317">
        <v>559</v>
      </c>
      <c r="D3478" s="266">
        <f t="shared" si="80"/>
        <v>0</v>
      </c>
    </row>
    <row r="3479" spans="1:4" x14ac:dyDescent="0.25">
      <c r="A3479" s="316" t="s">
        <v>5140</v>
      </c>
      <c r="B3479" s="317">
        <v>356</v>
      </c>
      <c r="C3479" s="317">
        <v>356</v>
      </c>
      <c r="D3479" s="266">
        <f t="shared" ref="D3479:D3542" si="81">B3479-C3479</f>
        <v>0</v>
      </c>
    </row>
    <row r="3480" spans="1:4" x14ac:dyDescent="0.25">
      <c r="A3480" s="316" t="s">
        <v>5140</v>
      </c>
      <c r="B3480" s="317">
        <v>356</v>
      </c>
      <c r="C3480" s="317">
        <v>356</v>
      </c>
      <c r="D3480" s="266">
        <f t="shared" si="81"/>
        <v>0</v>
      </c>
    </row>
    <row r="3481" spans="1:4" x14ac:dyDescent="0.25">
      <c r="A3481" s="316" t="s">
        <v>5140</v>
      </c>
      <c r="B3481" s="317">
        <v>356</v>
      </c>
      <c r="C3481" s="317">
        <v>356</v>
      </c>
      <c r="D3481" s="266">
        <f t="shared" si="81"/>
        <v>0</v>
      </c>
    </row>
    <row r="3482" spans="1:4" x14ac:dyDescent="0.25">
      <c r="A3482" s="316" t="s">
        <v>5140</v>
      </c>
      <c r="B3482" s="317">
        <v>356</v>
      </c>
      <c r="C3482" s="317">
        <v>356</v>
      </c>
      <c r="D3482" s="266">
        <f t="shared" si="81"/>
        <v>0</v>
      </c>
    </row>
    <row r="3483" spans="1:4" x14ac:dyDescent="0.25">
      <c r="A3483" s="316" t="s">
        <v>5140</v>
      </c>
      <c r="B3483" s="317">
        <v>356</v>
      </c>
      <c r="C3483" s="317">
        <v>356</v>
      </c>
      <c r="D3483" s="266">
        <f t="shared" si="81"/>
        <v>0</v>
      </c>
    </row>
    <row r="3484" spans="1:4" x14ac:dyDescent="0.25">
      <c r="A3484" s="316" t="s">
        <v>5140</v>
      </c>
      <c r="B3484" s="317">
        <v>338</v>
      </c>
      <c r="C3484" s="317">
        <v>338</v>
      </c>
      <c r="D3484" s="266">
        <f t="shared" si="81"/>
        <v>0</v>
      </c>
    </row>
    <row r="3485" spans="1:4" x14ac:dyDescent="0.25">
      <c r="A3485" s="316" t="s">
        <v>5140</v>
      </c>
      <c r="B3485" s="317">
        <v>356</v>
      </c>
      <c r="C3485" s="317">
        <v>356</v>
      </c>
      <c r="D3485" s="266">
        <f t="shared" si="81"/>
        <v>0</v>
      </c>
    </row>
    <row r="3486" spans="1:4" x14ac:dyDescent="0.25">
      <c r="A3486" s="316" t="s">
        <v>5140</v>
      </c>
      <c r="B3486" s="317">
        <v>356</v>
      </c>
      <c r="C3486" s="317">
        <v>356</v>
      </c>
      <c r="D3486" s="266">
        <f t="shared" si="81"/>
        <v>0</v>
      </c>
    </row>
    <row r="3487" spans="1:4" x14ac:dyDescent="0.25">
      <c r="A3487" s="316" t="s">
        <v>5140</v>
      </c>
      <c r="B3487" s="317">
        <v>356</v>
      </c>
      <c r="C3487" s="317">
        <v>356</v>
      </c>
      <c r="D3487" s="266">
        <f t="shared" si="81"/>
        <v>0</v>
      </c>
    </row>
    <row r="3488" spans="1:4" x14ac:dyDescent="0.25">
      <c r="A3488" s="316" t="s">
        <v>5140</v>
      </c>
      <c r="B3488" s="317">
        <v>356</v>
      </c>
      <c r="C3488" s="317">
        <v>356</v>
      </c>
      <c r="D3488" s="266">
        <f t="shared" si="81"/>
        <v>0</v>
      </c>
    </row>
    <row r="3489" spans="1:4" x14ac:dyDescent="0.25">
      <c r="A3489" s="316" t="s">
        <v>5140</v>
      </c>
      <c r="B3489" s="317">
        <v>356</v>
      </c>
      <c r="C3489" s="317">
        <v>356</v>
      </c>
      <c r="D3489" s="266">
        <f t="shared" si="81"/>
        <v>0</v>
      </c>
    </row>
    <row r="3490" spans="1:4" x14ac:dyDescent="0.25">
      <c r="A3490" s="316" t="s">
        <v>5140</v>
      </c>
      <c r="B3490" s="317">
        <v>356</v>
      </c>
      <c r="C3490" s="317">
        <v>356</v>
      </c>
      <c r="D3490" s="266">
        <f t="shared" si="81"/>
        <v>0</v>
      </c>
    </row>
    <row r="3491" spans="1:4" x14ac:dyDescent="0.25">
      <c r="A3491" s="316" t="s">
        <v>5140</v>
      </c>
      <c r="B3491" s="317">
        <v>356</v>
      </c>
      <c r="C3491" s="317">
        <v>356</v>
      </c>
      <c r="D3491" s="266">
        <f t="shared" si="81"/>
        <v>0</v>
      </c>
    </row>
    <row r="3492" spans="1:4" x14ac:dyDescent="0.25">
      <c r="A3492" s="316" t="s">
        <v>5140</v>
      </c>
      <c r="B3492" s="317">
        <v>356</v>
      </c>
      <c r="C3492" s="317">
        <v>356</v>
      </c>
      <c r="D3492" s="266">
        <f t="shared" si="81"/>
        <v>0</v>
      </c>
    </row>
    <row r="3493" spans="1:4" x14ac:dyDescent="0.25">
      <c r="A3493" s="316" t="s">
        <v>5140</v>
      </c>
      <c r="B3493" s="317">
        <v>356</v>
      </c>
      <c r="C3493" s="317">
        <v>356</v>
      </c>
      <c r="D3493" s="266">
        <f t="shared" si="81"/>
        <v>0</v>
      </c>
    </row>
    <row r="3494" spans="1:4" x14ac:dyDescent="0.25">
      <c r="A3494" s="316" t="s">
        <v>5140</v>
      </c>
      <c r="B3494" s="317">
        <v>356</v>
      </c>
      <c r="C3494" s="317">
        <v>356</v>
      </c>
      <c r="D3494" s="266">
        <f t="shared" si="81"/>
        <v>0</v>
      </c>
    </row>
    <row r="3495" spans="1:4" x14ac:dyDescent="0.25">
      <c r="A3495" s="316" t="s">
        <v>5140</v>
      </c>
      <c r="B3495" s="317">
        <v>356</v>
      </c>
      <c r="C3495" s="317">
        <v>356</v>
      </c>
      <c r="D3495" s="266">
        <f t="shared" si="81"/>
        <v>0</v>
      </c>
    </row>
    <row r="3496" spans="1:4" x14ac:dyDescent="0.25">
      <c r="A3496" s="316" t="s">
        <v>5140</v>
      </c>
      <c r="B3496" s="317">
        <v>356</v>
      </c>
      <c r="C3496" s="317">
        <v>356</v>
      </c>
      <c r="D3496" s="266">
        <f t="shared" si="81"/>
        <v>0</v>
      </c>
    </row>
    <row r="3497" spans="1:4" x14ac:dyDescent="0.25">
      <c r="A3497" s="316" t="s">
        <v>5140</v>
      </c>
      <c r="B3497" s="317">
        <v>356</v>
      </c>
      <c r="C3497" s="317">
        <v>356</v>
      </c>
      <c r="D3497" s="266">
        <f t="shared" si="81"/>
        <v>0</v>
      </c>
    </row>
    <row r="3498" spans="1:4" x14ac:dyDescent="0.25">
      <c r="A3498" s="316" t="s">
        <v>5140</v>
      </c>
      <c r="B3498" s="317">
        <v>356</v>
      </c>
      <c r="C3498" s="317">
        <v>356</v>
      </c>
      <c r="D3498" s="266">
        <f t="shared" si="81"/>
        <v>0</v>
      </c>
    </row>
    <row r="3499" spans="1:4" x14ac:dyDescent="0.25">
      <c r="A3499" s="316" t="s">
        <v>5140</v>
      </c>
      <c r="B3499" s="317">
        <v>356</v>
      </c>
      <c r="C3499" s="317">
        <v>356</v>
      </c>
      <c r="D3499" s="266">
        <f t="shared" si="81"/>
        <v>0</v>
      </c>
    </row>
    <row r="3500" spans="1:4" x14ac:dyDescent="0.25">
      <c r="A3500" s="316" t="s">
        <v>5140</v>
      </c>
      <c r="B3500" s="317">
        <v>356</v>
      </c>
      <c r="C3500" s="317">
        <v>356</v>
      </c>
      <c r="D3500" s="266">
        <f t="shared" si="81"/>
        <v>0</v>
      </c>
    </row>
    <row r="3501" spans="1:4" x14ac:dyDescent="0.25">
      <c r="A3501" s="316" t="s">
        <v>5140</v>
      </c>
      <c r="B3501" s="317">
        <v>356</v>
      </c>
      <c r="C3501" s="317">
        <v>356</v>
      </c>
      <c r="D3501" s="266">
        <f t="shared" si="81"/>
        <v>0</v>
      </c>
    </row>
    <row r="3502" spans="1:4" x14ac:dyDescent="0.25">
      <c r="A3502" s="316" t="s">
        <v>5140</v>
      </c>
      <c r="B3502" s="317">
        <v>356</v>
      </c>
      <c r="C3502" s="317">
        <v>356</v>
      </c>
      <c r="D3502" s="266">
        <f t="shared" si="81"/>
        <v>0</v>
      </c>
    </row>
    <row r="3503" spans="1:4" x14ac:dyDescent="0.25">
      <c r="A3503" s="316" t="s">
        <v>5140</v>
      </c>
      <c r="B3503" s="317">
        <v>356</v>
      </c>
      <c r="C3503" s="317">
        <v>356</v>
      </c>
      <c r="D3503" s="266">
        <f t="shared" si="81"/>
        <v>0</v>
      </c>
    </row>
    <row r="3504" spans="1:4" x14ac:dyDescent="0.25">
      <c r="A3504" s="316" t="s">
        <v>5140</v>
      </c>
      <c r="B3504" s="317">
        <v>356</v>
      </c>
      <c r="C3504" s="317">
        <v>356</v>
      </c>
      <c r="D3504" s="266">
        <f t="shared" si="81"/>
        <v>0</v>
      </c>
    </row>
    <row r="3505" spans="1:4" x14ac:dyDescent="0.25">
      <c r="A3505" s="316" t="s">
        <v>5140</v>
      </c>
      <c r="B3505" s="317">
        <v>356</v>
      </c>
      <c r="C3505" s="317">
        <v>356</v>
      </c>
      <c r="D3505" s="266">
        <f t="shared" si="81"/>
        <v>0</v>
      </c>
    </row>
    <row r="3506" spans="1:4" x14ac:dyDescent="0.25">
      <c r="A3506" s="316" t="s">
        <v>5140</v>
      </c>
      <c r="B3506" s="317">
        <v>356</v>
      </c>
      <c r="C3506" s="317">
        <v>356</v>
      </c>
      <c r="D3506" s="266">
        <f t="shared" si="81"/>
        <v>0</v>
      </c>
    </row>
    <row r="3507" spans="1:4" x14ac:dyDescent="0.25">
      <c r="A3507" s="316" t="s">
        <v>5141</v>
      </c>
      <c r="B3507" s="317">
        <v>381</v>
      </c>
      <c r="C3507" s="317">
        <v>381</v>
      </c>
      <c r="D3507" s="266">
        <f t="shared" si="81"/>
        <v>0</v>
      </c>
    </row>
    <row r="3508" spans="1:4" x14ac:dyDescent="0.25">
      <c r="A3508" s="316" t="s">
        <v>5141</v>
      </c>
      <c r="B3508" s="317">
        <v>381</v>
      </c>
      <c r="C3508" s="317">
        <v>381</v>
      </c>
      <c r="D3508" s="266">
        <f t="shared" si="81"/>
        <v>0</v>
      </c>
    </row>
    <row r="3509" spans="1:4" x14ac:dyDescent="0.25">
      <c r="A3509" s="316" t="s">
        <v>5141</v>
      </c>
      <c r="B3509" s="317">
        <v>381</v>
      </c>
      <c r="C3509" s="317">
        <v>381</v>
      </c>
      <c r="D3509" s="266">
        <f t="shared" si="81"/>
        <v>0</v>
      </c>
    </row>
    <row r="3510" spans="1:4" x14ac:dyDescent="0.25">
      <c r="A3510" s="316" t="s">
        <v>5141</v>
      </c>
      <c r="B3510" s="317">
        <v>381</v>
      </c>
      <c r="C3510" s="317">
        <v>381</v>
      </c>
      <c r="D3510" s="266">
        <f t="shared" si="81"/>
        <v>0</v>
      </c>
    </row>
    <row r="3511" spans="1:4" x14ac:dyDescent="0.25">
      <c r="A3511" s="316" t="s">
        <v>5141</v>
      </c>
      <c r="B3511" s="317">
        <v>381</v>
      </c>
      <c r="C3511" s="317">
        <v>381</v>
      </c>
      <c r="D3511" s="266">
        <f t="shared" si="81"/>
        <v>0</v>
      </c>
    </row>
    <row r="3512" spans="1:4" x14ac:dyDescent="0.25">
      <c r="A3512" s="316" t="s">
        <v>5141</v>
      </c>
      <c r="B3512" s="317">
        <v>381</v>
      </c>
      <c r="C3512" s="317">
        <v>381</v>
      </c>
      <c r="D3512" s="266">
        <f t="shared" si="81"/>
        <v>0</v>
      </c>
    </row>
    <row r="3513" spans="1:4" x14ac:dyDescent="0.25">
      <c r="A3513" s="316" t="s">
        <v>5141</v>
      </c>
      <c r="B3513" s="317">
        <v>381</v>
      </c>
      <c r="C3513" s="317">
        <v>381</v>
      </c>
      <c r="D3513" s="266">
        <f t="shared" si="81"/>
        <v>0</v>
      </c>
    </row>
    <row r="3514" spans="1:4" x14ac:dyDescent="0.25">
      <c r="A3514" s="316" t="s">
        <v>5141</v>
      </c>
      <c r="B3514" s="317">
        <v>381</v>
      </c>
      <c r="C3514" s="317">
        <v>381</v>
      </c>
      <c r="D3514" s="266">
        <f t="shared" si="81"/>
        <v>0</v>
      </c>
    </row>
    <row r="3515" spans="1:4" x14ac:dyDescent="0.25">
      <c r="A3515" s="316" t="s">
        <v>5141</v>
      </c>
      <c r="B3515" s="317">
        <v>381</v>
      </c>
      <c r="C3515" s="317">
        <v>381</v>
      </c>
      <c r="D3515" s="266">
        <f t="shared" si="81"/>
        <v>0</v>
      </c>
    </row>
    <row r="3516" spans="1:4" x14ac:dyDescent="0.25">
      <c r="A3516" s="316" t="s">
        <v>5141</v>
      </c>
      <c r="B3516" s="317">
        <v>381</v>
      </c>
      <c r="C3516" s="317">
        <v>381</v>
      </c>
      <c r="D3516" s="266">
        <f t="shared" si="81"/>
        <v>0</v>
      </c>
    </row>
    <row r="3517" spans="1:4" x14ac:dyDescent="0.25">
      <c r="A3517" s="316" t="s">
        <v>5141</v>
      </c>
      <c r="B3517" s="317">
        <v>381</v>
      </c>
      <c r="C3517" s="317">
        <v>381</v>
      </c>
      <c r="D3517" s="266">
        <f t="shared" si="81"/>
        <v>0</v>
      </c>
    </row>
    <row r="3518" spans="1:4" x14ac:dyDescent="0.25">
      <c r="A3518" s="316" t="s">
        <v>5141</v>
      </c>
      <c r="B3518" s="317">
        <v>381</v>
      </c>
      <c r="C3518" s="317">
        <v>381</v>
      </c>
      <c r="D3518" s="266">
        <f t="shared" si="81"/>
        <v>0</v>
      </c>
    </row>
    <row r="3519" spans="1:4" x14ac:dyDescent="0.25">
      <c r="A3519" s="316" t="s">
        <v>5141</v>
      </c>
      <c r="B3519" s="317">
        <v>381</v>
      </c>
      <c r="C3519" s="317">
        <v>381</v>
      </c>
      <c r="D3519" s="266">
        <f t="shared" si="81"/>
        <v>0</v>
      </c>
    </row>
    <row r="3520" spans="1:4" x14ac:dyDescent="0.25">
      <c r="A3520" s="316" t="s">
        <v>5141</v>
      </c>
      <c r="B3520" s="317">
        <v>381</v>
      </c>
      <c r="C3520" s="317">
        <v>381</v>
      </c>
      <c r="D3520" s="266">
        <f t="shared" si="81"/>
        <v>0</v>
      </c>
    </row>
    <row r="3521" spans="1:4" x14ac:dyDescent="0.25">
      <c r="A3521" s="316" t="s">
        <v>5141</v>
      </c>
      <c r="B3521" s="317">
        <v>381</v>
      </c>
      <c r="C3521" s="317">
        <v>381</v>
      </c>
      <c r="D3521" s="266">
        <f t="shared" si="81"/>
        <v>0</v>
      </c>
    </row>
    <row r="3522" spans="1:4" x14ac:dyDescent="0.25">
      <c r="A3522" s="316" t="s">
        <v>5142</v>
      </c>
      <c r="B3522" s="317">
        <v>152</v>
      </c>
      <c r="C3522" s="317">
        <v>152</v>
      </c>
      <c r="D3522" s="266">
        <f t="shared" si="81"/>
        <v>0</v>
      </c>
    </row>
    <row r="3523" spans="1:4" x14ac:dyDescent="0.25">
      <c r="A3523" s="316" t="s">
        <v>5142</v>
      </c>
      <c r="B3523" s="317">
        <v>152</v>
      </c>
      <c r="C3523" s="317">
        <v>152</v>
      </c>
      <c r="D3523" s="266">
        <f t="shared" si="81"/>
        <v>0</v>
      </c>
    </row>
    <row r="3524" spans="1:4" x14ac:dyDescent="0.25">
      <c r="A3524" s="316" t="s">
        <v>5142</v>
      </c>
      <c r="B3524" s="317">
        <v>152</v>
      </c>
      <c r="C3524" s="317">
        <v>152</v>
      </c>
      <c r="D3524" s="266">
        <f t="shared" si="81"/>
        <v>0</v>
      </c>
    </row>
    <row r="3525" spans="1:4" x14ac:dyDescent="0.25">
      <c r="A3525" s="316" t="s">
        <v>5142</v>
      </c>
      <c r="B3525" s="317">
        <v>152</v>
      </c>
      <c r="C3525" s="317">
        <v>152</v>
      </c>
      <c r="D3525" s="266">
        <f t="shared" si="81"/>
        <v>0</v>
      </c>
    </row>
    <row r="3526" spans="1:4" x14ac:dyDescent="0.25">
      <c r="A3526" s="316" t="s">
        <v>5142</v>
      </c>
      <c r="B3526" s="317">
        <v>152</v>
      </c>
      <c r="C3526" s="317">
        <v>152</v>
      </c>
      <c r="D3526" s="266">
        <f t="shared" si="81"/>
        <v>0</v>
      </c>
    </row>
    <row r="3527" spans="1:4" x14ac:dyDescent="0.25">
      <c r="A3527" s="316" t="s">
        <v>5142</v>
      </c>
      <c r="B3527" s="317">
        <v>152</v>
      </c>
      <c r="C3527" s="317">
        <v>152</v>
      </c>
      <c r="D3527" s="266">
        <f t="shared" si="81"/>
        <v>0</v>
      </c>
    </row>
    <row r="3528" spans="1:4" x14ac:dyDescent="0.25">
      <c r="A3528" s="316" t="s">
        <v>5142</v>
      </c>
      <c r="B3528" s="317">
        <v>152</v>
      </c>
      <c r="C3528" s="317">
        <v>152</v>
      </c>
      <c r="D3528" s="266">
        <f t="shared" si="81"/>
        <v>0</v>
      </c>
    </row>
    <row r="3529" spans="1:4" x14ac:dyDescent="0.25">
      <c r="A3529" s="316" t="s">
        <v>5142</v>
      </c>
      <c r="B3529" s="317">
        <v>152</v>
      </c>
      <c r="C3529" s="317">
        <v>152</v>
      </c>
      <c r="D3529" s="266">
        <f t="shared" si="81"/>
        <v>0</v>
      </c>
    </row>
    <row r="3530" spans="1:4" x14ac:dyDescent="0.25">
      <c r="A3530" s="316" t="s">
        <v>5142</v>
      </c>
      <c r="B3530" s="317">
        <v>152</v>
      </c>
      <c r="C3530" s="317">
        <v>152</v>
      </c>
      <c r="D3530" s="266">
        <f t="shared" si="81"/>
        <v>0</v>
      </c>
    </row>
    <row r="3531" spans="1:4" x14ac:dyDescent="0.25">
      <c r="A3531" s="316" t="s">
        <v>5142</v>
      </c>
      <c r="B3531" s="317">
        <v>152</v>
      </c>
      <c r="C3531" s="317">
        <v>152</v>
      </c>
      <c r="D3531" s="266">
        <f t="shared" si="81"/>
        <v>0</v>
      </c>
    </row>
    <row r="3532" spans="1:4" x14ac:dyDescent="0.25">
      <c r="A3532" s="316" t="s">
        <v>5142</v>
      </c>
      <c r="B3532" s="317">
        <v>152</v>
      </c>
      <c r="C3532" s="317">
        <v>152</v>
      </c>
      <c r="D3532" s="266">
        <f t="shared" si="81"/>
        <v>0</v>
      </c>
    </row>
    <row r="3533" spans="1:4" x14ac:dyDescent="0.25">
      <c r="A3533" s="316" t="s">
        <v>5142</v>
      </c>
      <c r="B3533" s="317">
        <v>152</v>
      </c>
      <c r="C3533" s="317">
        <v>152</v>
      </c>
      <c r="D3533" s="266">
        <f t="shared" si="81"/>
        <v>0</v>
      </c>
    </row>
    <row r="3534" spans="1:4" x14ac:dyDescent="0.25">
      <c r="A3534" s="316" t="s">
        <v>5142</v>
      </c>
      <c r="B3534" s="317">
        <v>152</v>
      </c>
      <c r="C3534" s="317">
        <v>152</v>
      </c>
      <c r="D3534" s="266">
        <f t="shared" si="81"/>
        <v>0</v>
      </c>
    </row>
    <row r="3535" spans="1:4" x14ac:dyDescent="0.25">
      <c r="A3535" s="316" t="s">
        <v>5142</v>
      </c>
      <c r="B3535" s="317">
        <v>152</v>
      </c>
      <c r="C3535" s="317">
        <v>152</v>
      </c>
      <c r="D3535" s="266">
        <f t="shared" si="81"/>
        <v>0</v>
      </c>
    </row>
    <row r="3536" spans="1:4" x14ac:dyDescent="0.25">
      <c r="A3536" s="316" t="s">
        <v>5142</v>
      </c>
      <c r="B3536" s="317">
        <v>152</v>
      </c>
      <c r="C3536" s="317">
        <v>152</v>
      </c>
      <c r="D3536" s="266">
        <f t="shared" si="81"/>
        <v>0</v>
      </c>
    </row>
    <row r="3537" spans="1:4" x14ac:dyDescent="0.25">
      <c r="A3537" s="316" t="s">
        <v>5142</v>
      </c>
      <c r="B3537" s="317">
        <v>152</v>
      </c>
      <c r="C3537" s="317">
        <v>152</v>
      </c>
      <c r="D3537" s="266">
        <f t="shared" si="81"/>
        <v>0</v>
      </c>
    </row>
    <row r="3538" spans="1:4" x14ac:dyDescent="0.25">
      <c r="A3538" s="316" t="s">
        <v>5142</v>
      </c>
      <c r="B3538" s="317">
        <v>152</v>
      </c>
      <c r="C3538" s="317">
        <v>152</v>
      </c>
      <c r="D3538" s="266">
        <f t="shared" si="81"/>
        <v>0</v>
      </c>
    </row>
    <row r="3539" spans="1:4" x14ac:dyDescent="0.25">
      <c r="A3539" s="316" t="s">
        <v>5143</v>
      </c>
      <c r="B3539" s="317">
        <v>305</v>
      </c>
      <c r="C3539" s="317">
        <v>305</v>
      </c>
      <c r="D3539" s="266">
        <f t="shared" si="81"/>
        <v>0</v>
      </c>
    </row>
    <row r="3540" spans="1:4" x14ac:dyDescent="0.25">
      <c r="A3540" s="316" t="s">
        <v>5143</v>
      </c>
      <c r="B3540" s="317">
        <v>305</v>
      </c>
      <c r="C3540" s="317">
        <v>305</v>
      </c>
      <c r="D3540" s="266">
        <f t="shared" si="81"/>
        <v>0</v>
      </c>
    </row>
    <row r="3541" spans="1:4" x14ac:dyDescent="0.25">
      <c r="A3541" s="316" t="s">
        <v>5143</v>
      </c>
      <c r="B3541" s="317">
        <v>305</v>
      </c>
      <c r="C3541" s="317">
        <v>305</v>
      </c>
      <c r="D3541" s="266">
        <f t="shared" si="81"/>
        <v>0</v>
      </c>
    </row>
    <row r="3542" spans="1:4" x14ac:dyDescent="0.25">
      <c r="A3542" s="316" t="s">
        <v>5143</v>
      </c>
      <c r="B3542" s="317">
        <v>305</v>
      </c>
      <c r="C3542" s="317">
        <v>305</v>
      </c>
      <c r="D3542" s="266">
        <f t="shared" si="81"/>
        <v>0</v>
      </c>
    </row>
    <row r="3543" spans="1:4" x14ac:dyDescent="0.25">
      <c r="A3543" s="316" t="s">
        <v>5144</v>
      </c>
      <c r="B3543" s="317">
        <v>610</v>
      </c>
      <c r="C3543" s="317">
        <v>610</v>
      </c>
      <c r="D3543" s="266">
        <f t="shared" ref="D3543:D3606" si="82">B3543-C3543</f>
        <v>0</v>
      </c>
    </row>
    <row r="3544" spans="1:4" x14ac:dyDescent="0.25">
      <c r="A3544" s="316" t="s">
        <v>5144</v>
      </c>
      <c r="B3544" s="317">
        <v>610</v>
      </c>
      <c r="C3544" s="317">
        <v>610</v>
      </c>
      <c r="D3544" s="266">
        <f t="shared" si="82"/>
        <v>0</v>
      </c>
    </row>
    <row r="3545" spans="1:4" x14ac:dyDescent="0.25">
      <c r="A3545" s="316" t="s">
        <v>5144</v>
      </c>
      <c r="B3545" s="317">
        <v>610</v>
      </c>
      <c r="C3545" s="317">
        <v>610</v>
      </c>
      <c r="D3545" s="266">
        <f t="shared" si="82"/>
        <v>0</v>
      </c>
    </row>
    <row r="3546" spans="1:4" x14ac:dyDescent="0.25">
      <c r="A3546" s="316" t="s">
        <v>5144</v>
      </c>
      <c r="B3546" s="317">
        <v>610</v>
      </c>
      <c r="C3546" s="317">
        <v>610</v>
      </c>
      <c r="D3546" s="266">
        <f t="shared" si="82"/>
        <v>0</v>
      </c>
    </row>
    <row r="3547" spans="1:4" x14ac:dyDescent="0.25">
      <c r="A3547" s="316" t="s">
        <v>5144</v>
      </c>
      <c r="B3547" s="317">
        <v>610</v>
      </c>
      <c r="C3547" s="317">
        <v>610</v>
      </c>
      <c r="D3547" s="266">
        <f t="shared" si="82"/>
        <v>0</v>
      </c>
    </row>
    <row r="3548" spans="1:4" x14ac:dyDescent="0.25">
      <c r="A3548" s="316" t="s">
        <v>5144</v>
      </c>
      <c r="B3548" s="317">
        <v>610</v>
      </c>
      <c r="C3548" s="317">
        <v>610</v>
      </c>
      <c r="D3548" s="266">
        <f t="shared" si="82"/>
        <v>0</v>
      </c>
    </row>
    <row r="3549" spans="1:4" x14ac:dyDescent="0.25">
      <c r="A3549" s="316" t="s">
        <v>5144</v>
      </c>
      <c r="B3549" s="317">
        <v>610</v>
      </c>
      <c r="C3549" s="317">
        <v>610</v>
      </c>
      <c r="D3549" s="266">
        <f t="shared" si="82"/>
        <v>0</v>
      </c>
    </row>
    <row r="3550" spans="1:4" x14ac:dyDescent="0.25">
      <c r="A3550" s="316" t="s">
        <v>5144</v>
      </c>
      <c r="B3550" s="317">
        <v>610</v>
      </c>
      <c r="C3550" s="317">
        <v>610</v>
      </c>
      <c r="D3550" s="266">
        <f t="shared" si="82"/>
        <v>0</v>
      </c>
    </row>
    <row r="3551" spans="1:4" x14ac:dyDescent="0.25">
      <c r="A3551" s="316" t="s">
        <v>5144</v>
      </c>
      <c r="B3551" s="317">
        <v>610</v>
      </c>
      <c r="C3551" s="317">
        <v>610</v>
      </c>
      <c r="D3551" s="266">
        <f t="shared" si="82"/>
        <v>0</v>
      </c>
    </row>
    <row r="3552" spans="1:4" x14ac:dyDescent="0.25">
      <c r="A3552" s="316" t="s">
        <v>5144</v>
      </c>
      <c r="B3552" s="317">
        <v>610</v>
      </c>
      <c r="C3552" s="317">
        <v>610</v>
      </c>
      <c r="D3552" s="266">
        <f t="shared" si="82"/>
        <v>0</v>
      </c>
    </row>
    <row r="3553" spans="1:4" x14ac:dyDescent="0.25">
      <c r="A3553" s="316" t="s">
        <v>5144</v>
      </c>
      <c r="B3553" s="317">
        <v>610</v>
      </c>
      <c r="C3553" s="317">
        <v>610</v>
      </c>
      <c r="D3553" s="266">
        <f t="shared" si="82"/>
        <v>0</v>
      </c>
    </row>
    <row r="3554" spans="1:4" x14ac:dyDescent="0.25">
      <c r="A3554" s="316" t="s">
        <v>5144</v>
      </c>
      <c r="B3554" s="317">
        <v>610</v>
      </c>
      <c r="C3554" s="317">
        <v>610</v>
      </c>
      <c r="D3554" s="266">
        <f t="shared" si="82"/>
        <v>0</v>
      </c>
    </row>
    <row r="3555" spans="1:4" x14ac:dyDescent="0.25">
      <c r="A3555" s="316" t="s">
        <v>5144</v>
      </c>
      <c r="B3555" s="317">
        <v>610</v>
      </c>
      <c r="C3555" s="317">
        <v>610</v>
      </c>
      <c r="D3555" s="266">
        <f t="shared" si="82"/>
        <v>0</v>
      </c>
    </row>
    <row r="3556" spans="1:4" x14ac:dyDescent="0.25">
      <c r="A3556" s="316" t="s">
        <v>5145</v>
      </c>
      <c r="B3556" s="317">
        <v>248</v>
      </c>
      <c r="C3556" s="317">
        <v>248</v>
      </c>
      <c r="D3556" s="266">
        <f t="shared" si="82"/>
        <v>0</v>
      </c>
    </row>
    <row r="3557" spans="1:4" x14ac:dyDescent="0.25">
      <c r="A3557" s="316" t="s">
        <v>5145</v>
      </c>
      <c r="B3557" s="317">
        <v>248</v>
      </c>
      <c r="C3557" s="317">
        <v>248</v>
      </c>
      <c r="D3557" s="266">
        <f t="shared" si="82"/>
        <v>0</v>
      </c>
    </row>
    <row r="3558" spans="1:4" x14ac:dyDescent="0.25">
      <c r="A3558" s="316" t="s">
        <v>5145</v>
      </c>
      <c r="B3558" s="317">
        <v>248</v>
      </c>
      <c r="C3558" s="317">
        <v>248</v>
      </c>
      <c r="D3558" s="266">
        <f t="shared" si="82"/>
        <v>0</v>
      </c>
    </row>
    <row r="3559" spans="1:4" x14ac:dyDescent="0.25">
      <c r="A3559" s="316" t="s">
        <v>5145</v>
      </c>
      <c r="B3559" s="317">
        <v>248</v>
      </c>
      <c r="C3559" s="317">
        <v>248</v>
      </c>
      <c r="D3559" s="266">
        <f t="shared" si="82"/>
        <v>0</v>
      </c>
    </row>
    <row r="3560" spans="1:4" x14ac:dyDescent="0.25">
      <c r="A3560" s="316" t="s">
        <v>5145</v>
      </c>
      <c r="B3560" s="317">
        <v>248</v>
      </c>
      <c r="C3560" s="317">
        <v>248</v>
      </c>
      <c r="D3560" s="266">
        <f t="shared" si="82"/>
        <v>0</v>
      </c>
    </row>
    <row r="3561" spans="1:4" x14ac:dyDescent="0.25">
      <c r="A3561" s="316" t="s">
        <v>5145</v>
      </c>
      <c r="B3561" s="317">
        <v>248</v>
      </c>
      <c r="C3561" s="317">
        <v>248</v>
      </c>
      <c r="D3561" s="266">
        <f t="shared" si="82"/>
        <v>0</v>
      </c>
    </row>
    <row r="3562" spans="1:4" x14ac:dyDescent="0.25">
      <c r="A3562" s="316" t="s">
        <v>5145</v>
      </c>
      <c r="B3562" s="317">
        <v>235</v>
      </c>
      <c r="C3562" s="317">
        <v>235</v>
      </c>
      <c r="D3562" s="266">
        <f t="shared" si="82"/>
        <v>0</v>
      </c>
    </row>
    <row r="3563" spans="1:4" x14ac:dyDescent="0.25">
      <c r="A3563" s="316" t="s">
        <v>5145</v>
      </c>
      <c r="B3563" s="317">
        <v>248</v>
      </c>
      <c r="C3563" s="317">
        <v>248</v>
      </c>
      <c r="D3563" s="266">
        <f t="shared" si="82"/>
        <v>0</v>
      </c>
    </row>
    <row r="3564" spans="1:4" x14ac:dyDescent="0.25">
      <c r="A3564" s="316" t="s">
        <v>5146</v>
      </c>
      <c r="B3564" s="317">
        <v>673</v>
      </c>
      <c r="C3564" s="317">
        <v>673</v>
      </c>
      <c r="D3564" s="266">
        <f t="shared" si="82"/>
        <v>0</v>
      </c>
    </row>
    <row r="3565" spans="1:4" x14ac:dyDescent="0.25">
      <c r="A3565" s="316" t="s">
        <v>5147</v>
      </c>
      <c r="B3565" s="317">
        <v>597</v>
      </c>
      <c r="C3565" s="317">
        <v>597</v>
      </c>
      <c r="D3565" s="266">
        <f t="shared" si="82"/>
        <v>0</v>
      </c>
    </row>
    <row r="3566" spans="1:4" x14ac:dyDescent="0.25">
      <c r="A3566" s="316" t="s">
        <v>5147</v>
      </c>
      <c r="B3566" s="317">
        <v>597</v>
      </c>
      <c r="C3566" s="317">
        <v>597</v>
      </c>
      <c r="D3566" s="266">
        <f t="shared" si="82"/>
        <v>0</v>
      </c>
    </row>
    <row r="3567" spans="1:4" x14ac:dyDescent="0.25">
      <c r="A3567" s="316" t="s">
        <v>5147</v>
      </c>
      <c r="B3567" s="317">
        <v>597</v>
      </c>
      <c r="C3567" s="317">
        <v>597</v>
      </c>
      <c r="D3567" s="266">
        <f t="shared" si="82"/>
        <v>0</v>
      </c>
    </row>
    <row r="3568" spans="1:4" x14ac:dyDescent="0.25">
      <c r="A3568" s="316" t="s">
        <v>5147</v>
      </c>
      <c r="B3568" s="317">
        <v>597</v>
      </c>
      <c r="C3568" s="317">
        <v>597</v>
      </c>
      <c r="D3568" s="266">
        <f t="shared" si="82"/>
        <v>0</v>
      </c>
    </row>
    <row r="3569" spans="1:4" x14ac:dyDescent="0.25">
      <c r="A3569" s="316" t="s">
        <v>5147</v>
      </c>
      <c r="B3569" s="317">
        <v>597</v>
      </c>
      <c r="C3569" s="317">
        <v>597</v>
      </c>
      <c r="D3569" s="266">
        <f t="shared" si="82"/>
        <v>0</v>
      </c>
    </row>
    <row r="3570" spans="1:4" x14ac:dyDescent="0.25">
      <c r="A3570" s="316" t="s">
        <v>5147</v>
      </c>
      <c r="B3570" s="317">
        <v>597</v>
      </c>
      <c r="C3570" s="317">
        <v>597</v>
      </c>
      <c r="D3570" s="266">
        <f t="shared" si="82"/>
        <v>0</v>
      </c>
    </row>
    <row r="3571" spans="1:4" x14ac:dyDescent="0.25">
      <c r="A3571" s="316" t="s">
        <v>5147</v>
      </c>
      <c r="B3571" s="317">
        <v>597</v>
      </c>
      <c r="C3571" s="317">
        <v>597</v>
      </c>
      <c r="D3571" s="266">
        <f t="shared" si="82"/>
        <v>0</v>
      </c>
    </row>
    <row r="3572" spans="1:4" x14ac:dyDescent="0.25">
      <c r="A3572" s="316" t="s">
        <v>5147</v>
      </c>
      <c r="B3572" s="317">
        <v>597</v>
      </c>
      <c r="C3572" s="317">
        <v>597</v>
      </c>
      <c r="D3572" s="266">
        <f t="shared" si="82"/>
        <v>0</v>
      </c>
    </row>
    <row r="3573" spans="1:4" x14ac:dyDescent="0.25">
      <c r="A3573" s="316" t="s">
        <v>5147</v>
      </c>
      <c r="B3573" s="317">
        <v>597</v>
      </c>
      <c r="C3573" s="317">
        <v>597</v>
      </c>
      <c r="D3573" s="266">
        <f t="shared" si="82"/>
        <v>0</v>
      </c>
    </row>
    <row r="3574" spans="1:4" x14ac:dyDescent="0.25">
      <c r="A3574" s="316" t="s">
        <v>5147</v>
      </c>
      <c r="B3574" s="317">
        <v>597</v>
      </c>
      <c r="C3574" s="317">
        <v>597</v>
      </c>
      <c r="D3574" s="266">
        <f t="shared" si="82"/>
        <v>0</v>
      </c>
    </row>
    <row r="3575" spans="1:4" x14ac:dyDescent="0.25">
      <c r="A3575" s="316" t="s">
        <v>5147</v>
      </c>
      <c r="B3575" s="317">
        <v>597</v>
      </c>
      <c r="C3575" s="317">
        <v>597</v>
      </c>
      <c r="D3575" s="266">
        <f t="shared" si="82"/>
        <v>0</v>
      </c>
    </row>
    <row r="3576" spans="1:4" x14ac:dyDescent="0.25">
      <c r="A3576" s="316" t="s">
        <v>5147</v>
      </c>
      <c r="B3576" s="317">
        <v>597</v>
      </c>
      <c r="C3576" s="317">
        <v>597</v>
      </c>
      <c r="D3576" s="266">
        <f t="shared" si="82"/>
        <v>0</v>
      </c>
    </row>
    <row r="3577" spans="1:4" x14ac:dyDescent="0.25">
      <c r="A3577" s="316" t="s">
        <v>5147</v>
      </c>
      <c r="B3577" s="317">
        <v>597</v>
      </c>
      <c r="C3577" s="317">
        <v>597</v>
      </c>
      <c r="D3577" s="266">
        <f t="shared" si="82"/>
        <v>0</v>
      </c>
    </row>
    <row r="3578" spans="1:4" x14ac:dyDescent="0.25">
      <c r="A3578" s="316" t="s">
        <v>5147</v>
      </c>
      <c r="B3578" s="317">
        <v>597</v>
      </c>
      <c r="C3578" s="317">
        <v>597</v>
      </c>
      <c r="D3578" s="266">
        <f t="shared" si="82"/>
        <v>0</v>
      </c>
    </row>
    <row r="3579" spans="1:4" x14ac:dyDescent="0.25">
      <c r="A3579" s="316" t="s">
        <v>5147</v>
      </c>
      <c r="B3579" s="317">
        <v>597</v>
      </c>
      <c r="C3579" s="317">
        <v>597</v>
      </c>
      <c r="D3579" s="266">
        <f t="shared" si="82"/>
        <v>0</v>
      </c>
    </row>
    <row r="3580" spans="1:4" x14ac:dyDescent="0.25">
      <c r="A3580" s="316" t="s">
        <v>5147</v>
      </c>
      <c r="B3580" s="317">
        <v>597</v>
      </c>
      <c r="C3580" s="317">
        <v>597</v>
      </c>
      <c r="D3580" s="266">
        <f t="shared" si="82"/>
        <v>0</v>
      </c>
    </row>
    <row r="3581" spans="1:4" x14ac:dyDescent="0.25">
      <c r="A3581" s="316" t="s">
        <v>5147</v>
      </c>
      <c r="B3581" s="317">
        <v>597</v>
      </c>
      <c r="C3581" s="317">
        <v>597</v>
      </c>
      <c r="D3581" s="266">
        <f t="shared" si="82"/>
        <v>0</v>
      </c>
    </row>
    <row r="3582" spans="1:4" x14ac:dyDescent="0.25">
      <c r="A3582" s="316" t="s">
        <v>5147</v>
      </c>
      <c r="B3582" s="317">
        <v>597</v>
      </c>
      <c r="C3582" s="317">
        <v>597</v>
      </c>
      <c r="D3582" s="266">
        <f t="shared" si="82"/>
        <v>0</v>
      </c>
    </row>
    <row r="3583" spans="1:4" x14ac:dyDescent="0.25">
      <c r="A3583" s="316" t="s">
        <v>5147</v>
      </c>
      <c r="B3583" s="317">
        <v>597</v>
      </c>
      <c r="C3583" s="317">
        <v>597</v>
      </c>
      <c r="D3583" s="266">
        <f t="shared" si="82"/>
        <v>0</v>
      </c>
    </row>
    <row r="3584" spans="1:4" x14ac:dyDescent="0.25">
      <c r="A3584" s="316" t="s">
        <v>5147</v>
      </c>
      <c r="B3584" s="317">
        <v>597</v>
      </c>
      <c r="C3584" s="317">
        <v>597</v>
      </c>
      <c r="D3584" s="266">
        <f t="shared" si="82"/>
        <v>0</v>
      </c>
    </row>
    <row r="3585" spans="1:4" x14ac:dyDescent="0.25">
      <c r="A3585" s="316" t="s">
        <v>5129</v>
      </c>
      <c r="B3585" s="317">
        <v>2566</v>
      </c>
      <c r="C3585" s="317">
        <v>2566</v>
      </c>
      <c r="D3585" s="266">
        <f t="shared" si="82"/>
        <v>0</v>
      </c>
    </row>
    <row r="3586" spans="1:4" x14ac:dyDescent="0.25">
      <c r="A3586" s="316" t="s">
        <v>5148</v>
      </c>
      <c r="B3586" s="317">
        <v>559</v>
      </c>
      <c r="C3586" s="317">
        <v>559</v>
      </c>
      <c r="D3586" s="266">
        <f t="shared" si="82"/>
        <v>0</v>
      </c>
    </row>
    <row r="3587" spans="1:4" x14ac:dyDescent="0.25">
      <c r="A3587" s="316" t="s">
        <v>5148</v>
      </c>
      <c r="B3587" s="317">
        <v>559</v>
      </c>
      <c r="C3587" s="317">
        <v>559</v>
      </c>
      <c r="D3587" s="266">
        <f t="shared" si="82"/>
        <v>0</v>
      </c>
    </row>
    <row r="3588" spans="1:4" x14ac:dyDescent="0.25">
      <c r="A3588" s="316" t="s">
        <v>5148</v>
      </c>
      <c r="B3588" s="317">
        <v>559</v>
      </c>
      <c r="C3588" s="317">
        <v>559</v>
      </c>
      <c r="D3588" s="266">
        <f t="shared" si="82"/>
        <v>0</v>
      </c>
    </row>
    <row r="3589" spans="1:4" x14ac:dyDescent="0.25">
      <c r="A3589" s="316" t="s">
        <v>5148</v>
      </c>
      <c r="B3589" s="317">
        <v>559</v>
      </c>
      <c r="C3589" s="317">
        <v>559</v>
      </c>
      <c r="D3589" s="266">
        <f t="shared" si="82"/>
        <v>0</v>
      </c>
    </row>
    <row r="3590" spans="1:4" x14ac:dyDescent="0.25">
      <c r="A3590" s="316" t="s">
        <v>5148</v>
      </c>
      <c r="B3590" s="317">
        <v>559</v>
      </c>
      <c r="C3590" s="317">
        <v>559</v>
      </c>
      <c r="D3590" s="266">
        <f t="shared" si="82"/>
        <v>0</v>
      </c>
    </row>
    <row r="3591" spans="1:4" x14ac:dyDescent="0.25">
      <c r="A3591" s="316" t="s">
        <v>5148</v>
      </c>
      <c r="B3591" s="317">
        <v>559</v>
      </c>
      <c r="C3591" s="317">
        <v>559</v>
      </c>
      <c r="D3591" s="266">
        <f t="shared" si="82"/>
        <v>0</v>
      </c>
    </row>
    <row r="3592" spans="1:4" x14ac:dyDescent="0.25">
      <c r="A3592" s="316" t="s">
        <v>5148</v>
      </c>
      <c r="B3592" s="317">
        <v>559</v>
      </c>
      <c r="C3592" s="317">
        <v>559</v>
      </c>
      <c r="D3592" s="266">
        <f t="shared" si="82"/>
        <v>0</v>
      </c>
    </row>
    <row r="3593" spans="1:4" x14ac:dyDescent="0.25">
      <c r="A3593" s="316" t="s">
        <v>5148</v>
      </c>
      <c r="B3593" s="317">
        <v>559</v>
      </c>
      <c r="C3593" s="317">
        <v>559</v>
      </c>
      <c r="D3593" s="266">
        <f t="shared" si="82"/>
        <v>0</v>
      </c>
    </row>
    <row r="3594" spans="1:4" x14ac:dyDescent="0.25">
      <c r="A3594" s="316" t="s">
        <v>5148</v>
      </c>
      <c r="B3594" s="317">
        <v>559</v>
      </c>
      <c r="C3594" s="317">
        <v>559</v>
      </c>
      <c r="D3594" s="266">
        <f t="shared" si="82"/>
        <v>0</v>
      </c>
    </row>
    <row r="3595" spans="1:4" x14ac:dyDescent="0.25">
      <c r="A3595" s="316" t="s">
        <v>5148</v>
      </c>
      <c r="B3595" s="317">
        <v>559</v>
      </c>
      <c r="C3595" s="317">
        <v>559</v>
      </c>
      <c r="D3595" s="266">
        <f t="shared" si="82"/>
        <v>0</v>
      </c>
    </row>
    <row r="3596" spans="1:4" x14ac:dyDescent="0.25">
      <c r="A3596" s="316" t="s">
        <v>5148</v>
      </c>
      <c r="B3596" s="317">
        <v>559</v>
      </c>
      <c r="C3596" s="317">
        <v>559</v>
      </c>
      <c r="D3596" s="266">
        <f t="shared" si="82"/>
        <v>0</v>
      </c>
    </row>
    <row r="3597" spans="1:4" x14ac:dyDescent="0.25">
      <c r="A3597" s="316" t="s">
        <v>5148</v>
      </c>
      <c r="B3597" s="317">
        <v>559</v>
      </c>
      <c r="C3597" s="317">
        <v>559</v>
      </c>
      <c r="D3597" s="266">
        <f t="shared" si="82"/>
        <v>0</v>
      </c>
    </row>
    <row r="3598" spans="1:4" x14ac:dyDescent="0.25">
      <c r="A3598" s="316" t="s">
        <v>5148</v>
      </c>
      <c r="B3598" s="317">
        <v>559</v>
      </c>
      <c r="C3598" s="317">
        <v>559</v>
      </c>
      <c r="D3598" s="266">
        <f t="shared" si="82"/>
        <v>0</v>
      </c>
    </row>
    <row r="3599" spans="1:4" x14ac:dyDescent="0.25">
      <c r="A3599" s="316" t="s">
        <v>5148</v>
      </c>
      <c r="B3599" s="317">
        <v>559</v>
      </c>
      <c r="C3599" s="317">
        <v>559</v>
      </c>
      <c r="D3599" s="266">
        <f t="shared" si="82"/>
        <v>0</v>
      </c>
    </row>
    <row r="3600" spans="1:4" x14ac:dyDescent="0.25">
      <c r="A3600" s="316" t="s">
        <v>5148</v>
      </c>
      <c r="B3600" s="317">
        <v>559</v>
      </c>
      <c r="C3600" s="317">
        <v>559</v>
      </c>
      <c r="D3600" s="266">
        <f t="shared" si="82"/>
        <v>0</v>
      </c>
    </row>
    <row r="3601" spans="1:4" x14ac:dyDescent="0.25">
      <c r="A3601" s="316" t="s">
        <v>5148</v>
      </c>
      <c r="B3601" s="317">
        <v>559</v>
      </c>
      <c r="C3601" s="317">
        <v>559</v>
      </c>
      <c r="D3601" s="266">
        <f t="shared" si="82"/>
        <v>0</v>
      </c>
    </row>
    <row r="3602" spans="1:4" x14ac:dyDescent="0.25">
      <c r="A3602" s="316" t="s">
        <v>5148</v>
      </c>
      <c r="B3602" s="317">
        <v>559</v>
      </c>
      <c r="C3602" s="317">
        <v>559</v>
      </c>
      <c r="D3602" s="266">
        <f t="shared" si="82"/>
        <v>0</v>
      </c>
    </row>
    <row r="3603" spans="1:4" x14ac:dyDescent="0.25">
      <c r="A3603" s="316" t="s">
        <v>5148</v>
      </c>
      <c r="B3603" s="317">
        <v>559</v>
      </c>
      <c r="C3603" s="317">
        <v>559</v>
      </c>
      <c r="D3603" s="266">
        <f t="shared" si="82"/>
        <v>0</v>
      </c>
    </row>
    <row r="3604" spans="1:4" x14ac:dyDescent="0.25">
      <c r="A3604" s="316" t="s">
        <v>5149</v>
      </c>
      <c r="B3604" s="317">
        <v>31750</v>
      </c>
      <c r="C3604" s="317">
        <v>31750</v>
      </c>
      <c r="D3604" s="266">
        <f t="shared" si="82"/>
        <v>0</v>
      </c>
    </row>
    <row r="3605" spans="1:4" x14ac:dyDescent="0.25">
      <c r="A3605" s="316" t="s">
        <v>5149</v>
      </c>
      <c r="B3605" s="317">
        <v>31750</v>
      </c>
      <c r="C3605" s="317">
        <v>31750</v>
      </c>
      <c r="D3605" s="266">
        <f t="shared" si="82"/>
        <v>0</v>
      </c>
    </row>
    <row r="3606" spans="1:4" x14ac:dyDescent="0.25">
      <c r="A3606" s="316" t="s">
        <v>5149</v>
      </c>
      <c r="B3606" s="317">
        <v>31750</v>
      </c>
      <c r="C3606" s="317">
        <v>31750</v>
      </c>
      <c r="D3606" s="266">
        <f t="shared" si="82"/>
        <v>0</v>
      </c>
    </row>
    <row r="3607" spans="1:4" x14ac:dyDescent="0.25">
      <c r="A3607" s="316" t="s">
        <v>5150</v>
      </c>
      <c r="B3607" s="317">
        <v>31623</v>
      </c>
      <c r="C3607" s="317">
        <v>31623</v>
      </c>
      <c r="D3607" s="266">
        <f t="shared" ref="D3607:D3670" si="83">B3607-C3607</f>
        <v>0</v>
      </c>
    </row>
    <row r="3608" spans="1:4" x14ac:dyDescent="0.25">
      <c r="A3608" s="316" t="s">
        <v>5151</v>
      </c>
      <c r="B3608" s="317">
        <v>19490</v>
      </c>
      <c r="C3608" s="317">
        <v>19490</v>
      </c>
      <c r="D3608" s="266">
        <f t="shared" si="83"/>
        <v>0</v>
      </c>
    </row>
    <row r="3609" spans="1:4" x14ac:dyDescent="0.25">
      <c r="A3609" s="316" t="s">
        <v>5152</v>
      </c>
      <c r="B3609" s="317">
        <v>350</v>
      </c>
      <c r="C3609" s="317">
        <v>350</v>
      </c>
      <c r="D3609" s="266">
        <f t="shared" si="83"/>
        <v>0</v>
      </c>
    </row>
    <row r="3610" spans="1:4" x14ac:dyDescent="0.25">
      <c r="A3610" s="316" t="s">
        <v>5152</v>
      </c>
      <c r="B3610" s="317">
        <v>350</v>
      </c>
      <c r="C3610" s="317">
        <v>350</v>
      </c>
      <c r="D3610" s="266">
        <f t="shared" si="83"/>
        <v>0</v>
      </c>
    </row>
    <row r="3611" spans="1:4" x14ac:dyDescent="0.25">
      <c r="A3611" s="316" t="s">
        <v>5152</v>
      </c>
      <c r="B3611" s="317">
        <v>350</v>
      </c>
      <c r="C3611" s="317">
        <v>350</v>
      </c>
      <c r="D3611" s="266">
        <f t="shared" si="83"/>
        <v>0</v>
      </c>
    </row>
    <row r="3612" spans="1:4" x14ac:dyDescent="0.25">
      <c r="A3612" s="316" t="s">
        <v>5152</v>
      </c>
      <c r="B3612" s="317">
        <v>350</v>
      </c>
      <c r="C3612" s="317">
        <v>350</v>
      </c>
      <c r="D3612" s="266">
        <f t="shared" si="83"/>
        <v>0</v>
      </c>
    </row>
    <row r="3613" spans="1:4" x14ac:dyDescent="0.25">
      <c r="A3613" s="316" t="s">
        <v>5152</v>
      </c>
      <c r="B3613" s="317">
        <v>350</v>
      </c>
      <c r="C3613" s="317">
        <v>350</v>
      </c>
      <c r="D3613" s="266">
        <f t="shared" si="83"/>
        <v>0</v>
      </c>
    </row>
    <row r="3614" spans="1:4" x14ac:dyDescent="0.25">
      <c r="A3614" s="316" t="s">
        <v>5152</v>
      </c>
      <c r="B3614" s="317">
        <v>350</v>
      </c>
      <c r="C3614" s="317">
        <v>350</v>
      </c>
      <c r="D3614" s="266">
        <f t="shared" si="83"/>
        <v>0</v>
      </c>
    </row>
    <row r="3615" spans="1:4" x14ac:dyDescent="0.25">
      <c r="A3615" s="316" t="s">
        <v>5152</v>
      </c>
      <c r="B3615" s="317">
        <v>350</v>
      </c>
      <c r="C3615" s="317">
        <v>350</v>
      </c>
      <c r="D3615" s="266">
        <f t="shared" si="83"/>
        <v>0</v>
      </c>
    </row>
    <row r="3616" spans="1:4" x14ac:dyDescent="0.25">
      <c r="A3616" s="316" t="s">
        <v>5152</v>
      </c>
      <c r="B3616" s="317">
        <v>350</v>
      </c>
      <c r="C3616" s="317">
        <v>350</v>
      </c>
      <c r="D3616" s="266">
        <f t="shared" si="83"/>
        <v>0</v>
      </c>
    </row>
    <row r="3617" spans="1:4" x14ac:dyDescent="0.25">
      <c r="A3617" s="316" t="s">
        <v>5152</v>
      </c>
      <c r="B3617" s="317">
        <v>350</v>
      </c>
      <c r="C3617" s="317">
        <v>350</v>
      </c>
      <c r="D3617" s="266">
        <f t="shared" si="83"/>
        <v>0</v>
      </c>
    </row>
    <row r="3618" spans="1:4" x14ac:dyDescent="0.25">
      <c r="A3618" s="316" t="s">
        <v>5152</v>
      </c>
      <c r="B3618" s="317">
        <v>350</v>
      </c>
      <c r="C3618" s="317">
        <v>350</v>
      </c>
      <c r="D3618" s="266">
        <f t="shared" si="83"/>
        <v>0</v>
      </c>
    </row>
    <row r="3619" spans="1:4" x14ac:dyDescent="0.25">
      <c r="A3619" s="316" t="s">
        <v>5152</v>
      </c>
      <c r="B3619" s="317">
        <v>350</v>
      </c>
      <c r="C3619" s="317">
        <v>350</v>
      </c>
      <c r="D3619" s="266">
        <f t="shared" si="83"/>
        <v>0</v>
      </c>
    </row>
    <row r="3620" spans="1:4" x14ac:dyDescent="0.25">
      <c r="A3620" s="316" t="s">
        <v>5152</v>
      </c>
      <c r="B3620" s="317">
        <v>350</v>
      </c>
      <c r="C3620" s="317">
        <v>350</v>
      </c>
      <c r="D3620" s="266">
        <f t="shared" si="83"/>
        <v>0</v>
      </c>
    </row>
    <row r="3621" spans="1:4" x14ac:dyDescent="0.25">
      <c r="A3621" s="316" t="s">
        <v>5152</v>
      </c>
      <c r="B3621" s="317">
        <v>350</v>
      </c>
      <c r="C3621" s="317">
        <v>350</v>
      </c>
      <c r="D3621" s="266">
        <f t="shared" si="83"/>
        <v>0</v>
      </c>
    </row>
    <row r="3622" spans="1:4" x14ac:dyDescent="0.25">
      <c r="A3622" s="316" t="s">
        <v>5152</v>
      </c>
      <c r="B3622" s="317">
        <v>350</v>
      </c>
      <c r="C3622" s="317">
        <v>350</v>
      </c>
      <c r="D3622" s="266">
        <f t="shared" si="83"/>
        <v>0</v>
      </c>
    </row>
    <row r="3623" spans="1:4" x14ac:dyDescent="0.25">
      <c r="A3623" s="316" t="s">
        <v>5152</v>
      </c>
      <c r="B3623" s="317">
        <v>350</v>
      </c>
      <c r="C3623" s="317">
        <v>350</v>
      </c>
      <c r="D3623" s="266">
        <f t="shared" si="83"/>
        <v>0</v>
      </c>
    </row>
    <row r="3624" spans="1:4" x14ac:dyDescent="0.25">
      <c r="A3624" s="316" t="s">
        <v>5152</v>
      </c>
      <c r="B3624" s="317">
        <v>350</v>
      </c>
      <c r="C3624" s="317">
        <v>350</v>
      </c>
      <c r="D3624" s="266">
        <f t="shared" si="83"/>
        <v>0</v>
      </c>
    </row>
    <row r="3625" spans="1:4" x14ac:dyDescent="0.25">
      <c r="A3625" s="316" t="s">
        <v>5152</v>
      </c>
      <c r="B3625" s="317">
        <v>350</v>
      </c>
      <c r="C3625" s="317">
        <v>350</v>
      </c>
      <c r="D3625" s="266">
        <f t="shared" si="83"/>
        <v>0</v>
      </c>
    </row>
    <row r="3626" spans="1:4" x14ac:dyDescent="0.25">
      <c r="A3626" s="316" t="s">
        <v>5152</v>
      </c>
      <c r="B3626" s="317">
        <v>350</v>
      </c>
      <c r="C3626" s="317">
        <v>350</v>
      </c>
      <c r="D3626" s="266">
        <f t="shared" si="83"/>
        <v>0</v>
      </c>
    </row>
    <row r="3627" spans="1:4" x14ac:dyDescent="0.25">
      <c r="A3627" s="316" t="s">
        <v>5152</v>
      </c>
      <c r="B3627" s="317">
        <v>350</v>
      </c>
      <c r="C3627" s="317">
        <v>350</v>
      </c>
      <c r="D3627" s="266">
        <f t="shared" si="83"/>
        <v>0</v>
      </c>
    </row>
    <row r="3628" spans="1:4" x14ac:dyDescent="0.25">
      <c r="A3628" s="316" t="s">
        <v>5152</v>
      </c>
      <c r="B3628" s="317">
        <v>350</v>
      </c>
      <c r="C3628" s="317">
        <v>350</v>
      </c>
      <c r="D3628" s="266">
        <f t="shared" si="83"/>
        <v>0</v>
      </c>
    </row>
    <row r="3629" spans="1:4" x14ac:dyDescent="0.25">
      <c r="A3629" s="316" t="s">
        <v>5152</v>
      </c>
      <c r="B3629" s="317">
        <v>350</v>
      </c>
      <c r="C3629" s="317">
        <v>350</v>
      </c>
      <c r="D3629" s="266">
        <f t="shared" si="83"/>
        <v>0</v>
      </c>
    </row>
    <row r="3630" spans="1:4" x14ac:dyDescent="0.25">
      <c r="A3630" s="316" t="s">
        <v>5152</v>
      </c>
      <c r="B3630" s="317">
        <v>350</v>
      </c>
      <c r="C3630" s="317">
        <v>350</v>
      </c>
      <c r="D3630" s="266">
        <f t="shared" si="83"/>
        <v>0</v>
      </c>
    </row>
    <row r="3631" spans="1:4" x14ac:dyDescent="0.25">
      <c r="A3631" s="316" t="s">
        <v>5152</v>
      </c>
      <c r="B3631" s="317">
        <v>350</v>
      </c>
      <c r="C3631" s="317">
        <v>350</v>
      </c>
      <c r="D3631" s="266">
        <f t="shared" si="83"/>
        <v>0</v>
      </c>
    </row>
    <row r="3632" spans="1:4" x14ac:dyDescent="0.25">
      <c r="A3632" s="316" t="s">
        <v>5152</v>
      </c>
      <c r="B3632" s="317">
        <v>350</v>
      </c>
      <c r="C3632" s="317">
        <v>350</v>
      </c>
      <c r="D3632" s="266">
        <f t="shared" si="83"/>
        <v>0</v>
      </c>
    </row>
    <row r="3633" spans="1:4" x14ac:dyDescent="0.25">
      <c r="A3633" s="316" t="s">
        <v>5152</v>
      </c>
      <c r="B3633" s="317">
        <v>350</v>
      </c>
      <c r="C3633" s="317">
        <v>350</v>
      </c>
      <c r="D3633" s="266">
        <f t="shared" si="83"/>
        <v>0</v>
      </c>
    </row>
    <row r="3634" spans="1:4" x14ac:dyDescent="0.25">
      <c r="A3634" s="316" t="s">
        <v>5152</v>
      </c>
      <c r="B3634" s="317">
        <v>350</v>
      </c>
      <c r="C3634" s="317">
        <v>350</v>
      </c>
      <c r="D3634" s="266">
        <f t="shared" si="83"/>
        <v>0</v>
      </c>
    </row>
    <row r="3635" spans="1:4" x14ac:dyDescent="0.25">
      <c r="A3635" s="316" t="s">
        <v>5152</v>
      </c>
      <c r="B3635" s="317">
        <v>350</v>
      </c>
      <c r="C3635" s="317">
        <v>350</v>
      </c>
      <c r="D3635" s="266">
        <f t="shared" si="83"/>
        <v>0</v>
      </c>
    </row>
    <row r="3636" spans="1:4" x14ac:dyDescent="0.25">
      <c r="A3636" s="316" t="s">
        <v>5152</v>
      </c>
      <c r="B3636" s="317">
        <v>350</v>
      </c>
      <c r="C3636" s="317">
        <v>350</v>
      </c>
      <c r="D3636" s="266">
        <f t="shared" si="83"/>
        <v>0</v>
      </c>
    </row>
    <row r="3637" spans="1:4" x14ac:dyDescent="0.25">
      <c r="A3637" s="316" t="s">
        <v>5152</v>
      </c>
      <c r="B3637" s="317">
        <v>350</v>
      </c>
      <c r="C3637" s="317">
        <v>350</v>
      </c>
      <c r="D3637" s="266">
        <f t="shared" si="83"/>
        <v>0</v>
      </c>
    </row>
    <row r="3638" spans="1:4" x14ac:dyDescent="0.25">
      <c r="A3638" s="316" t="s">
        <v>5152</v>
      </c>
      <c r="B3638" s="317">
        <v>350</v>
      </c>
      <c r="C3638" s="317">
        <v>350</v>
      </c>
      <c r="D3638" s="266">
        <f t="shared" si="83"/>
        <v>0</v>
      </c>
    </row>
    <row r="3639" spans="1:4" x14ac:dyDescent="0.25">
      <c r="A3639" s="316" t="s">
        <v>5152</v>
      </c>
      <c r="B3639" s="317">
        <v>350</v>
      </c>
      <c r="C3639" s="317">
        <v>350</v>
      </c>
      <c r="D3639" s="266">
        <f t="shared" si="83"/>
        <v>0</v>
      </c>
    </row>
    <row r="3640" spans="1:4" x14ac:dyDescent="0.25">
      <c r="A3640" s="316" t="s">
        <v>5152</v>
      </c>
      <c r="B3640" s="317">
        <v>350</v>
      </c>
      <c r="C3640" s="317">
        <v>350</v>
      </c>
      <c r="D3640" s="266">
        <f t="shared" si="83"/>
        <v>0</v>
      </c>
    </row>
    <row r="3641" spans="1:4" x14ac:dyDescent="0.25">
      <c r="A3641" s="316" t="s">
        <v>5152</v>
      </c>
      <c r="B3641" s="317">
        <v>350</v>
      </c>
      <c r="C3641" s="317">
        <v>350</v>
      </c>
      <c r="D3641" s="266">
        <f t="shared" si="83"/>
        <v>0</v>
      </c>
    </row>
    <row r="3642" spans="1:4" x14ac:dyDescent="0.25">
      <c r="A3642" s="316" t="s">
        <v>5152</v>
      </c>
      <c r="B3642" s="317">
        <v>350</v>
      </c>
      <c r="C3642" s="317">
        <v>350</v>
      </c>
      <c r="D3642" s="266">
        <f t="shared" si="83"/>
        <v>0</v>
      </c>
    </row>
    <row r="3643" spans="1:4" x14ac:dyDescent="0.25">
      <c r="A3643" s="316" t="s">
        <v>5152</v>
      </c>
      <c r="B3643" s="317">
        <v>350</v>
      </c>
      <c r="C3643" s="317">
        <v>350</v>
      </c>
      <c r="D3643" s="266">
        <f t="shared" si="83"/>
        <v>0</v>
      </c>
    </row>
    <row r="3644" spans="1:4" x14ac:dyDescent="0.25">
      <c r="A3644" s="316" t="s">
        <v>5152</v>
      </c>
      <c r="B3644" s="317">
        <v>350</v>
      </c>
      <c r="C3644" s="317">
        <v>350</v>
      </c>
      <c r="D3644" s="266">
        <f t="shared" si="83"/>
        <v>0</v>
      </c>
    </row>
    <row r="3645" spans="1:4" x14ac:dyDescent="0.25">
      <c r="A3645" s="316" t="s">
        <v>5152</v>
      </c>
      <c r="B3645" s="317">
        <v>350</v>
      </c>
      <c r="C3645" s="317">
        <v>350</v>
      </c>
      <c r="D3645" s="266">
        <f t="shared" si="83"/>
        <v>0</v>
      </c>
    </row>
    <row r="3646" spans="1:4" x14ac:dyDescent="0.25">
      <c r="A3646" s="316" t="s">
        <v>5152</v>
      </c>
      <c r="B3646" s="317">
        <v>350</v>
      </c>
      <c r="C3646" s="317">
        <v>350</v>
      </c>
      <c r="D3646" s="266">
        <f t="shared" si="83"/>
        <v>0</v>
      </c>
    </row>
    <row r="3647" spans="1:4" x14ac:dyDescent="0.25">
      <c r="A3647" s="316" t="s">
        <v>5152</v>
      </c>
      <c r="B3647" s="317">
        <v>350</v>
      </c>
      <c r="C3647" s="317">
        <v>350</v>
      </c>
      <c r="D3647" s="266">
        <f t="shared" si="83"/>
        <v>0</v>
      </c>
    </row>
    <row r="3648" spans="1:4" x14ac:dyDescent="0.25">
      <c r="A3648" s="316" t="s">
        <v>5152</v>
      </c>
      <c r="B3648" s="317">
        <v>350</v>
      </c>
      <c r="C3648" s="317">
        <v>350</v>
      </c>
      <c r="D3648" s="266">
        <f t="shared" si="83"/>
        <v>0</v>
      </c>
    </row>
    <row r="3649" spans="1:4" x14ac:dyDescent="0.25">
      <c r="A3649" s="316" t="s">
        <v>5152</v>
      </c>
      <c r="B3649" s="317">
        <v>350</v>
      </c>
      <c r="C3649" s="317">
        <v>350</v>
      </c>
      <c r="D3649" s="266">
        <f t="shared" si="83"/>
        <v>0</v>
      </c>
    </row>
    <row r="3650" spans="1:4" x14ac:dyDescent="0.25">
      <c r="A3650" s="316" t="s">
        <v>5152</v>
      </c>
      <c r="B3650" s="317">
        <v>350</v>
      </c>
      <c r="C3650" s="317">
        <v>350</v>
      </c>
      <c r="D3650" s="266">
        <f t="shared" si="83"/>
        <v>0</v>
      </c>
    </row>
    <row r="3651" spans="1:4" x14ac:dyDescent="0.25">
      <c r="A3651" s="316" t="s">
        <v>5152</v>
      </c>
      <c r="B3651" s="317">
        <v>350</v>
      </c>
      <c r="C3651" s="317">
        <v>350</v>
      </c>
      <c r="D3651" s="266">
        <f t="shared" si="83"/>
        <v>0</v>
      </c>
    </row>
    <row r="3652" spans="1:4" x14ac:dyDescent="0.25">
      <c r="A3652" s="316" t="s">
        <v>5152</v>
      </c>
      <c r="B3652" s="317">
        <v>350</v>
      </c>
      <c r="C3652" s="317">
        <v>350</v>
      </c>
      <c r="D3652" s="266">
        <f t="shared" si="83"/>
        <v>0</v>
      </c>
    </row>
    <row r="3653" spans="1:4" x14ac:dyDescent="0.25">
      <c r="A3653" s="316" t="s">
        <v>5152</v>
      </c>
      <c r="B3653" s="317">
        <v>350</v>
      </c>
      <c r="C3653" s="317">
        <v>350</v>
      </c>
      <c r="D3653" s="266">
        <f t="shared" si="83"/>
        <v>0</v>
      </c>
    </row>
    <row r="3654" spans="1:4" x14ac:dyDescent="0.25">
      <c r="A3654" s="316" t="s">
        <v>5152</v>
      </c>
      <c r="B3654" s="317">
        <v>350</v>
      </c>
      <c r="C3654" s="317">
        <v>350</v>
      </c>
      <c r="D3654" s="266">
        <f t="shared" si="83"/>
        <v>0</v>
      </c>
    </row>
    <row r="3655" spans="1:4" x14ac:dyDescent="0.25">
      <c r="A3655" s="316" t="s">
        <v>5152</v>
      </c>
      <c r="B3655" s="317">
        <v>350</v>
      </c>
      <c r="C3655" s="317">
        <v>350</v>
      </c>
      <c r="D3655" s="266">
        <f t="shared" si="83"/>
        <v>0</v>
      </c>
    </row>
    <row r="3656" spans="1:4" x14ac:dyDescent="0.25">
      <c r="A3656" s="316" t="s">
        <v>5152</v>
      </c>
      <c r="B3656" s="317">
        <v>350</v>
      </c>
      <c r="C3656" s="317">
        <v>350</v>
      </c>
      <c r="D3656" s="266">
        <f t="shared" si="83"/>
        <v>0</v>
      </c>
    </row>
    <row r="3657" spans="1:4" x14ac:dyDescent="0.25">
      <c r="A3657" s="316" t="s">
        <v>5152</v>
      </c>
      <c r="B3657" s="317">
        <v>350</v>
      </c>
      <c r="C3657" s="317">
        <v>350</v>
      </c>
      <c r="D3657" s="266">
        <f t="shared" si="83"/>
        <v>0</v>
      </c>
    </row>
    <row r="3658" spans="1:4" x14ac:dyDescent="0.25">
      <c r="A3658" s="316" t="s">
        <v>5152</v>
      </c>
      <c r="B3658" s="317">
        <v>350</v>
      </c>
      <c r="C3658" s="317">
        <v>350</v>
      </c>
      <c r="D3658" s="266">
        <f t="shared" si="83"/>
        <v>0</v>
      </c>
    </row>
    <row r="3659" spans="1:4" x14ac:dyDescent="0.25">
      <c r="A3659" s="316" t="s">
        <v>5152</v>
      </c>
      <c r="B3659" s="317">
        <v>350</v>
      </c>
      <c r="C3659" s="317">
        <v>350</v>
      </c>
      <c r="D3659" s="266">
        <f t="shared" si="83"/>
        <v>0</v>
      </c>
    </row>
    <row r="3660" spans="1:4" x14ac:dyDescent="0.25">
      <c r="A3660" s="316" t="s">
        <v>5152</v>
      </c>
      <c r="B3660" s="317">
        <v>350</v>
      </c>
      <c r="C3660" s="317">
        <v>350</v>
      </c>
      <c r="D3660" s="266">
        <f t="shared" si="83"/>
        <v>0</v>
      </c>
    </row>
    <row r="3661" spans="1:4" x14ac:dyDescent="0.25">
      <c r="A3661" s="316" t="s">
        <v>5152</v>
      </c>
      <c r="B3661" s="317">
        <v>350</v>
      </c>
      <c r="C3661" s="317">
        <v>350</v>
      </c>
      <c r="D3661" s="266">
        <f t="shared" si="83"/>
        <v>0</v>
      </c>
    </row>
    <row r="3662" spans="1:4" x14ac:dyDescent="0.25">
      <c r="A3662" s="316" t="s">
        <v>5152</v>
      </c>
      <c r="B3662" s="317">
        <v>350</v>
      </c>
      <c r="C3662" s="317">
        <v>350</v>
      </c>
      <c r="D3662" s="266">
        <f t="shared" si="83"/>
        <v>0</v>
      </c>
    </row>
    <row r="3663" spans="1:4" x14ac:dyDescent="0.25">
      <c r="A3663" s="316" t="s">
        <v>5152</v>
      </c>
      <c r="B3663" s="317">
        <v>350</v>
      </c>
      <c r="C3663" s="317">
        <v>350</v>
      </c>
      <c r="D3663" s="266">
        <f t="shared" si="83"/>
        <v>0</v>
      </c>
    </row>
    <row r="3664" spans="1:4" x14ac:dyDescent="0.25">
      <c r="A3664" s="316" t="s">
        <v>5152</v>
      </c>
      <c r="B3664" s="317">
        <v>350</v>
      </c>
      <c r="C3664" s="317">
        <v>350</v>
      </c>
      <c r="D3664" s="266">
        <f t="shared" si="83"/>
        <v>0</v>
      </c>
    </row>
    <row r="3665" spans="1:4" x14ac:dyDescent="0.25">
      <c r="A3665" s="316" t="s">
        <v>5152</v>
      </c>
      <c r="B3665" s="317">
        <v>350</v>
      </c>
      <c r="C3665" s="317">
        <v>350</v>
      </c>
      <c r="D3665" s="266">
        <f t="shared" si="83"/>
        <v>0</v>
      </c>
    </row>
    <row r="3666" spans="1:4" x14ac:dyDescent="0.25">
      <c r="A3666" s="316" t="s">
        <v>5152</v>
      </c>
      <c r="B3666" s="317">
        <v>350</v>
      </c>
      <c r="C3666" s="317">
        <v>350</v>
      </c>
      <c r="D3666" s="266">
        <f t="shared" si="83"/>
        <v>0</v>
      </c>
    </row>
    <row r="3667" spans="1:4" x14ac:dyDescent="0.25">
      <c r="A3667" s="316" t="s">
        <v>5152</v>
      </c>
      <c r="B3667" s="317">
        <v>350</v>
      </c>
      <c r="C3667" s="317">
        <v>350</v>
      </c>
      <c r="D3667" s="266">
        <f t="shared" si="83"/>
        <v>0</v>
      </c>
    </row>
    <row r="3668" spans="1:4" x14ac:dyDescent="0.25">
      <c r="A3668" s="316" t="s">
        <v>5152</v>
      </c>
      <c r="B3668" s="317">
        <v>350</v>
      </c>
      <c r="C3668" s="317">
        <v>350</v>
      </c>
      <c r="D3668" s="266">
        <f t="shared" si="83"/>
        <v>0</v>
      </c>
    </row>
    <row r="3669" spans="1:4" x14ac:dyDescent="0.25">
      <c r="A3669" s="316" t="s">
        <v>5152</v>
      </c>
      <c r="B3669" s="317">
        <v>350</v>
      </c>
      <c r="C3669" s="317">
        <v>350</v>
      </c>
      <c r="D3669" s="266">
        <f t="shared" si="83"/>
        <v>0</v>
      </c>
    </row>
    <row r="3670" spans="1:4" x14ac:dyDescent="0.25">
      <c r="A3670" s="316" t="s">
        <v>5152</v>
      </c>
      <c r="B3670" s="317">
        <v>350</v>
      </c>
      <c r="C3670" s="317">
        <v>350</v>
      </c>
      <c r="D3670" s="266">
        <f t="shared" si="83"/>
        <v>0</v>
      </c>
    </row>
    <row r="3671" spans="1:4" x14ac:dyDescent="0.25">
      <c r="A3671" s="316" t="s">
        <v>5152</v>
      </c>
      <c r="B3671" s="317">
        <v>350</v>
      </c>
      <c r="C3671" s="317">
        <v>350</v>
      </c>
      <c r="D3671" s="266">
        <f t="shared" ref="D3671:D3734" si="84">B3671-C3671</f>
        <v>0</v>
      </c>
    </row>
    <row r="3672" spans="1:4" x14ac:dyDescent="0.25">
      <c r="A3672" s="316" t="s">
        <v>5152</v>
      </c>
      <c r="B3672" s="317">
        <v>350</v>
      </c>
      <c r="C3672" s="317">
        <v>350</v>
      </c>
      <c r="D3672" s="266">
        <f t="shared" si="84"/>
        <v>0</v>
      </c>
    </row>
    <row r="3673" spans="1:4" x14ac:dyDescent="0.25">
      <c r="A3673" s="316" t="s">
        <v>5152</v>
      </c>
      <c r="B3673" s="317">
        <v>350</v>
      </c>
      <c r="C3673" s="317">
        <v>350</v>
      </c>
      <c r="D3673" s="266">
        <f t="shared" si="84"/>
        <v>0</v>
      </c>
    </row>
    <row r="3674" spans="1:4" x14ac:dyDescent="0.25">
      <c r="A3674" s="316" t="s">
        <v>5152</v>
      </c>
      <c r="B3674" s="317">
        <v>350</v>
      </c>
      <c r="C3674" s="317">
        <v>350</v>
      </c>
      <c r="D3674" s="266">
        <f t="shared" si="84"/>
        <v>0</v>
      </c>
    </row>
    <row r="3675" spans="1:4" x14ac:dyDescent="0.25">
      <c r="A3675" s="316" t="s">
        <v>5152</v>
      </c>
      <c r="B3675" s="317">
        <v>350</v>
      </c>
      <c r="C3675" s="317">
        <v>350</v>
      </c>
      <c r="D3675" s="266">
        <f t="shared" si="84"/>
        <v>0</v>
      </c>
    </row>
    <row r="3676" spans="1:4" x14ac:dyDescent="0.25">
      <c r="A3676" s="316" t="s">
        <v>5152</v>
      </c>
      <c r="B3676" s="317">
        <v>350</v>
      </c>
      <c r="C3676" s="317">
        <v>350</v>
      </c>
      <c r="D3676" s="266">
        <f t="shared" si="84"/>
        <v>0</v>
      </c>
    </row>
    <row r="3677" spans="1:4" x14ac:dyDescent="0.25">
      <c r="A3677" s="316" t="s">
        <v>5152</v>
      </c>
      <c r="B3677" s="317">
        <v>350</v>
      </c>
      <c r="C3677" s="317">
        <v>350</v>
      </c>
      <c r="D3677" s="266">
        <f t="shared" si="84"/>
        <v>0</v>
      </c>
    </row>
    <row r="3678" spans="1:4" x14ac:dyDescent="0.25">
      <c r="A3678" s="316" t="s">
        <v>5152</v>
      </c>
      <c r="B3678" s="317">
        <v>350</v>
      </c>
      <c r="C3678" s="317">
        <v>350</v>
      </c>
      <c r="D3678" s="266">
        <f t="shared" si="84"/>
        <v>0</v>
      </c>
    </row>
    <row r="3679" spans="1:4" x14ac:dyDescent="0.25">
      <c r="A3679" s="316" t="s">
        <v>5152</v>
      </c>
      <c r="B3679" s="317">
        <v>350</v>
      </c>
      <c r="C3679" s="317">
        <v>350</v>
      </c>
      <c r="D3679" s="266">
        <f t="shared" si="84"/>
        <v>0</v>
      </c>
    </row>
    <row r="3680" spans="1:4" x14ac:dyDescent="0.25">
      <c r="A3680" s="316" t="s">
        <v>5152</v>
      </c>
      <c r="B3680" s="317">
        <v>350</v>
      </c>
      <c r="C3680" s="317">
        <v>350</v>
      </c>
      <c r="D3680" s="266">
        <f t="shared" si="84"/>
        <v>0</v>
      </c>
    </row>
    <row r="3681" spans="1:4" x14ac:dyDescent="0.25">
      <c r="A3681" s="316" t="s">
        <v>5152</v>
      </c>
      <c r="B3681" s="317">
        <v>350</v>
      </c>
      <c r="C3681" s="317">
        <v>350</v>
      </c>
      <c r="D3681" s="266">
        <f t="shared" si="84"/>
        <v>0</v>
      </c>
    </row>
    <row r="3682" spans="1:4" x14ac:dyDescent="0.25">
      <c r="A3682" s="316" t="s">
        <v>5152</v>
      </c>
      <c r="B3682" s="317">
        <v>350</v>
      </c>
      <c r="C3682" s="317">
        <v>350</v>
      </c>
      <c r="D3682" s="266">
        <f t="shared" si="84"/>
        <v>0</v>
      </c>
    </row>
    <row r="3683" spans="1:4" x14ac:dyDescent="0.25">
      <c r="A3683" s="316" t="s">
        <v>5152</v>
      </c>
      <c r="B3683" s="317">
        <v>350</v>
      </c>
      <c r="C3683" s="317">
        <v>350</v>
      </c>
      <c r="D3683" s="266">
        <f t="shared" si="84"/>
        <v>0</v>
      </c>
    </row>
    <row r="3684" spans="1:4" x14ac:dyDescent="0.25">
      <c r="A3684" s="316" t="s">
        <v>5152</v>
      </c>
      <c r="B3684" s="317">
        <v>350</v>
      </c>
      <c r="C3684" s="317">
        <v>350</v>
      </c>
      <c r="D3684" s="266">
        <f t="shared" si="84"/>
        <v>0</v>
      </c>
    </row>
    <row r="3685" spans="1:4" x14ac:dyDescent="0.25">
      <c r="A3685" s="316" t="s">
        <v>5152</v>
      </c>
      <c r="B3685" s="317">
        <v>350</v>
      </c>
      <c r="C3685" s="317">
        <v>350</v>
      </c>
      <c r="D3685" s="266">
        <f t="shared" si="84"/>
        <v>0</v>
      </c>
    </row>
    <row r="3686" spans="1:4" x14ac:dyDescent="0.25">
      <c r="A3686" s="316" t="s">
        <v>5152</v>
      </c>
      <c r="B3686" s="317">
        <v>350</v>
      </c>
      <c r="C3686" s="317">
        <v>350</v>
      </c>
      <c r="D3686" s="266">
        <f t="shared" si="84"/>
        <v>0</v>
      </c>
    </row>
    <row r="3687" spans="1:4" x14ac:dyDescent="0.25">
      <c r="A3687" s="316" t="s">
        <v>5152</v>
      </c>
      <c r="B3687" s="317">
        <v>350</v>
      </c>
      <c r="C3687" s="317">
        <v>350</v>
      </c>
      <c r="D3687" s="266">
        <f t="shared" si="84"/>
        <v>0</v>
      </c>
    </row>
    <row r="3688" spans="1:4" x14ac:dyDescent="0.25">
      <c r="A3688" s="316" t="s">
        <v>5152</v>
      </c>
      <c r="B3688" s="317">
        <v>350</v>
      </c>
      <c r="C3688" s="317">
        <v>350</v>
      </c>
      <c r="D3688" s="266">
        <f t="shared" si="84"/>
        <v>0</v>
      </c>
    </row>
    <row r="3689" spans="1:4" x14ac:dyDescent="0.25">
      <c r="A3689" s="316" t="s">
        <v>5152</v>
      </c>
      <c r="B3689" s="317">
        <v>350</v>
      </c>
      <c r="C3689" s="317">
        <v>350</v>
      </c>
      <c r="D3689" s="266">
        <f t="shared" si="84"/>
        <v>0</v>
      </c>
    </row>
    <row r="3690" spans="1:4" x14ac:dyDescent="0.25">
      <c r="A3690" s="316" t="s">
        <v>5152</v>
      </c>
      <c r="B3690" s="317">
        <v>350</v>
      </c>
      <c r="C3690" s="317">
        <v>350</v>
      </c>
      <c r="D3690" s="266">
        <f t="shared" si="84"/>
        <v>0</v>
      </c>
    </row>
    <row r="3691" spans="1:4" x14ac:dyDescent="0.25">
      <c r="A3691" s="316" t="s">
        <v>5152</v>
      </c>
      <c r="B3691" s="317">
        <v>350</v>
      </c>
      <c r="C3691" s="317">
        <v>350</v>
      </c>
      <c r="D3691" s="266">
        <f t="shared" si="84"/>
        <v>0</v>
      </c>
    </row>
    <row r="3692" spans="1:4" x14ac:dyDescent="0.25">
      <c r="A3692" s="316" t="s">
        <v>5152</v>
      </c>
      <c r="B3692" s="317">
        <v>350</v>
      </c>
      <c r="C3692" s="317">
        <v>350</v>
      </c>
      <c r="D3692" s="266">
        <f t="shared" si="84"/>
        <v>0</v>
      </c>
    </row>
    <row r="3693" spans="1:4" x14ac:dyDescent="0.25">
      <c r="A3693" s="316" t="s">
        <v>5152</v>
      </c>
      <c r="B3693" s="317">
        <v>350</v>
      </c>
      <c r="C3693" s="317">
        <v>350</v>
      </c>
      <c r="D3693" s="266">
        <f t="shared" si="84"/>
        <v>0</v>
      </c>
    </row>
    <row r="3694" spans="1:4" x14ac:dyDescent="0.25">
      <c r="A3694" s="316" t="s">
        <v>5152</v>
      </c>
      <c r="B3694" s="317">
        <v>350</v>
      </c>
      <c r="C3694" s="317">
        <v>350</v>
      </c>
      <c r="D3694" s="266">
        <f t="shared" si="84"/>
        <v>0</v>
      </c>
    </row>
    <row r="3695" spans="1:4" x14ac:dyDescent="0.25">
      <c r="A3695" s="316" t="s">
        <v>5152</v>
      </c>
      <c r="B3695" s="317">
        <v>350</v>
      </c>
      <c r="C3695" s="317">
        <v>350</v>
      </c>
      <c r="D3695" s="266">
        <f t="shared" si="84"/>
        <v>0</v>
      </c>
    </row>
    <row r="3696" spans="1:4" x14ac:dyDescent="0.25">
      <c r="A3696" s="316" t="s">
        <v>5153</v>
      </c>
      <c r="B3696" s="317">
        <v>2690</v>
      </c>
      <c r="C3696" s="317">
        <v>2690</v>
      </c>
      <c r="D3696" s="266">
        <f t="shared" si="84"/>
        <v>0</v>
      </c>
    </row>
    <row r="3697" spans="1:4" x14ac:dyDescent="0.25">
      <c r="A3697" s="316" t="s">
        <v>5154</v>
      </c>
      <c r="B3697" s="317">
        <v>1350</v>
      </c>
      <c r="C3697" s="317">
        <v>1350</v>
      </c>
      <c r="D3697" s="266">
        <f t="shared" si="84"/>
        <v>0</v>
      </c>
    </row>
    <row r="3698" spans="1:4" x14ac:dyDescent="0.25">
      <c r="A3698" s="316" t="s">
        <v>5154</v>
      </c>
      <c r="B3698" s="317">
        <v>1350</v>
      </c>
      <c r="C3698" s="317">
        <v>1350</v>
      </c>
      <c r="D3698" s="266">
        <f t="shared" si="84"/>
        <v>0</v>
      </c>
    </row>
    <row r="3699" spans="1:4" x14ac:dyDescent="0.25">
      <c r="A3699" s="316" t="s">
        <v>5155</v>
      </c>
      <c r="B3699" s="317">
        <v>290</v>
      </c>
      <c r="C3699" s="317">
        <v>290</v>
      </c>
      <c r="D3699" s="266">
        <f t="shared" si="84"/>
        <v>0</v>
      </c>
    </row>
    <row r="3700" spans="1:4" x14ac:dyDescent="0.25">
      <c r="A3700" s="316" t="s">
        <v>5155</v>
      </c>
      <c r="B3700" s="317">
        <v>290</v>
      </c>
      <c r="C3700" s="317">
        <v>290</v>
      </c>
      <c r="D3700" s="266">
        <f t="shared" si="84"/>
        <v>0</v>
      </c>
    </row>
    <row r="3701" spans="1:4" x14ac:dyDescent="0.25">
      <c r="A3701" s="316" t="s">
        <v>5155</v>
      </c>
      <c r="B3701" s="317">
        <v>290</v>
      </c>
      <c r="C3701" s="317">
        <v>290</v>
      </c>
      <c r="D3701" s="266">
        <f t="shared" si="84"/>
        <v>0</v>
      </c>
    </row>
    <row r="3702" spans="1:4" x14ac:dyDescent="0.25">
      <c r="A3702" s="316" t="s">
        <v>5155</v>
      </c>
      <c r="B3702" s="317">
        <v>290</v>
      </c>
      <c r="C3702" s="317">
        <v>290</v>
      </c>
      <c r="D3702" s="266">
        <f t="shared" si="84"/>
        <v>0</v>
      </c>
    </row>
    <row r="3703" spans="1:4" x14ac:dyDescent="0.25">
      <c r="A3703" s="316" t="s">
        <v>5155</v>
      </c>
      <c r="B3703" s="317">
        <v>290</v>
      </c>
      <c r="C3703" s="317">
        <v>290</v>
      </c>
      <c r="D3703" s="266">
        <f t="shared" si="84"/>
        <v>0</v>
      </c>
    </row>
    <row r="3704" spans="1:4" x14ac:dyDescent="0.25">
      <c r="A3704" s="316" t="s">
        <v>5155</v>
      </c>
      <c r="B3704" s="317">
        <v>290</v>
      </c>
      <c r="C3704" s="317">
        <v>290</v>
      </c>
      <c r="D3704" s="266">
        <f t="shared" si="84"/>
        <v>0</v>
      </c>
    </row>
    <row r="3705" spans="1:4" x14ac:dyDescent="0.25">
      <c r="A3705" s="316" t="s">
        <v>5155</v>
      </c>
      <c r="B3705" s="317">
        <v>290</v>
      </c>
      <c r="C3705" s="317">
        <v>290</v>
      </c>
      <c r="D3705" s="266">
        <f t="shared" si="84"/>
        <v>0</v>
      </c>
    </row>
    <row r="3706" spans="1:4" x14ac:dyDescent="0.25">
      <c r="A3706" s="316" t="s">
        <v>5155</v>
      </c>
      <c r="B3706" s="317">
        <v>290</v>
      </c>
      <c r="C3706" s="317">
        <v>290</v>
      </c>
      <c r="D3706" s="266">
        <f t="shared" si="84"/>
        <v>0</v>
      </c>
    </row>
    <row r="3707" spans="1:4" x14ac:dyDescent="0.25">
      <c r="A3707" s="316" t="s">
        <v>5155</v>
      </c>
      <c r="B3707" s="317">
        <v>290</v>
      </c>
      <c r="C3707" s="317">
        <v>290</v>
      </c>
      <c r="D3707" s="266">
        <f t="shared" si="84"/>
        <v>0</v>
      </c>
    </row>
    <row r="3708" spans="1:4" x14ac:dyDescent="0.25">
      <c r="A3708" s="316" t="s">
        <v>5155</v>
      </c>
      <c r="B3708" s="317">
        <v>290</v>
      </c>
      <c r="C3708" s="317">
        <v>290</v>
      </c>
      <c r="D3708" s="266">
        <f t="shared" si="84"/>
        <v>0</v>
      </c>
    </row>
    <row r="3709" spans="1:4" x14ac:dyDescent="0.25">
      <c r="A3709" s="316" t="s">
        <v>5155</v>
      </c>
      <c r="B3709" s="317">
        <v>290</v>
      </c>
      <c r="C3709" s="317">
        <v>290</v>
      </c>
      <c r="D3709" s="266">
        <f t="shared" si="84"/>
        <v>0</v>
      </c>
    </row>
    <row r="3710" spans="1:4" x14ac:dyDescent="0.25">
      <c r="A3710" s="316" t="s">
        <v>5155</v>
      </c>
      <c r="B3710" s="317">
        <v>290</v>
      </c>
      <c r="C3710" s="317">
        <v>290</v>
      </c>
      <c r="D3710" s="266">
        <f t="shared" si="84"/>
        <v>0</v>
      </c>
    </row>
    <row r="3711" spans="1:4" x14ac:dyDescent="0.25">
      <c r="A3711" s="316" t="s">
        <v>5155</v>
      </c>
      <c r="B3711" s="317">
        <v>290</v>
      </c>
      <c r="C3711" s="317">
        <v>290</v>
      </c>
      <c r="D3711" s="266">
        <f t="shared" si="84"/>
        <v>0</v>
      </c>
    </row>
    <row r="3712" spans="1:4" x14ac:dyDescent="0.25">
      <c r="A3712" s="316" t="s">
        <v>5155</v>
      </c>
      <c r="B3712" s="317">
        <v>290</v>
      </c>
      <c r="C3712" s="317">
        <v>290</v>
      </c>
      <c r="D3712" s="266">
        <f t="shared" si="84"/>
        <v>0</v>
      </c>
    </row>
    <row r="3713" spans="1:4" x14ac:dyDescent="0.25">
      <c r="A3713" s="316" t="s">
        <v>5155</v>
      </c>
      <c r="B3713" s="317">
        <v>290</v>
      </c>
      <c r="C3713" s="317">
        <v>290</v>
      </c>
      <c r="D3713" s="266">
        <f t="shared" si="84"/>
        <v>0</v>
      </c>
    </row>
    <row r="3714" spans="1:4" x14ac:dyDescent="0.25">
      <c r="A3714" s="316" t="s">
        <v>5155</v>
      </c>
      <c r="B3714" s="317">
        <v>290</v>
      </c>
      <c r="C3714" s="317">
        <v>290</v>
      </c>
      <c r="D3714" s="266">
        <f t="shared" si="84"/>
        <v>0</v>
      </c>
    </row>
    <row r="3715" spans="1:4" x14ac:dyDescent="0.25">
      <c r="A3715" s="316" t="s">
        <v>5155</v>
      </c>
      <c r="B3715" s="317">
        <v>290</v>
      </c>
      <c r="C3715" s="317">
        <v>290</v>
      </c>
      <c r="D3715" s="266">
        <f t="shared" si="84"/>
        <v>0</v>
      </c>
    </row>
    <row r="3716" spans="1:4" x14ac:dyDescent="0.25">
      <c r="A3716" s="316" t="s">
        <v>5155</v>
      </c>
      <c r="B3716" s="317">
        <v>290</v>
      </c>
      <c r="C3716" s="317">
        <v>290</v>
      </c>
      <c r="D3716" s="266">
        <f t="shared" si="84"/>
        <v>0</v>
      </c>
    </row>
    <row r="3717" spans="1:4" x14ac:dyDescent="0.25">
      <c r="A3717" s="316" t="s">
        <v>5155</v>
      </c>
      <c r="B3717" s="317">
        <v>290</v>
      </c>
      <c r="C3717" s="317">
        <v>290</v>
      </c>
      <c r="D3717" s="266">
        <f t="shared" si="84"/>
        <v>0</v>
      </c>
    </row>
    <row r="3718" spans="1:4" x14ac:dyDescent="0.25">
      <c r="A3718" s="316" t="s">
        <v>5156</v>
      </c>
      <c r="B3718" s="317">
        <v>440</v>
      </c>
      <c r="C3718" s="317">
        <v>440</v>
      </c>
      <c r="D3718" s="266">
        <f t="shared" si="84"/>
        <v>0</v>
      </c>
    </row>
    <row r="3719" spans="1:4" x14ac:dyDescent="0.25">
      <c r="A3719" s="316" t="s">
        <v>5156</v>
      </c>
      <c r="B3719" s="317">
        <v>440</v>
      </c>
      <c r="C3719" s="317">
        <v>440</v>
      </c>
      <c r="D3719" s="266">
        <f t="shared" si="84"/>
        <v>0</v>
      </c>
    </row>
    <row r="3720" spans="1:4" x14ac:dyDescent="0.25">
      <c r="A3720" s="316" t="s">
        <v>5156</v>
      </c>
      <c r="B3720" s="317">
        <v>440</v>
      </c>
      <c r="C3720" s="317">
        <v>440</v>
      </c>
      <c r="D3720" s="266">
        <f t="shared" si="84"/>
        <v>0</v>
      </c>
    </row>
    <row r="3721" spans="1:4" x14ac:dyDescent="0.25">
      <c r="A3721" s="316" t="s">
        <v>5156</v>
      </c>
      <c r="B3721" s="317">
        <v>440</v>
      </c>
      <c r="C3721" s="317">
        <v>440</v>
      </c>
      <c r="D3721" s="266">
        <f t="shared" si="84"/>
        <v>0</v>
      </c>
    </row>
    <row r="3722" spans="1:4" x14ac:dyDescent="0.25">
      <c r="A3722" s="316" t="s">
        <v>5156</v>
      </c>
      <c r="B3722" s="317">
        <v>440</v>
      </c>
      <c r="C3722" s="317">
        <v>440</v>
      </c>
      <c r="D3722" s="266">
        <f t="shared" si="84"/>
        <v>0</v>
      </c>
    </row>
    <row r="3723" spans="1:4" x14ac:dyDescent="0.25">
      <c r="A3723" s="316" t="s">
        <v>5156</v>
      </c>
      <c r="B3723" s="317">
        <v>440</v>
      </c>
      <c r="C3723" s="317">
        <v>440</v>
      </c>
      <c r="D3723" s="266">
        <f t="shared" si="84"/>
        <v>0</v>
      </c>
    </row>
    <row r="3724" spans="1:4" x14ac:dyDescent="0.25">
      <c r="A3724" s="316" t="s">
        <v>5156</v>
      </c>
      <c r="B3724" s="317">
        <v>440</v>
      </c>
      <c r="C3724" s="317">
        <v>440</v>
      </c>
      <c r="D3724" s="266">
        <f t="shared" si="84"/>
        <v>0</v>
      </c>
    </row>
    <row r="3725" spans="1:4" x14ac:dyDescent="0.25">
      <c r="A3725" s="316" t="s">
        <v>5156</v>
      </c>
      <c r="B3725" s="317">
        <v>440</v>
      </c>
      <c r="C3725" s="317">
        <v>440</v>
      </c>
      <c r="D3725" s="266">
        <f t="shared" si="84"/>
        <v>0</v>
      </c>
    </row>
    <row r="3726" spans="1:4" x14ac:dyDescent="0.25">
      <c r="A3726" s="316" t="s">
        <v>5156</v>
      </c>
      <c r="B3726" s="317">
        <v>440</v>
      </c>
      <c r="C3726" s="317">
        <v>440</v>
      </c>
      <c r="D3726" s="266">
        <f t="shared" si="84"/>
        <v>0</v>
      </c>
    </row>
    <row r="3727" spans="1:4" x14ac:dyDescent="0.25">
      <c r="A3727" s="316" t="s">
        <v>5156</v>
      </c>
      <c r="B3727" s="317">
        <v>440</v>
      </c>
      <c r="C3727" s="317">
        <v>440</v>
      </c>
      <c r="D3727" s="266">
        <f t="shared" si="84"/>
        <v>0</v>
      </c>
    </row>
    <row r="3728" spans="1:4" x14ac:dyDescent="0.25">
      <c r="A3728" s="316" t="s">
        <v>5156</v>
      </c>
      <c r="B3728" s="317">
        <v>440</v>
      </c>
      <c r="C3728" s="317">
        <v>440</v>
      </c>
      <c r="D3728" s="266">
        <f t="shared" si="84"/>
        <v>0</v>
      </c>
    </row>
    <row r="3729" spans="1:4" x14ac:dyDescent="0.25">
      <c r="A3729" s="316" t="s">
        <v>5156</v>
      </c>
      <c r="B3729" s="317">
        <v>440</v>
      </c>
      <c r="C3729" s="317">
        <v>440</v>
      </c>
      <c r="D3729" s="266">
        <f t="shared" si="84"/>
        <v>0</v>
      </c>
    </row>
    <row r="3730" spans="1:4" x14ac:dyDescent="0.25">
      <c r="A3730" s="316" t="s">
        <v>5156</v>
      </c>
      <c r="B3730" s="317">
        <v>440</v>
      </c>
      <c r="C3730" s="317">
        <v>440</v>
      </c>
      <c r="D3730" s="266">
        <f t="shared" si="84"/>
        <v>0</v>
      </c>
    </row>
    <row r="3731" spans="1:4" x14ac:dyDescent="0.25">
      <c r="A3731" s="316" t="s">
        <v>5156</v>
      </c>
      <c r="B3731" s="317">
        <v>440</v>
      </c>
      <c r="C3731" s="317">
        <v>440</v>
      </c>
      <c r="D3731" s="266">
        <f t="shared" si="84"/>
        <v>0</v>
      </c>
    </row>
    <row r="3732" spans="1:4" x14ac:dyDescent="0.25">
      <c r="A3732" s="316" t="s">
        <v>5156</v>
      </c>
      <c r="B3732" s="317">
        <v>440</v>
      </c>
      <c r="C3732" s="317">
        <v>440</v>
      </c>
      <c r="D3732" s="266">
        <f t="shared" si="84"/>
        <v>0</v>
      </c>
    </row>
    <row r="3733" spans="1:4" x14ac:dyDescent="0.25">
      <c r="A3733" s="316" t="s">
        <v>5156</v>
      </c>
      <c r="B3733" s="317">
        <v>440</v>
      </c>
      <c r="C3733" s="317">
        <v>440</v>
      </c>
      <c r="D3733" s="266">
        <f t="shared" si="84"/>
        <v>0</v>
      </c>
    </row>
    <row r="3734" spans="1:4" x14ac:dyDescent="0.25">
      <c r="A3734" s="316" t="s">
        <v>5156</v>
      </c>
      <c r="B3734" s="317">
        <v>440</v>
      </c>
      <c r="C3734" s="317">
        <v>440</v>
      </c>
      <c r="D3734" s="266">
        <f t="shared" si="84"/>
        <v>0</v>
      </c>
    </row>
    <row r="3735" spans="1:4" x14ac:dyDescent="0.25">
      <c r="A3735" s="316" t="s">
        <v>5156</v>
      </c>
      <c r="B3735" s="317">
        <v>440</v>
      </c>
      <c r="C3735" s="317">
        <v>440</v>
      </c>
      <c r="D3735" s="266">
        <f t="shared" ref="D3735:D3798" si="85">B3735-C3735</f>
        <v>0</v>
      </c>
    </row>
    <row r="3736" spans="1:4" x14ac:dyDescent="0.25">
      <c r="A3736" s="316" t="s">
        <v>5156</v>
      </c>
      <c r="B3736" s="317">
        <v>440</v>
      </c>
      <c r="C3736" s="317">
        <v>440</v>
      </c>
      <c r="D3736" s="266">
        <f t="shared" si="85"/>
        <v>0</v>
      </c>
    </row>
    <row r="3737" spans="1:4" x14ac:dyDescent="0.25">
      <c r="A3737" s="316" t="s">
        <v>5156</v>
      </c>
      <c r="B3737" s="317">
        <v>440</v>
      </c>
      <c r="C3737" s="317">
        <v>440</v>
      </c>
      <c r="D3737" s="266">
        <f t="shared" si="85"/>
        <v>0</v>
      </c>
    </row>
    <row r="3738" spans="1:4" x14ac:dyDescent="0.25">
      <c r="A3738" s="316" t="s">
        <v>5156</v>
      </c>
      <c r="B3738" s="317">
        <v>440</v>
      </c>
      <c r="C3738" s="317">
        <v>440</v>
      </c>
      <c r="D3738" s="266">
        <f t="shared" si="85"/>
        <v>0</v>
      </c>
    </row>
    <row r="3739" spans="1:4" x14ac:dyDescent="0.25">
      <c r="A3739" s="316" t="s">
        <v>5156</v>
      </c>
      <c r="B3739" s="317">
        <v>440</v>
      </c>
      <c r="C3739" s="317">
        <v>440</v>
      </c>
      <c r="D3739" s="266">
        <f t="shared" si="85"/>
        <v>0</v>
      </c>
    </row>
    <row r="3740" spans="1:4" x14ac:dyDescent="0.25">
      <c r="A3740" s="316" t="s">
        <v>5156</v>
      </c>
      <c r="B3740" s="317">
        <v>440</v>
      </c>
      <c r="C3740" s="317">
        <v>440</v>
      </c>
      <c r="D3740" s="266">
        <f t="shared" si="85"/>
        <v>0</v>
      </c>
    </row>
    <row r="3741" spans="1:4" x14ac:dyDescent="0.25">
      <c r="A3741" s="316" t="s">
        <v>5156</v>
      </c>
      <c r="B3741" s="317">
        <v>440</v>
      </c>
      <c r="C3741" s="317">
        <v>440</v>
      </c>
      <c r="D3741" s="266">
        <f t="shared" si="85"/>
        <v>0</v>
      </c>
    </row>
    <row r="3742" spans="1:4" x14ac:dyDescent="0.25">
      <c r="A3742" s="316" t="s">
        <v>5156</v>
      </c>
      <c r="B3742" s="317">
        <v>440</v>
      </c>
      <c r="C3742" s="317">
        <v>440</v>
      </c>
      <c r="D3742" s="266">
        <f t="shared" si="85"/>
        <v>0</v>
      </c>
    </row>
    <row r="3743" spans="1:4" x14ac:dyDescent="0.25">
      <c r="A3743" s="316" t="s">
        <v>5156</v>
      </c>
      <c r="B3743" s="317">
        <v>440</v>
      </c>
      <c r="C3743" s="317">
        <v>440</v>
      </c>
      <c r="D3743" s="266">
        <f t="shared" si="85"/>
        <v>0</v>
      </c>
    </row>
    <row r="3744" spans="1:4" x14ac:dyDescent="0.25">
      <c r="A3744" s="316" t="s">
        <v>5156</v>
      </c>
      <c r="B3744" s="317">
        <v>440</v>
      </c>
      <c r="C3744" s="317">
        <v>440</v>
      </c>
      <c r="D3744" s="266">
        <f t="shared" si="85"/>
        <v>0</v>
      </c>
    </row>
    <row r="3745" spans="1:4" x14ac:dyDescent="0.25">
      <c r="A3745" s="316" t="s">
        <v>5156</v>
      </c>
      <c r="B3745" s="317">
        <v>440</v>
      </c>
      <c r="C3745" s="317">
        <v>440</v>
      </c>
      <c r="D3745" s="266">
        <f t="shared" si="85"/>
        <v>0</v>
      </c>
    </row>
    <row r="3746" spans="1:4" x14ac:dyDescent="0.25">
      <c r="A3746" s="316" t="s">
        <v>5156</v>
      </c>
      <c r="B3746" s="317">
        <v>440</v>
      </c>
      <c r="C3746" s="317">
        <v>440</v>
      </c>
      <c r="D3746" s="266">
        <f t="shared" si="85"/>
        <v>0</v>
      </c>
    </row>
    <row r="3747" spans="1:4" x14ac:dyDescent="0.25">
      <c r="A3747" s="316" t="s">
        <v>5156</v>
      </c>
      <c r="B3747" s="317">
        <v>440</v>
      </c>
      <c r="C3747" s="317">
        <v>440</v>
      </c>
      <c r="D3747" s="266">
        <f t="shared" si="85"/>
        <v>0</v>
      </c>
    </row>
    <row r="3748" spans="1:4" x14ac:dyDescent="0.25">
      <c r="A3748" s="316" t="s">
        <v>5156</v>
      </c>
      <c r="B3748" s="317">
        <v>440</v>
      </c>
      <c r="C3748" s="317">
        <v>440</v>
      </c>
      <c r="D3748" s="266">
        <f t="shared" si="85"/>
        <v>0</v>
      </c>
    </row>
    <row r="3749" spans="1:4" x14ac:dyDescent="0.25">
      <c r="A3749" s="316" t="s">
        <v>5156</v>
      </c>
      <c r="B3749" s="317">
        <v>440</v>
      </c>
      <c r="C3749" s="317">
        <v>440</v>
      </c>
      <c r="D3749" s="266">
        <f t="shared" si="85"/>
        <v>0</v>
      </c>
    </row>
    <row r="3750" spans="1:4" x14ac:dyDescent="0.25">
      <c r="A3750" s="316" t="s">
        <v>5156</v>
      </c>
      <c r="B3750" s="317">
        <v>440</v>
      </c>
      <c r="C3750" s="317">
        <v>440</v>
      </c>
      <c r="D3750" s="266">
        <f t="shared" si="85"/>
        <v>0</v>
      </c>
    </row>
    <row r="3751" spans="1:4" x14ac:dyDescent="0.25">
      <c r="A3751" s="316" t="s">
        <v>5156</v>
      </c>
      <c r="B3751" s="317">
        <v>440</v>
      </c>
      <c r="C3751" s="317">
        <v>440</v>
      </c>
      <c r="D3751" s="266">
        <f t="shared" si="85"/>
        <v>0</v>
      </c>
    </row>
    <row r="3752" spans="1:4" x14ac:dyDescent="0.25">
      <c r="A3752" s="316" t="s">
        <v>5156</v>
      </c>
      <c r="B3752" s="317">
        <v>440</v>
      </c>
      <c r="C3752" s="317">
        <v>440</v>
      </c>
      <c r="D3752" s="266">
        <f t="shared" si="85"/>
        <v>0</v>
      </c>
    </row>
    <row r="3753" spans="1:4" x14ac:dyDescent="0.25">
      <c r="A3753" s="316" t="s">
        <v>5156</v>
      </c>
      <c r="B3753" s="317">
        <v>440</v>
      </c>
      <c r="C3753" s="317">
        <v>440</v>
      </c>
      <c r="D3753" s="266">
        <f t="shared" si="85"/>
        <v>0</v>
      </c>
    </row>
    <row r="3754" spans="1:4" x14ac:dyDescent="0.25">
      <c r="A3754" s="316" t="s">
        <v>5156</v>
      </c>
      <c r="B3754" s="317">
        <v>440</v>
      </c>
      <c r="C3754" s="317">
        <v>440</v>
      </c>
      <c r="D3754" s="266">
        <f t="shared" si="85"/>
        <v>0</v>
      </c>
    </row>
    <row r="3755" spans="1:4" x14ac:dyDescent="0.25">
      <c r="A3755" s="316" t="s">
        <v>5156</v>
      </c>
      <c r="B3755" s="317">
        <v>440</v>
      </c>
      <c r="C3755" s="317">
        <v>440</v>
      </c>
      <c r="D3755" s="266">
        <f t="shared" si="85"/>
        <v>0</v>
      </c>
    </row>
    <row r="3756" spans="1:4" x14ac:dyDescent="0.25">
      <c r="A3756" s="316" t="s">
        <v>5156</v>
      </c>
      <c r="B3756" s="317">
        <v>440</v>
      </c>
      <c r="C3756" s="317">
        <v>440</v>
      </c>
      <c r="D3756" s="266">
        <f t="shared" si="85"/>
        <v>0</v>
      </c>
    </row>
    <row r="3757" spans="1:4" x14ac:dyDescent="0.25">
      <c r="A3757" s="316" t="s">
        <v>5156</v>
      </c>
      <c r="B3757" s="317">
        <v>440</v>
      </c>
      <c r="C3757" s="317">
        <v>440</v>
      </c>
      <c r="D3757" s="266">
        <f t="shared" si="85"/>
        <v>0</v>
      </c>
    </row>
    <row r="3758" spans="1:4" x14ac:dyDescent="0.25">
      <c r="A3758" s="316" t="s">
        <v>5156</v>
      </c>
      <c r="B3758" s="317">
        <v>440</v>
      </c>
      <c r="C3758" s="317">
        <v>440</v>
      </c>
      <c r="D3758" s="266">
        <f t="shared" si="85"/>
        <v>0</v>
      </c>
    </row>
    <row r="3759" spans="1:4" x14ac:dyDescent="0.25">
      <c r="A3759" s="316" t="s">
        <v>5156</v>
      </c>
      <c r="B3759" s="317">
        <v>440</v>
      </c>
      <c r="C3759" s="317">
        <v>440</v>
      </c>
      <c r="D3759" s="266">
        <f t="shared" si="85"/>
        <v>0</v>
      </c>
    </row>
    <row r="3760" spans="1:4" x14ac:dyDescent="0.25">
      <c r="A3760" s="316" t="s">
        <v>5156</v>
      </c>
      <c r="B3760" s="317">
        <v>440</v>
      </c>
      <c r="C3760" s="317">
        <v>440</v>
      </c>
      <c r="D3760" s="266">
        <f t="shared" si="85"/>
        <v>0</v>
      </c>
    </row>
    <row r="3761" spans="1:4" x14ac:dyDescent="0.25">
      <c r="A3761" s="316" t="s">
        <v>5156</v>
      </c>
      <c r="B3761" s="317">
        <v>440</v>
      </c>
      <c r="C3761" s="317">
        <v>440</v>
      </c>
      <c r="D3761" s="266">
        <f t="shared" si="85"/>
        <v>0</v>
      </c>
    </row>
    <row r="3762" spans="1:4" x14ac:dyDescent="0.25">
      <c r="A3762" s="316" t="s">
        <v>5156</v>
      </c>
      <c r="B3762" s="317">
        <v>440</v>
      </c>
      <c r="C3762" s="317">
        <v>440</v>
      </c>
      <c r="D3762" s="266">
        <f t="shared" si="85"/>
        <v>0</v>
      </c>
    </row>
    <row r="3763" spans="1:4" x14ac:dyDescent="0.25">
      <c r="A3763" s="316" t="s">
        <v>5156</v>
      </c>
      <c r="B3763" s="317">
        <v>440</v>
      </c>
      <c r="C3763" s="317">
        <v>440</v>
      </c>
      <c r="D3763" s="266">
        <f t="shared" si="85"/>
        <v>0</v>
      </c>
    </row>
    <row r="3764" spans="1:4" x14ac:dyDescent="0.25">
      <c r="A3764" s="316" t="s">
        <v>5156</v>
      </c>
      <c r="B3764" s="317">
        <v>440</v>
      </c>
      <c r="C3764" s="317">
        <v>440</v>
      </c>
      <c r="D3764" s="266">
        <f t="shared" si="85"/>
        <v>0</v>
      </c>
    </row>
    <row r="3765" spans="1:4" x14ac:dyDescent="0.25">
      <c r="A3765" s="316" t="s">
        <v>5156</v>
      </c>
      <c r="B3765" s="317">
        <v>440</v>
      </c>
      <c r="C3765" s="317">
        <v>440</v>
      </c>
      <c r="D3765" s="266">
        <f t="shared" si="85"/>
        <v>0</v>
      </c>
    </row>
    <row r="3766" spans="1:4" x14ac:dyDescent="0.25">
      <c r="A3766" s="316" t="s">
        <v>5156</v>
      </c>
      <c r="B3766" s="317">
        <v>440</v>
      </c>
      <c r="C3766" s="317">
        <v>440</v>
      </c>
      <c r="D3766" s="266">
        <f t="shared" si="85"/>
        <v>0</v>
      </c>
    </row>
    <row r="3767" spans="1:4" x14ac:dyDescent="0.25">
      <c r="A3767" s="316" t="s">
        <v>5156</v>
      </c>
      <c r="B3767" s="317">
        <v>440</v>
      </c>
      <c r="C3767" s="317">
        <v>440</v>
      </c>
      <c r="D3767" s="266">
        <f t="shared" si="85"/>
        <v>0</v>
      </c>
    </row>
    <row r="3768" spans="1:4" x14ac:dyDescent="0.25">
      <c r="A3768" s="316" t="s">
        <v>5156</v>
      </c>
      <c r="B3768" s="317">
        <v>440</v>
      </c>
      <c r="C3768" s="317">
        <v>440</v>
      </c>
      <c r="D3768" s="266">
        <f t="shared" si="85"/>
        <v>0</v>
      </c>
    </row>
    <row r="3769" spans="1:4" x14ac:dyDescent="0.25">
      <c r="A3769" s="316" t="s">
        <v>5156</v>
      </c>
      <c r="B3769" s="317">
        <v>440</v>
      </c>
      <c r="C3769" s="317">
        <v>440</v>
      </c>
      <c r="D3769" s="266">
        <f t="shared" si="85"/>
        <v>0</v>
      </c>
    </row>
    <row r="3770" spans="1:4" x14ac:dyDescent="0.25">
      <c r="A3770" s="316" t="s">
        <v>5156</v>
      </c>
      <c r="B3770" s="317">
        <v>440</v>
      </c>
      <c r="C3770" s="317">
        <v>440</v>
      </c>
      <c r="D3770" s="266">
        <f t="shared" si="85"/>
        <v>0</v>
      </c>
    </row>
    <row r="3771" spans="1:4" x14ac:dyDescent="0.25">
      <c r="A3771" s="316" t="s">
        <v>5156</v>
      </c>
      <c r="B3771" s="317">
        <v>440</v>
      </c>
      <c r="C3771" s="317">
        <v>440</v>
      </c>
      <c r="D3771" s="266">
        <f t="shared" si="85"/>
        <v>0</v>
      </c>
    </row>
    <row r="3772" spans="1:4" x14ac:dyDescent="0.25">
      <c r="A3772" s="316" t="s">
        <v>5156</v>
      </c>
      <c r="B3772" s="317">
        <v>440</v>
      </c>
      <c r="C3772" s="317">
        <v>440</v>
      </c>
      <c r="D3772" s="266">
        <f t="shared" si="85"/>
        <v>0</v>
      </c>
    </row>
    <row r="3773" spans="1:4" x14ac:dyDescent="0.25">
      <c r="A3773" s="316" t="s">
        <v>5156</v>
      </c>
      <c r="B3773" s="317">
        <v>440</v>
      </c>
      <c r="C3773" s="317">
        <v>440</v>
      </c>
      <c r="D3773" s="266">
        <f t="shared" si="85"/>
        <v>0</v>
      </c>
    </row>
    <row r="3774" spans="1:4" x14ac:dyDescent="0.25">
      <c r="A3774" s="316" t="s">
        <v>5157</v>
      </c>
      <c r="B3774" s="317">
        <v>44500</v>
      </c>
      <c r="C3774" s="317">
        <v>44500</v>
      </c>
      <c r="D3774" s="266">
        <f t="shared" si="85"/>
        <v>0</v>
      </c>
    </row>
    <row r="3775" spans="1:4" x14ac:dyDescent="0.25">
      <c r="A3775" s="316" t="s">
        <v>5157</v>
      </c>
      <c r="B3775" s="317">
        <v>44500</v>
      </c>
      <c r="C3775" s="317">
        <v>44500</v>
      </c>
      <c r="D3775" s="266">
        <f t="shared" si="85"/>
        <v>0</v>
      </c>
    </row>
    <row r="3776" spans="1:4" x14ac:dyDescent="0.25">
      <c r="A3776" s="316" t="s">
        <v>5158</v>
      </c>
      <c r="B3776" s="317">
        <v>14000</v>
      </c>
      <c r="C3776" s="317">
        <v>14000</v>
      </c>
      <c r="D3776" s="266">
        <f t="shared" si="85"/>
        <v>0</v>
      </c>
    </row>
    <row r="3777" spans="1:4" x14ac:dyDescent="0.25">
      <c r="A3777" s="316" t="s">
        <v>5158</v>
      </c>
      <c r="B3777" s="317">
        <v>14000</v>
      </c>
      <c r="C3777" s="317">
        <v>14000</v>
      </c>
      <c r="D3777" s="266">
        <f t="shared" si="85"/>
        <v>0</v>
      </c>
    </row>
    <row r="3778" spans="1:4" x14ac:dyDescent="0.25">
      <c r="A3778" s="316" t="s">
        <v>5159</v>
      </c>
      <c r="B3778" s="317">
        <v>2200</v>
      </c>
      <c r="C3778" s="317">
        <v>2200</v>
      </c>
      <c r="D3778" s="266">
        <f t="shared" si="85"/>
        <v>0</v>
      </c>
    </row>
    <row r="3779" spans="1:4" x14ac:dyDescent="0.25">
      <c r="A3779" s="316" t="s">
        <v>5159</v>
      </c>
      <c r="B3779" s="317">
        <v>2200</v>
      </c>
      <c r="C3779" s="317">
        <v>2200</v>
      </c>
      <c r="D3779" s="266">
        <f t="shared" si="85"/>
        <v>0</v>
      </c>
    </row>
    <row r="3780" spans="1:4" x14ac:dyDescent="0.25">
      <c r="A3780" s="316" t="s">
        <v>5159</v>
      </c>
      <c r="B3780" s="317">
        <v>2200</v>
      </c>
      <c r="C3780" s="317">
        <v>2200</v>
      </c>
      <c r="D3780" s="266">
        <f t="shared" si="85"/>
        <v>0</v>
      </c>
    </row>
    <row r="3781" spans="1:4" x14ac:dyDescent="0.25">
      <c r="A3781" s="316" t="s">
        <v>5160</v>
      </c>
      <c r="B3781" s="317">
        <v>540</v>
      </c>
      <c r="C3781" s="317">
        <v>540</v>
      </c>
      <c r="D3781" s="266">
        <f t="shared" si="85"/>
        <v>0</v>
      </c>
    </row>
    <row r="3782" spans="1:4" x14ac:dyDescent="0.25">
      <c r="A3782" s="316" t="s">
        <v>5160</v>
      </c>
      <c r="B3782" s="317">
        <v>540</v>
      </c>
      <c r="C3782" s="317">
        <v>540</v>
      </c>
      <c r="D3782" s="266">
        <f t="shared" si="85"/>
        <v>0</v>
      </c>
    </row>
    <row r="3783" spans="1:4" x14ac:dyDescent="0.25">
      <c r="A3783" s="316" t="s">
        <v>5160</v>
      </c>
      <c r="B3783" s="317">
        <v>540</v>
      </c>
      <c r="C3783" s="317">
        <v>540</v>
      </c>
      <c r="D3783" s="266">
        <f t="shared" si="85"/>
        <v>0</v>
      </c>
    </row>
    <row r="3784" spans="1:4" x14ac:dyDescent="0.25">
      <c r="A3784" s="316" t="s">
        <v>5161</v>
      </c>
      <c r="B3784" s="317">
        <v>540</v>
      </c>
      <c r="C3784" s="317">
        <v>540</v>
      </c>
      <c r="D3784" s="266">
        <f t="shared" si="85"/>
        <v>0</v>
      </c>
    </row>
    <row r="3785" spans="1:4" x14ac:dyDescent="0.25">
      <c r="A3785" s="316" t="s">
        <v>5161</v>
      </c>
      <c r="B3785" s="317">
        <v>540</v>
      </c>
      <c r="C3785" s="317">
        <v>540</v>
      </c>
      <c r="D3785" s="266">
        <f t="shared" si="85"/>
        <v>0</v>
      </c>
    </row>
    <row r="3786" spans="1:4" x14ac:dyDescent="0.25">
      <c r="A3786" s="316" t="s">
        <v>5161</v>
      </c>
      <c r="B3786" s="317">
        <v>540</v>
      </c>
      <c r="C3786" s="317">
        <v>540</v>
      </c>
      <c r="D3786" s="266">
        <f t="shared" si="85"/>
        <v>0</v>
      </c>
    </row>
    <row r="3787" spans="1:4" x14ac:dyDescent="0.25">
      <c r="A3787" s="316" t="s">
        <v>5162</v>
      </c>
      <c r="B3787" s="317">
        <v>1420</v>
      </c>
      <c r="C3787" s="317">
        <v>1420</v>
      </c>
      <c r="D3787" s="266">
        <f t="shared" si="85"/>
        <v>0</v>
      </c>
    </row>
    <row r="3788" spans="1:4" x14ac:dyDescent="0.25">
      <c r="A3788" s="316" t="s">
        <v>5162</v>
      </c>
      <c r="B3788" s="317">
        <v>1420</v>
      </c>
      <c r="C3788" s="317">
        <v>1420</v>
      </c>
      <c r="D3788" s="266">
        <f t="shared" si="85"/>
        <v>0</v>
      </c>
    </row>
    <row r="3789" spans="1:4" x14ac:dyDescent="0.25">
      <c r="A3789" s="316" t="s">
        <v>5163</v>
      </c>
      <c r="B3789" s="317">
        <v>850</v>
      </c>
      <c r="C3789" s="317">
        <v>850</v>
      </c>
      <c r="D3789" s="266">
        <f t="shared" si="85"/>
        <v>0</v>
      </c>
    </row>
    <row r="3790" spans="1:4" x14ac:dyDescent="0.25">
      <c r="A3790" s="316" t="s">
        <v>5163</v>
      </c>
      <c r="B3790" s="317">
        <v>850</v>
      </c>
      <c r="C3790" s="317">
        <v>850</v>
      </c>
      <c r="D3790" s="266">
        <f t="shared" si="85"/>
        <v>0</v>
      </c>
    </row>
    <row r="3791" spans="1:4" x14ac:dyDescent="0.25">
      <c r="A3791" s="316" t="s">
        <v>5164</v>
      </c>
      <c r="B3791" s="317">
        <v>2330</v>
      </c>
      <c r="C3791" s="317">
        <v>2330</v>
      </c>
      <c r="D3791" s="266">
        <f t="shared" si="85"/>
        <v>0</v>
      </c>
    </row>
    <row r="3792" spans="1:4" x14ac:dyDescent="0.25">
      <c r="A3792" s="316" t="s">
        <v>5165</v>
      </c>
      <c r="B3792" s="317">
        <v>3040</v>
      </c>
      <c r="C3792" s="317">
        <v>3040</v>
      </c>
      <c r="D3792" s="266">
        <f t="shared" si="85"/>
        <v>0</v>
      </c>
    </row>
    <row r="3793" spans="1:4" x14ac:dyDescent="0.25">
      <c r="A3793" s="316" t="s">
        <v>5165</v>
      </c>
      <c r="B3793" s="317">
        <v>3040</v>
      </c>
      <c r="C3793" s="317">
        <v>3040</v>
      </c>
      <c r="D3793" s="266">
        <f t="shared" si="85"/>
        <v>0</v>
      </c>
    </row>
    <row r="3794" spans="1:4" x14ac:dyDescent="0.25">
      <c r="A3794" s="316" t="s">
        <v>5165</v>
      </c>
      <c r="B3794" s="317">
        <v>3040</v>
      </c>
      <c r="C3794" s="317">
        <v>3040</v>
      </c>
      <c r="D3794" s="266">
        <f t="shared" si="85"/>
        <v>0</v>
      </c>
    </row>
    <row r="3795" spans="1:4" x14ac:dyDescent="0.25">
      <c r="A3795" s="316" t="s">
        <v>5166</v>
      </c>
      <c r="B3795" s="317">
        <v>9900</v>
      </c>
      <c r="C3795" s="317">
        <v>9900</v>
      </c>
      <c r="D3795" s="266">
        <f t="shared" si="85"/>
        <v>0</v>
      </c>
    </row>
    <row r="3796" spans="1:4" x14ac:dyDescent="0.25">
      <c r="A3796" s="316" t="s">
        <v>5166</v>
      </c>
      <c r="B3796" s="317">
        <v>9900</v>
      </c>
      <c r="C3796" s="317">
        <v>9900</v>
      </c>
      <c r="D3796" s="266">
        <f t="shared" si="85"/>
        <v>0</v>
      </c>
    </row>
    <row r="3797" spans="1:4" x14ac:dyDescent="0.25">
      <c r="A3797" s="316" t="s">
        <v>5167</v>
      </c>
      <c r="B3797" s="317">
        <v>450</v>
      </c>
      <c r="C3797" s="317">
        <v>450</v>
      </c>
      <c r="D3797" s="266">
        <f t="shared" si="85"/>
        <v>0</v>
      </c>
    </row>
    <row r="3798" spans="1:4" x14ac:dyDescent="0.25">
      <c r="A3798" s="316" t="s">
        <v>5168</v>
      </c>
      <c r="B3798" s="317">
        <v>24800</v>
      </c>
      <c r="C3798" s="317">
        <v>24800</v>
      </c>
      <c r="D3798" s="266">
        <f t="shared" si="85"/>
        <v>0</v>
      </c>
    </row>
    <row r="3799" spans="1:4" x14ac:dyDescent="0.25">
      <c r="A3799" s="316" t="s">
        <v>5169</v>
      </c>
      <c r="B3799" s="317">
        <v>1900</v>
      </c>
      <c r="C3799" s="317">
        <v>1900</v>
      </c>
      <c r="D3799" s="266">
        <f t="shared" ref="D3799:D3862" si="86">B3799-C3799</f>
        <v>0</v>
      </c>
    </row>
    <row r="3800" spans="1:4" x14ac:dyDescent="0.25">
      <c r="A3800" s="316" t="s">
        <v>5170</v>
      </c>
      <c r="B3800" s="317">
        <v>2520</v>
      </c>
      <c r="C3800" s="317">
        <v>2520</v>
      </c>
      <c r="D3800" s="266">
        <f t="shared" si="86"/>
        <v>0</v>
      </c>
    </row>
    <row r="3801" spans="1:4" x14ac:dyDescent="0.25">
      <c r="A3801" s="316" t="s">
        <v>5171</v>
      </c>
      <c r="B3801" s="317">
        <v>2600</v>
      </c>
      <c r="C3801" s="317">
        <v>2600</v>
      </c>
      <c r="D3801" s="266">
        <f t="shared" si="86"/>
        <v>0</v>
      </c>
    </row>
    <row r="3802" spans="1:4" x14ac:dyDescent="0.25">
      <c r="A3802" s="316" t="s">
        <v>5172</v>
      </c>
      <c r="B3802" s="317">
        <v>1450</v>
      </c>
      <c r="C3802" s="317">
        <v>1450</v>
      </c>
      <c r="D3802" s="266">
        <f t="shared" si="86"/>
        <v>0</v>
      </c>
    </row>
    <row r="3803" spans="1:4" x14ac:dyDescent="0.25">
      <c r="A3803" s="316" t="s">
        <v>5173</v>
      </c>
      <c r="B3803" s="317">
        <v>710</v>
      </c>
      <c r="C3803" s="317">
        <v>710</v>
      </c>
      <c r="D3803" s="266">
        <f t="shared" si="86"/>
        <v>0</v>
      </c>
    </row>
    <row r="3804" spans="1:4" x14ac:dyDescent="0.25">
      <c r="A3804" s="316" t="s">
        <v>5174</v>
      </c>
      <c r="B3804" s="317">
        <v>3030</v>
      </c>
      <c r="C3804" s="317">
        <v>3030</v>
      </c>
      <c r="D3804" s="266">
        <f t="shared" si="86"/>
        <v>0</v>
      </c>
    </row>
    <row r="3805" spans="1:4" x14ac:dyDescent="0.25">
      <c r="A3805" s="316" t="s">
        <v>5175</v>
      </c>
      <c r="B3805" s="317">
        <v>2400</v>
      </c>
      <c r="C3805" s="317">
        <v>2400</v>
      </c>
      <c r="D3805" s="266">
        <f t="shared" si="86"/>
        <v>0</v>
      </c>
    </row>
    <row r="3806" spans="1:4" x14ac:dyDescent="0.25">
      <c r="A3806" s="316" t="s">
        <v>5176</v>
      </c>
      <c r="B3806" s="317">
        <v>2800</v>
      </c>
      <c r="C3806" s="317">
        <v>2800</v>
      </c>
      <c r="D3806" s="266">
        <f t="shared" si="86"/>
        <v>0</v>
      </c>
    </row>
    <row r="3807" spans="1:4" x14ac:dyDescent="0.25">
      <c r="A3807" s="316" t="s">
        <v>5176</v>
      </c>
      <c r="B3807" s="317">
        <v>2800</v>
      </c>
      <c r="C3807" s="317">
        <v>2800</v>
      </c>
      <c r="D3807" s="266">
        <f t="shared" si="86"/>
        <v>0</v>
      </c>
    </row>
    <row r="3808" spans="1:4" x14ac:dyDescent="0.25">
      <c r="A3808" s="316" t="s">
        <v>5177</v>
      </c>
      <c r="B3808" s="317">
        <v>210</v>
      </c>
      <c r="C3808" s="317">
        <v>210</v>
      </c>
      <c r="D3808" s="266">
        <f t="shared" si="86"/>
        <v>0</v>
      </c>
    </row>
    <row r="3809" spans="1:4" x14ac:dyDescent="0.25">
      <c r="A3809" s="316" t="s">
        <v>5177</v>
      </c>
      <c r="B3809" s="317">
        <v>210</v>
      </c>
      <c r="C3809" s="317">
        <v>210</v>
      </c>
      <c r="D3809" s="266">
        <f t="shared" si="86"/>
        <v>0</v>
      </c>
    </row>
    <row r="3810" spans="1:4" x14ac:dyDescent="0.25">
      <c r="A3810" s="316" t="s">
        <v>5177</v>
      </c>
      <c r="B3810" s="317">
        <v>210</v>
      </c>
      <c r="C3810" s="317">
        <v>210</v>
      </c>
      <c r="D3810" s="266">
        <f t="shared" si="86"/>
        <v>0</v>
      </c>
    </row>
    <row r="3811" spans="1:4" x14ac:dyDescent="0.25">
      <c r="A3811" s="316" t="s">
        <v>5177</v>
      </c>
      <c r="B3811" s="317">
        <v>210</v>
      </c>
      <c r="C3811" s="317">
        <v>210</v>
      </c>
      <c r="D3811" s="266">
        <f t="shared" si="86"/>
        <v>0</v>
      </c>
    </row>
    <row r="3812" spans="1:4" x14ac:dyDescent="0.25">
      <c r="A3812" s="316" t="s">
        <v>5177</v>
      </c>
      <c r="B3812" s="317">
        <v>210</v>
      </c>
      <c r="C3812" s="317">
        <v>210</v>
      </c>
      <c r="D3812" s="266">
        <f t="shared" si="86"/>
        <v>0</v>
      </c>
    </row>
    <row r="3813" spans="1:4" x14ac:dyDescent="0.25">
      <c r="A3813" s="316" t="s">
        <v>5177</v>
      </c>
      <c r="B3813" s="317">
        <v>210</v>
      </c>
      <c r="C3813" s="317">
        <v>210</v>
      </c>
      <c r="D3813" s="266">
        <f t="shared" si="86"/>
        <v>0</v>
      </c>
    </row>
    <row r="3814" spans="1:4" x14ac:dyDescent="0.25">
      <c r="A3814" s="316" t="s">
        <v>5177</v>
      </c>
      <c r="B3814" s="317">
        <v>210</v>
      </c>
      <c r="C3814" s="317">
        <v>210</v>
      </c>
      <c r="D3814" s="266">
        <f t="shared" si="86"/>
        <v>0</v>
      </c>
    </row>
    <row r="3815" spans="1:4" x14ac:dyDescent="0.25">
      <c r="A3815" s="316" t="s">
        <v>5177</v>
      </c>
      <c r="B3815" s="317">
        <v>210</v>
      </c>
      <c r="C3815" s="317">
        <v>210</v>
      </c>
      <c r="D3815" s="266">
        <f t="shared" si="86"/>
        <v>0</v>
      </c>
    </row>
    <row r="3816" spans="1:4" x14ac:dyDescent="0.25">
      <c r="A3816" s="316" t="s">
        <v>5177</v>
      </c>
      <c r="B3816" s="317">
        <v>210</v>
      </c>
      <c r="C3816" s="317">
        <v>210</v>
      </c>
      <c r="D3816" s="266">
        <f t="shared" si="86"/>
        <v>0</v>
      </c>
    </row>
    <row r="3817" spans="1:4" x14ac:dyDescent="0.25">
      <c r="A3817" s="316" t="s">
        <v>5177</v>
      </c>
      <c r="B3817" s="317">
        <v>210</v>
      </c>
      <c r="C3817" s="317">
        <v>210</v>
      </c>
      <c r="D3817" s="266">
        <f t="shared" si="86"/>
        <v>0</v>
      </c>
    </row>
    <row r="3818" spans="1:4" x14ac:dyDescent="0.25">
      <c r="A3818" s="316" t="s">
        <v>5177</v>
      </c>
      <c r="B3818" s="317">
        <v>210</v>
      </c>
      <c r="C3818" s="317">
        <v>210</v>
      </c>
      <c r="D3818" s="266">
        <f t="shared" si="86"/>
        <v>0</v>
      </c>
    </row>
    <row r="3819" spans="1:4" x14ac:dyDescent="0.25">
      <c r="A3819" s="316" t="s">
        <v>5177</v>
      </c>
      <c r="B3819" s="317">
        <v>210</v>
      </c>
      <c r="C3819" s="317">
        <v>210</v>
      </c>
      <c r="D3819" s="266">
        <f t="shared" si="86"/>
        <v>0</v>
      </c>
    </row>
    <row r="3820" spans="1:4" x14ac:dyDescent="0.25">
      <c r="A3820" s="316" t="s">
        <v>5177</v>
      </c>
      <c r="B3820" s="317">
        <v>210</v>
      </c>
      <c r="C3820" s="317">
        <v>210</v>
      </c>
      <c r="D3820" s="266">
        <f t="shared" si="86"/>
        <v>0</v>
      </c>
    </row>
    <row r="3821" spans="1:4" x14ac:dyDescent="0.25">
      <c r="A3821" s="316" t="s">
        <v>5177</v>
      </c>
      <c r="B3821" s="317">
        <v>210</v>
      </c>
      <c r="C3821" s="317">
        <v>210</v>
      </c>
      <c r="D3821" s="266">
        <f t="shared" si="86"/>
        <v>0</v>
      </c>
    </row>
    <row r="3822" spans="1:4" x14ac:dyDescent="0.25">
      <c r="A3822" s="316" t="s">
        <v>5177</v>
      </c>
      <c r="B3822" s="317">
        <v>210</v>
      </c>
      <c r="C3822" s="317">
        <v>210</v>
      </c>
      <c r="D3822" s="266">
        <f t="shared" si="86"/>
        <v>0</v>
      </c>
    </row>
    <row r="3823" spans="1:4" x14ac:dyDescent="0.25">
      <c r="A3823" s="316" t="s">
        <v>5177</v>
      </c>
      <c r="B3823" s="317">
        <v>210</v>
      </c>
      <c r="C3823" s="317">
        <v>210</v>
      </c>
      <c r="D3823" s="266">
        <f t="shared" si="86"/>
        <v>0</v>
      </c>
    </row>
    <row r="3824" spans="1:4" x14ac:dyDescent="0.25">
      <c r="A3824" s="316" t="s">
        <v>5177</v>
      </c>
      <c r="B3824" s="317">
        <v>210</v>
      </c>
      <c r="C3824" s="317">
        <v>210</v>
      </c>
      <c r="D3824" s="266">
        <f t="shared" si="86"/>
        <v>0</v>
      </c>
    </row>
    <row r="3825" spans="1:4" x14ac:dyDescent="0.25">
      <c r="A3825" s="316" t="s">
        <v>5177</v>
      </c>
      <c r="B3825" s="317">
        <v>210</v>
      </c>
      <c r="C3825" s="317">
        <v>210</v>
      </c>
      <c r="D3825" s="266">
        <f t="shared" si="86"/>
        <v>0</v>
      </c>
    </row>
    <row r="3826" spans="1:4" x14ac:dyDescent="0.25">
      <c r="A3826" s="316" t="s">
        <v>5177</v>
      </c>
      <c r="B3826" s="317">
        <v>210</v>
      </c>
      <c r="C3826" s="317">
        <v>210</v>
      </c>
      <c r="D3826" s="266">
        <f t="shared" si="86"/>
        <v>0</v>
      </c>
    </row>
    <row r="3827" spans="1:4" x14ac:dyDescent="0.25">
      <c r="A3827" s="316" t="s">
        <v>5177</v>
      </c>
      <c r="B3827" s="317">
        <v>210</v>
      </c>
      <c r="C3827" s="317">
        <v>210</v>
      </c>
      <c r="D3827" s="266">
        <f t="shared" si="86"/>
        <v>0</v>
      </c>
    </row>
    <row r="3828" spans="1:4" x14ac:dyDescent="0.25">
      <c r="A3828" s="316" t="s">
        <v>5177</v>
      </c>
      <c r="B3828" s="317">
        <v>210</v>
      </c>
      <c r="C3828" s="317">
        <v>210</v>
      </c>
      <c r="D3828" s="266">
        <f t="shared" si="86"/>
        <v>0</v>
      </c>
    </row>
    <row r="3829" spans="1:4" x14ac:dyDescent="0.25">
      <c r="A3829" s="316" t="s">
        <v>5177</v>
      </c>
      <c r="B3829" s="317">
        <v>210</v>
      </c>
      <c r="C3829" s="317">
        <v>210</v>
      </c>
      <c r="D3829" s="266">
        <f t="shared" si="86"/>
        <v>0</v>
      </c>
    </row>
    <row r="3830" spans="1:4" x14ac:dyDescent="0.25">
      <c r="A3830" s="316" t="s">
        <v>5177</v>
      </c>
      <c r="B3830" s="317">
        <v>210</v>
      </c>
      <c r="C3830" s="317">
        <v>210</v>
      </c>
      <c r="D3830" s="266">
        <f t="shared" si="86"/>
        <v>0</v>
      </c>
    </row>
    <row r="3831" spans="1:4" x14ac:dyDescent="0.25">
      <c r="A3831" s="316" t="s">
        <v>5177</v>
      </c>
      <c r="B3831" s="317">
        <v>210</v>
      </c>
      <c r="C3831" s="317">
        <v>210</v>
      </c>
      <c r="D3831" s="266">
        <f t="shared" si="86"/>
        <v>0</v>
      </c>
    </row>
    <row r="3832" spans="1:4" x14ac:dyDescent="0.25">
      <c r="A3832" s="316" t="s">
        <v>5177</v>
      </c>
      <c r="B3832" s="317">
        <v>210</v>
      </c>
      <c r="C3832" s="317">
        <v>210</v>
      </c>
      <c r="D3832" s="266">
        <f t="shared" si="86"/>
        <v>0</v>
      </c>
    </row>
    <row r="3833" spans="1:4" x14ac:dyDescent="0.25">
      <c r="A3833" s="316" t="s">
        <v>5177</v>
      </c>
      <c r="B3833" s="317">
        <v>210</v>
      </c>
      <c r="C3833" s="317">
        <v>210</v>
      </c>
      <c r="D3833" s="266">
        <f t="shared" si="86"/>
        <v>0</v>
      </c>
    </row>
    <row r="3834" spans="1:4" x14ac:dyDescent="0.25">
      <c r="A3834" s="316" t="s">
        <v>5177</v>
      </c>
      <c r="B3834" s="317">
        <v>210</v>
      </c>
      <c r="C3834" s="317">
        <v>210</v>
      </c>
      <c r="D3834" s="266">
        <f t="shared" si="86"/>
        <v>0</v>
      </c>
    </row>
    <row r="3835" spans="1:4" x14ac:dyDescent="0.25">
      <c r="A3835" s="316" t="s">
        <v>5177</v>
      </c>
      <c r="B3835" s="317">
        <v>210</v>
      </c>
      <c r="C3835" s="317">
        <v>210</v>
      </c>
      <c r="D3835" s="266">
        <f t="shared" si="86"/>
        <v>0</v>
      </c>
    </row>
    <row r="3836" spans="1:4" x14ac:dyDescent="0.25">
      <c r="A3836" s="316" t="s">
        <v>5177</v>
      </c>
      <c r="B3836" s="317">
        <v>210</v>
      </c>
      <c r="C3836" s="317">
        <v>210</v>
      </c>
      <c r="D3836" s="266">
        <f t="shared" si="86"/>
        <v>0</v>
      </c>
    </row>
    <row r="3837" spans="1:4" x14ac:dyDescent="0.25">
      <c r="A3837" s="316" t="s">
        <v>5177</v>
      </c>
      <c r="B3837" s="317">
        <v>210</v>
      </c>
      <c r="C3837" s="317">
        <v>210</v>
      </c>
      <c r="D3837" s="266">
        <f t="shared" si="86"/>
        <v>0</v>
      </c>
    </row>
    <row r="3838" spans="1:4" x14ac:dyDescent="0.25">
      <c r="A3838" s="316" t="s">
        <v>5177</v>
      </c>
      <c r="B3838" s="317">
        <v>210</v>
      </c>
      <c r="C3838" s="317">
        <v>210</v>
      </c>
      <c r="D3838" s="266">
        <f t="shared" si="86"/>
        <v>0</v>
      </c>
    </row>
    <row r="3839" spans="1:4" x14ac:dyDescent="0.25">
      <c r="A3839" s="316" t="s">
        <v>5177</v>
      </c>
      <c r="B3839" s="317">
        <v>210</v>
      </c>
      <c r="C3839" s="317">
        <v>210</v>
      </c>
      <c r="D3839" s="266">
        <f t="shared" si="86"/>
        <v>0</v>
      </c>
    </row>
    <row r="3840" spans="1:4" x14ac:dyDescent="0.25">
      <c r="A3840" s="316" t="s">
        <v>5177</v>
      </c>
      <c r="B3840" s="317">
        <v>210</v>
      </c>
      <c r="C3840" s="317">
        <v>210</v>
      </c>
      <c r="D3840" s="266">
        <f t="shared" si="86"/>
        <v>0</v>
      </c>
    </row>
    <row r="3841" spans="1:4" x14ac:dyDescent="0.25">
      <c r="A3841" s="316" t="s">
        <v>5177</v>
      </c>
      <c r="B3841" s="317">
        <v>210</v>
      </c>
      <c r="C3841" s="317">
        <v>210</v>
      </c>
      <c r="D3841" s="266">
        <f t="shared" si="86"/>
        <v>0</v>
      </c>
    </row>
    <row r="3842" spans="1:4" x14ac:dyDescent="0.25">
      <c r="A3842" s="316" t="s">
        <v>5177</v>
      </c>
      <c r="B3842" s="317">
        <v>210</v>
      </c>
      <c r="C3842" s="317">
        <v>210</v>
      </c>
      <c r="D3842" s="266">
        <f t="shared" si="86"/>
        <v>0</v>
      </c>
    </row>
    <row r="3843" spans="1:4" x14ac:dyDescent="0.25">
      <c r="A3843" s="316" t="s">
        <v>5177</v>
      </c>
      <c r="B3843" s="317">
        <v>210</v>
      </c>
      <c r="C3843" s="317">
        <v>210</v>
      </c>
      <c r="D3843" s="266">
        <f t="shared" si="86"/>
        <v>0</v>
      </c>
    </row>
    <row r="3844" spans="1:4" x14ac:dyDescent="0.25">
      <c r="A3844" s="316" t="s">
        <v>5177</v>
      </c>
      <c r="B3844" s="317">
        <v>210</v>
      </c>
      <c r="C3844" s="317">
        <v>210</v>
      </c>
      <c r="D3844" s="266">
        <f t="shared" si="86"/>
        <v>0</v>
      </c>
    </row>
    <row r="3845" spans="1:4" x14ac:dyDescent="0.25">
      <c r="A3845" s="316" t="s">
        <v>5177</v>
      </c>
      <c r="B3845" s="317">
        <v>210</v>
      </c>
      <c r="C3845" s="317">
        <v>210</v>
      </c>
      <c r="D3845" s="266">
        <f t="shared" si="86"/>
        <v>0</v>
      </c>
    </row>
    <row r="3846" spans="1:4" x14ac:dyDescent="0.25">
      <c r="A3846" s="316" t="s">
        <v>5177</v>
      </c>
      <c r="B3846" s="317">
        <v>210</v>
      </c>
      <c r="C3846" s="317">
        <v>210</v>
      </c>
      <c r="D3846" s="266">
        <f t="shared" si="86"/>
        <v>0</v>
      </c>
    </row>
    <row r="3847" spans="1:4" x14ac:dyDescent="0.25">
      <c r="A3847" s="316" t="s">
        <v>5177</v>
      </c>
      <c r="B3847" s="317">
        <v>210</v>
      </c>
      <c r="C3847" s="317">
        <v>210</v>
      </c>
      <c r="D3847" s="266">
        <f t="shared" si="86"/>
        <v>0</v>
      </c>
    </row>
    <row r="3848" spans="1:4" x14ac:dyDescent="0.25">
      <c r="A3848" s="316" t="s">
        <v>5177</v>
      </c>
      <c r="B3848" s="317">
        <v>210</v>
      </c>
      <c r="C3848" s="317">
        <v>210</v>
      </c>
      <c r="D3848" s="266">
        <f t="shared" si="86"/>
        <v>0</v>
      </c>
    </row>
    <row r="3849" spans="1:4" x14ac:dyDescent="0.25">
      <c r="A3849" s="316" t="s">
        <v>5177</v>
      </c>
      <c r="B3849" s="317">
        <v>210</v>
      </c>
      <c r="C3849" s="317">
        <v>210</v>
      </c>
      <c r="D3849" s="266">
        <f t="shared" si="86"/>
        <v>0</v>
      </c>
    </row>
    <row r="3850" spans="1:4" x14ac:dyDescent="0.25">
      <c r="A3850" s="316" t="s">
        <v>5177</v>
      </c>
      <c r="B3850" s="317">
        <v>210</v>
      </c>
      <c r="C3850" s="317">
        <v>210</v>
      </c>
      <c r="D3850" s="266">
        <f t="shared" si="86"/>
        <v>0</v>
      </c>
    </row>
    <row r="3851" spans="1:4" x14ac:dyDescent="0.25">
      <c r="A3851" s="316" t="s">
        <v>5177</v>
      </c>
      <c r="B3851" s="317">
        <v>210</v>
      </c>
      <c r="C3851" s="317">
        <v>210</v>
      </c>
      <c r="D3851" s="266">
        <f t="shared" si="86"/>
        <v>0</v>
      </c>
    </row>
    <row r="3852" spans="1:4" x14ac:dyDescent="0.25">
      <c r="A3852" s="316" t="s">
        <v>5177</v>
      </c>
      <c r="B3852" s="317">
        <v>210</v>
      </c>
      <c r="C3852" s="317">
        <v>210</v>
      </c>
      <c r="D3852" s="266">
        <f t="shared" si="86"/>
        <v>0</v>
      </c>
    </row>
    <row r="3853" spans="1:4" x14ac:dyDescent="0.25">
      <c r="A3853" s="316" t="s">
        <v>5177</v>
      </c>
      <c r="B3853" s="317">
        <v>210</v>
      </c>
      <c r="C3853" s="317">
        <v>210</v>
      </c>
      <c r="D3853" s="266">
        <f t="shared" si="86"/>
        <v>0</v>
      </c>
    </row>
    <row r="3854" spans="1:4" x14ac:dyDescent="0.25">
      <c r="A3854" s="316" t="s">
        <v>5177</v>
      </c>
      <c r="B3854" s="317">
        <v>210</v>
      </c>
      <c r="C3854" s="317">
        <v>210</v>
      </c>
      <c r="D3854" s="266">
        <f t="shared" si="86"/>
        <v>0</v>
      </c>
    </row>
    <row r="3855" spans="1:4" x14ac:dyDescent="0.25">
      <c r="A3855" s="316" t="s">
        <v>5177</v>
      </c>
      <c r="B3855" s="317">
        <v>210</v>
      </c>
      <c r="C3855" s="317">
        <v>210</v>
      </c>
      <c r="D3855" s="266">
        <f t="shared" si="86"/>
        <v>0</v>
      </c>
    </row>
    <row r="3856" spans="1:4" x14ac:dyDescent="0.25">
      <c r="A3856" s="316" t="s">
        <v>5177</v>
      </c>
      <c r="B3856" s="317">
        <v>210</v>
      </c>
      <c r="C3856" s="317">
        <v>210</v>
      </c>
      <c r="D3856" s="266">
        <f t="shared" si="86"/>
        <v>0</v>
      </c>
    </row>
    <row r="3857" spans="1:4" x14ac:dyDescent="0.25">
      <c r="A3857" s="316" t="s">
        <v>5177</v>
      </c>
      <c r="B3857" s="317">
        <v>210</v>
      </c>
      <c r="C3857" s="317">
        <v>210</v>
      </c>
      <c r="D3857" s="266">
        <f t="shared" si="86"/>
        <v>0</v>
      </c>
    </row>
    <row r="3858" spans="1:4" x14ac:dyDescent="0.25">
      <c r="A3858" s="316" t="s">
        <v>5177</v>
      </c>
      <c r="B3858" s="317">
        <v>210</v>
      </c>
      <c r="C3858" s="317">
        <v>210</v>
      </c>
      <c r="D3858" s="266">
        <f t="shared" si="86"/>
        <v>0</v>
      </c>
    </row>
    <row r="3859" spans="1:4" x14ac:dyDescent="0.25">
      <c r="A3859" s="316" t="s">
        <v>5177</v>
      </c>
      <c r="B3859" s="317">
        <v>210</v>
      </c>
      <c r="C3859" s="317">
        <v>210</v>
      </c>
      <c r="D3859" s="266">
        <f t="shared" si="86"/>
        <v>0</v>
      </c>
    </row>
    <row r="3860" spans="1:4" x14ac:dyDescent="0.25">
      <c r="A3860" s="316" t="s">
        <v>5177</v>
      </c>
      <c r="B3860" s="317">
        <v>210</v>
      </c>
      <c r="C3860" s="317">
        <v>210</v>
      </c>
      <c r="D3860" s="266">
        <f t="shared" si="86"/>
        <v>0</v>
      </c>
    </row>
    <row r="3861" spans="1:4" x14ac:dyDescent="0.25">
      <c r="A3861" s="316" t="s">
        <v>5177</v>
      </c>
      <c r="B3861" s="317">
        <v>210</v>
      </c>
      <c r="C3861" s="317">
        <v>210</v>
      </c>
      <c r="D3861" s="266">
        <f t="shared" si="86"/>
        <v>0</v>
      </c>
    </row>
    <row r="3862" spans="1:4" x14ac:dyDescent="0.25">
      <c r="A3862" s="316" t="s">
        <v>5177</v>
      </c>
      <c r="B3862" s="317">
        <v>210</v>
      </c>
      <c r="C3862" s="317">
        <v>210</v>
      </c>
      <c r="D3862" s="266">
        <f t="shared" si="86"/>
        <v>0</v>
      </c>
    </row>
    <row r="3863" spans="1:4" x14ac:dyDescent="0.25">
      <c r="A3863" s="316" t="s">
        <v>5177</v>
      </c>
      <c r="B3863" s="317">
        <v>210</v>
      </c>
      <c r="C3863" s="317">
        <v>210</v>
      </c>
      <c r="D3863" s="266">
        <f t="shared" ref="D3863:D3926" si="87">B3863-C3863</f>
        <v>0</v>
      </c>
    </row>
    <row r="3864" spans="1:4" x14ac:dyDescent="0.25">
      <c r="A3864" s="316" t="s">
        <v>5177</v>
      </c>
      <c r="B3864" s="317">
        <v>210</v>
      </c>
      <c r="C3864" s="317">
        <v>210</v>
      </c>
      <c r="D3864" s="266">
        <f t="shared" si="87"/>
        <v>0</v>
      </c>
    </row>
    <row r="3865" spans="1:4" x14ac:dyDescent="0.25">
      <c r="A3865" s="316" t="s">
        <v>5177</v>
      </c>
      <c r="B3865" s="317">
        <v>210</v>
      </c>
      <c r="C3865" s="317">
        <v>210</v>
      </c>
      <c r="D3865" s="266">
        <f t="shared" si="87"/>
        <v>0</v>
      </c>
    </row>
    <row r="3866" spans="1:4" x14ac:dyDescent="0.25">
      <c r="A3866" s="316" t="s">
        <v>5177</v>
      </c>
      <c r="B3866" s="317">
        <v>210</v>
      </c>
      <c r="C3866" s="317">
        <v>210</v>
      </c>
      <c r="D3866" s="266">
        <f t="shared" si="87"/>
        <v>0</v>
      </c>
    </row>
    <row r="3867" spans="1:4" x14ac:dyDescent="0.25">
      <c r="A3867" s="316" t="s">
        <v>5177</v>
      </c>
      <c r="B3867" s="317">
        <v>210</v>
      </c>
      <c r="C3867" s="317">
        <v>210</v>
      </c>
      <c r="D3867" s="266">
        <f t="shared" si="87"/>
        <v>0</v>
      </c>
    </row>
    <row r="3868" spans="1:4" x14ac:dyDescent="0.25">
      <c r="A3868" s="316" t="s">
        <v>5178</v>
      </c>
      <c r="B3868" s="317">
        <v>520</v>
      </c>
      <c r="C3868" s="317">
        <v>520</v>
      </c>
      <c r="D3868" s="266">
        <f t="shared" si="87"/>
        <v>0</v>
      </c>
    </row>
    <row r="3869" spans="1:4" x14ac:dyDescent="0.25">
      <c r="A3869" s="316" t="s">
        <v>5178</v>
      </c>
      <c r="B3869" s="317">
        <v>520</v>
      </c>
      <c r="C3869" s="317">
        <v>520</v>
      </c>
      <c r="D3869" s="266">
        <f t="shared" si="87"/>
        <v>0</v>
      </c>
    </row>
    <row r="3870" spans="1:4" x14ac:dyDescent="0.25">
      <c r="A3870" s="316" t="s">
        <v>5179</v>
      </c>
      <c r="B3870" s="317">
        <v>2200</v>
      </c>
      <c r="C3870" s="317">
        <v>2200</v>
      </c>
      <c r="D3870" s="266">
        <f t="shared" si="87"/>
        <v>0</v>
      </c>
    </row>
    <row r="3871" spans="1:4" x14ac:dyDescent="0.25">
      <c r="A3871" s="316" t="s">
        <v>5179</v>
      </c>
      <c r="B3871" s="317">
        <v>2200</v>
      </c>
      <c r="C3871" s="317">
        <v>2200</v>
      </c>
      <c r="D3871" s="266">
        <f t="shared" si="87"/>
        <v>0</v>
      </c>
    </row>
    <row r="3872" spans="1:4" x14ac:dyDescent="0.25">
      <c r="A3872" s="316" t="s">
        <v>5180</v>
      </c>
      <c r="B3872" s="317">
        <v>530</v>
      </c>
      <c r="C3872" s="317">
        <v>530</v>
      </c>
      <c r="D3872" s="266">
        <f t="shared" si="87"/>
        <v>0</v>
      </c>
    </row>
    <row r="3873" spans="1:4" x14ac:dyDescent="0.25">
      <c r="A3873" s="316" t="s">
        <v>5180</v>
      </c>
      <c r="B3873" s="317">
        <v>530</v>
      </c>
      <c r="C3873" s="317">
        <v>530</v>
      </c>
      <c r="D3873" s="266">
        <f t="shared" si="87"/>
        <v>0</v>
      </c>
    </row>
    <row r="3874" spans="1:4" x14ac:dyDescent="0.25">
      <c r="A3874" s="316" t="s">
        <v>5181</v>
      </c>
      <c r="B3874" s="317">
        <v>350</v>
      </c>
      <c r="C3874" s="317">
        <v>350</v>
      </c>
      <c r="D3874" s="266">
        <f t="shared" si="87"/>
        <v>0</v>
      </c>
    </row>
    <row r="3875" spans="1:4" x14ac:dyDescent="0.25">
      <c r="A3875" s="316" t="s">
        <v>5181</v>
      </c>
      <c r="B3875" s="317">
        <v>350</v>
      </c>
      <c r="C3875" s="317">
        <v>350</v>
      </c>
      <c r="D3875" s="266">
        <f t="shared" si="87"/>
        <v>0</v>
      </c>
    </row>
    <row r="3876" spans="1:4" x14ac:dyDescent="0.25">
      <c r="A3876" s="316" t="s">
        <v>5182</v>
      </c>
      <c r="B3876" s="317">
        <v>960</v>
      </c>
      <c r="C3876" s="317">
        <v>960</v>
      </c>
      <c r="D3876" s="266">
        <f t="shared" si="87"/>
        <v>0</v>
      </c>
    </row>
    <row r="3877" spans="1:4" x14ac:dyDescent="0.25">
      <c r="A3877" s="316" t="s">
        <v>5182</v>
      </c>
      <c r="B3877" s="317">
        <v>960</v>
      </c>
      <c r="C3877" s="317">
        <v>960</v>
      </c>
      <c r="D3877" s="266">
        <f t="shared" si="87"/>
        <v>0</v>
      </c>
    </row>
    <row r="3878" spans="1:4" x14ac:dyDescent="0.25">
      <c r="A3878" s="316" t="s">
        <v>5182</v>
      </c>
      <c r="B3878" s="317">
        <v>960</v>
      </c>
      <c r="C3878" s="317">
        <v>960</v>
      </c>
      <c r="D3878" s="266">
        <f t="shared" si="87"/>
        <v>0</v>
      </c>
    </row>
    <row r="3879" spans="1:4" x14ac:dyDescent="0.25">
      <c r="A3879" s="316" t="s">
        <v>5182</v>
      </c>
      <c r="B3879" s="317">
        <v>960</v>
      </c>
      <c r="C3879" s="317">
        <v>960</v>
      </c>
      <c r="D3879" s="266">
        <f t="shared" si="87"/>
        <v>0</v>
      </c>
    </row>
    <row r="3880" spans="1:4" x14ac:dyDescent="0.25">
      <c r="A3880" s="316" t="s">
        <v>5182</v>
      </c>
      <c r="B3880" s="317">
        <v>960</v>
      </c>
      <c r="C3880" s="317">
        <v>960</v>
      </c>
      <c r="D3880" s="266">
        <f t="shared" si="87"/>
        <v>0</v>
      </c>
    </row>
    <row r="3881" spans="1:4" x14ac:dyDescent="0.25">
      <c r="A3881" s="316" t="s">
        <v>5183</v>
      </c>
      <c r="B3881" s="317">
        <v>275</v>
      </c>
      <c r="C3881" s="317">
        <v>275</v>
      </c>
      <c r="D3881" s="266">
        <f t="shared" si="87"/>
        <v>0</v>
      </c>
    </row>
    <row r="3882" spans="1:4" x14ac:dyDescent="0.25">
      <c r="A3882" s="316" t="s">
        <v>5183</v>
      </c>
      <c r="B3882" s="317">
        <v>275</v>
      </c>
      <c r="C3882" s="317">
        <v>275</v>
      </c>
      <c r="D3882" s="266">
        <f t="shared" si="87"/>
        <v>0</v>
      </c>
    </row>
    <row r="3883" spans="1:4" x14ac:dyDescent="0.25">
      <c r="A3883" s="316" t="s">
        <v>5183</v>
      </c>
      <c r="B3883" s="317">
        <v>275</v>
      </c>
      <c r="C3883" s="317">
        <v>275</v>
      </c>
      <c r="D3883" s="266">
        <f t="shared" si="87"/>
        <v>0</v>
      </c>
    </row>
    <row r="3884" spans="1:4" x14ac:dyDescent="0.25">
      <c r="A3884" s="316" t="s">
        <v>5183</v>
      </c>
      <c r="B3884" s="317">
        <v>275</v>
      </c>
      <c r="C3884" s="317">
        <v>275</v>
      </c>
      <c r="D3884" s="266">
        <f t="shared" si="87"/>
        <v>0</v>
      </c>
    </row>
    <row r="3885" spans="1:4" x14ac:dyDescent="0.25">
      <c r="A3885" s="316" t="s">
        <v>5183</v>
      </c>
      <c r="B3885" s="317">
        <v>275</v>
      </c>
      <c r="C3885" s="317">
        <v>275</v>
      </c>
      <c r="D3885" s="266">
        <f t="shared" si="87"/>
        <v>0</v>
      </c>
    </row>
    <row r="3886" spans="1:4" x14ac:dyDescent="0.25">
      <c r="A3886" s="316" t="s">
        <v>5183</v>
      </c>
      <c r="B3886" s="317">
        <v>275</v>
      </c>
      <c r="C3886" s="317">
        <v>275</v>
      </c>
      <c r="D3886" s="266">
        <f t="shared" si="87"/>
        <v>0</v>
      </c>
    </row>
    <row r="3887" spans="1:4" x14ac:dyDescent="0.25">
      <c r="A3887" s="316" t="s">
        <v>5183</v>
      </c>
      <c r="B3887" s="317">
        <v>275</v>
      </c>
      <c r="C3887" s="317">
        <v>275</v>
      </c>
      <c r="D3887" s="266">
        <f t="shared" si="87"/>
        <v>0</v>
      </c>
    </row>
    <row r="3888" spans="1:4" x14ac:dyDescent="0.25">
      <c r="A3888" s="316" t="s">
        <v>5183</v>
      </c>
      <c r="B3888" s="317">
        <v>275</v>
      </c>
      <c r="C3888" s="317">
        <v>275</v>
      </c>
      <c r="D3888" s="266">
        <f t="shared" si="87"/>
        <v>0</v>
      </c>
    </row>
    <row r="3889" spans="1:4" x14ac:dyDescent="0.25">
      <c r="A3889" s="316" t="s">
        <v>5183</v>
      </c>
      <c r="B3889" s="317">
        <v>275</v>
      </c>
      <c r="C3889" s="317">
        <v>275</v>
      </c>
      <c r="D3889" s="266">
        <f t="shared" si="87"/>
        <v>0</v>
      </c>
    </row>
    <row r="3890" spans="1:4" x14ac:dyDescent="0.25">
      <c r="A3890" s="316" t="s">
        <v>5183</v>
      </c>
      <c r="B3890" s="317">
        <v>275</v>
      </c>
      <c r="C3890" s="317">
        <v>275</v>
      </c>
      <c r="D3890" s="266">
        <f t="shared" si="87"/>
        <v>0</v>
      </c>
    </row>
    <row r="3891" spans="1:4" x14ac:dyDescent="0.25">
      <c r="A3891" s="316" t="s">
        <v>5183</v>
      </c>
      <c r="B3891" s="317">
        <v>275</v>
      </c>
      <c r="C3891" s="317">
        <v>275</v>
      </c>
      <c r="D3891" s="266">
        <f t="shared" si="87"/>
        <v>0</v>
      </c>
    </row>
    <row r="3892" spans="1:4" x14ac:dyDescent="0.25">
      <c r="A3892" s="316" t="s">
        <v>5183</v>
      </c>
      <c r="B3892" s="317">
        <v>275</v>
      </c>
      <c r="C3892" s="317">
        <v>275</v>
      </c>
      <c r="D3892" s="266">
        <f t="shared" si="87"/>
        <v>0</v>
      </c>
    </row>
    <row r="3893" spans="1:4" x14ac:dyDescent="0.25">
      <c r="A3893" s="316" t="s">
        <v>5183</v>
      </c>
      <c r="B3893" s="317">
        <v>275</v>
      </c>
      <c r="C3893" s="317">
        <v>275</v>
      </c>
      <c r="D3893" s="266">
        <f t="shared" si="87"/>
        <v>0</v>
      </c>
    </row>
    <row r="3894" spans="1:4" x14ac:dyDescent="0.25">
      <c r="A3894" s="316" t="s">
        <v>5183</v>
      </c>
      <c r="B3894" s="317">
        <v>275</v>
      </c>
      <c r="C3894" s="317">
        <v>275</v>
      </c>
      <c r="D3894" s="266">
        <f t="shared" si="87"/>
        <v>0</v>
      </c>
    </row>
    <row r="3895" spans="1:4" x14ac:dyDescent="0.25">
      <c r="A3895" s="316" t="s">
        <v>5183</v>
      </c>
      <c r="B3895" s="317">
        <v>275</v>
      </c>
      <c r="C3895" s="317">
        <v>275</v>
      </c>
      <c r="D3895" s="266">
        <f t="shared" si="87"/>
        <v>0</v>
      </c>
    </row>
    <row r="3896" spans="1:4" x14ac:dyDescent="0.25">
      <c r="A3896" s="316" t="s">
        <v>5183</v>
      </c>
      <c r="B3896" s="317">
        <v>275</v>
      </c>
      <c r="C3896" s="317">
        <v>275</v>
      </c>
      <c r="D3896" s="266">
        <f t="shared" si="87"/>
        <v>0</v>
      </c>
    </row>
    <row r="3897" spans="1:4" x14ac:dyDescent="0.25">
      <c r="A3897" s="316" t="s">
        <v>5183</v>
      </c>
      <c r="B3897" s="317">
        <v>275</v>
      </c>
      <c r="C3897" s="317">
        <v>275</v>
      </c>
      <c r="D3897" s="266">
        <f t="shared" si="87"/>
        <v>0</v>
      </c>
    </row>
    <row r="3898" spans="1:4" x14ac:dyDescent="0.25">
      <c r="A3898" s="316" t="s">
        <v>5183</v>
      </c>
      <c r="B3898" s="317">
        <v>275</v>
      </c>
      <c r="C3898" s="317">
        <v>275</v>
      </c>
      <c r="D3898" s="266">
        <f t="shared" si="87"/>
        <v>0</v>
      </c>
    </row>
    <row r="3899" spans="1:4" x14ac:dyDescent="0.25">
      <c r="A3899" s="316" t="s">
        <v>5183</v>
      </c>
      <c r="B3899" s="317">
        <v>275</v>
      </c>
      <c r="C3899" s="317">
        <v>275</v>
      </c>
      <c r="D3899" s="266">
        <f t="shared" si="87"/>
        <v>0</v>
      </c>
    </row>
    <row r="3900" spans="1:4" x14ac:dyDescent="0.25">
      <c r="A3900" s="316" t="s">
        <v>5183</v>
      </c>
      <c r="B3900" s="317">
        <v>275</v>
      </c>
      <c r="C3900" s="317">
        <v>275</v>
      </c>
      <c r="D3900" s="266">
        <f t="shared" si="87"/>
        <v>0</v>
      </c>
    </row>
    <row r="3901" spans="1:4" x14ac:dyDescent="0.25">
      <c r="A3901" s="316" t="s">
        <v>5183</v>
      </c>
      <c r="B3901" s="317">
        <v>275</v>
      </c>
      <c r="C3901" s="317">
        <v>275</v>
      </c>
      <c r="D3901" s="266">
        <f t="shared" si="87"/>
        <v>0</v>
      </c>
    </row>
    <row r="3902" spans="1:4" x14ac:dyDescent="0.25">
      <c r="A3902" s="316" t="s">
        <v>5183</v>
      </c>
      <c r="B3902" s="317">
        <v>275</v>
      </c>
      <c r="C3902" s="317">
        <v>275</v>
      </c>
      <c r="D3902" s="266">
        <f t="shared" si="87"/>
        <v>0</v>
      </c>
    </row>
    <row r="3903" spans="1:4" x14ac:dyDescent="0.25">
      <c r="A3903" s="316" t="s">
        <v>5183</v>
      </c>
      <c r="B3903" s="317">
        <v>275</v>
      </c>
      <c r="C3903" s="317">
        <v>275</v>
      </c>
      <c r="D3903" s="266">
        <f t="shared" si="87"/>
        <v>0</v>
      </c>
    </row>
    <row r="3904" spans="1:4" x14ac:dyDescent="0.25">
      <c r="A3904" s="316" t="s">
        <v>5183</v>
      </c>
      <c r="B3904" s="317">
        <v>275</v>
      </c>
      <c r="C3904" s="317">
        <v>275</v>
      </c>
      <c r="D3904" s="266">
        <f t="shared" si="87"/>
        <v>0</v>
      </c>
    </row>
    <row r="3905" spans="1:4" x14ac:dyDescent="0.25">
      <c r="A3905" s="316" t="s">
        <v>5183</v>
      </c>
      <c r="B3905" s="317">
        <v>275</v>
      </c>
      <c r="C3905" s="317">
        <v>275</v>
      </c>
      <c r="D3905" s="266">
        <f t="shared" si="87"/>
        <v>0</v>
      </c>
    </row>
    <row r="3906" spans="1:4" x14ac:dyDescent="0.25">
      <c r="A3906" s="316" t="s">
        <v>5183</v>
      </c>
      <c r="B3906" s="317">
        <v>275</v>
      </c>
      <c r="C3906" s="317">
        <v>275</v>
      </c>
      <c r="D3906" s="266">
        <f t="shared" si="87"/>
        <v>0</v>
      </c>
    </row>
    <row r="3907" spans="1:4" x14ac:dyDescent="0.25">
      <c r="A3907" s="316" t="s">
        <v>5183</v>
      </c>
      <c r="B3907" s="317">
        <v>275</v>
      </c>
      <c r="C3907" s="317">
        <v>275</v>
      </c>
      <c r="D3907" s="266">
        <f t="shared" si="87"/>
        <v>0</v>
      </c>
    </row>
    <row r="3908" spans="1:4" x14ac:dyDescent="0.25">
      <c r="A3908" s="316" t="s">
        <v>5183</v>
      </c>
      <c r="B3908" s="317">
        <v>275</v>
      </c>
      <c r="C3908" s="317">
        <v>275</v>
      </c>
      <c r="D3908" s="266">
        <f t="shared" si="87"/>
        <v>0</v>
      </c>
    </row>
    <row r="3909" spans="1:4" x14ac:dyDescent="0.25">
      <c r="A3909" s="316" t="s">
        <v>5183</v>
      </c>
      <c r="B3909" s="317">
        <v>275</v>
      </c>
      <c r="C3909" s="317">
        <v>275</v>
      </c>
      <c r="D3909" s="266">
        <f t="shared" si="87"/>
        <v>0</v>
      </c>
    </row>
    <row r="3910" spans="1:4" x14ac:dyDescent="0.25">
      <c r="A3910" s="316" t="s">
        <v>5183</v>
      </c>
      <c r="B3910" s="317">
        <v>275</v>
      </c>
      <c r="C3910" s="317">
        <v>275</v>
      </c>
      <c r="D3910" s="266">
        <f t="shared" si="87"/>
        <v>0</v>
      </c>
    </row>
    <row r="3911" spans="1:4" x14ac:dyDescent="0.25">
      <c r="A3911" s="316" t="s">
        <v>5183</v>
      </c>
      <c r="B3911" s="317">
        <v>275</v>
      </c>
      <c r="C3911" s="317">
        <v>275</v>
      </c>
      <c r="D3911" s="266">
        <f t="shared" si="87"/>
        <v>0</v>
      </c>
    </row>
    <row r="3912" spans="1:4" x14ac:dyDescent="0.25">
      <c r="A3912" s="316" t="s">
        <v>5183</v>
      </c>
      <c r="B3912" s="317">
        <v>275</v>
      </c>
      <c r="C3912" s="317">
        <v>275</v>
      </c>
      <c r="D3912" s="266">
        <f t="shared" si="87"/>
        <v>0</v>
      </c>
    </row>
    <row r="3913" spans="1:4" x14ac:dyDescent="0.25">
      <c r="A3913" s="316" t="s">
        <v>5183</v>
      </c>
      <c r="B3913" s="317">
        <v>275</v>
      </c>
      <c r="C3913" s="317">
        <v>275</v>
      </c>
      <c r="D3913" s="266">
        <f t="shared" si="87"/>
        <v>0</v>
      </c>
    </row>
    <row r="3914" spans="1:4" x14ac:dyDescent="0.25">
      <c r="A3914" s="316" t="s">
        <v>5183</v>
      </c>
      <c r="B3914" s="317">
        <v>275</v>
      </c>
      <c r="C3914" s="317">
        <v>275</v>
      </c>
      <c r="D3914" s="266">
        <f t="shared" si="87"/>
        <v>0</v>
      </c>
    </row>
    <row r="3915" spans="1:4" x14ac:dyDescent="0.25">
      <c r="A3915" s="316" t="s">
        <v>5183</v>
      </c>
      <c r="B3915" s="317">
        <v>275</v>
      </c>
      <c r="C3915" s="317">
        <v>275</v>
      </c>
      <c r="D3915" s="266">
        <f t="shared" si="87"/>
        <v>0</v>
      </c>
    </row>
    <row r="3916" spans="1:4" x14ac:dyDescent="0.25">
      <c r="A3916" s="316" t="s">
        <v>5183</v>
      </c>
      <c r="B3916" s="317">
        <v>275</v>
      </c>
      <c r="C3916" s="317">
        <v>275</v>
      </c>
      <c r="D3916" s="266">
        <f t="shared" si="87"/>
        <v>0</v>
      </c>
    </row>
    <row r="3917" spans="1:4" x14ac:dyDescent="0.25">
      <c r="A3917" s="316" t="s">
        <v>5183</v>
      </c>
      <c r="B3917" s="317">
        <v>275</v>
      </c>
      <c r="C3917" s="317">
        <v>275</v>
      </c>
      <c r="D3917" s="266">
        <f t="shared" si="87"/>
        <v>0</v>
      </c>
    </row>
    <row r="3918" spans="1:4" x14ac:dyDescent="0.25">
      <c r="A3918" s="316" t="s">
        <v>5183</v>
      </c>
      <c r="B3918" s="317">
        <v>275</v>
      </c>
      <c r="C3918" s="317">
        <v>275</v>
      </c>
      <c r="D3918" s="266">
        <f t="shared" si="87"/>
        <v>0</v>
      </c>
    </row>
    <row r="3919" spans="1:4" x14ac:dyDescent="0.25">
      <c r="A3919" s="316" t="s">
        <v>5183</v>
      </c>
      <c r="B3919" s="317">
        <v>275</v>
      </c>
      <c r="C3919" s="317">
        <v>275</v>
      </c>
      <c r="D3919" s="266">
        <f t="shared" si="87"/>
        <v>0</v>
      </c>
    </row>
    <row r="3920" spans="1:4" x14ac:dyDescent="0.25">
      <c r="A3920" s="316" t="s">
        <v>5183</v>
      </c>
      <c r="B3920" s="317">
        <v>275</v>
      </c>
      <c r="C3920" s="317">
        <v>275</v>
      </c>
      <c r="D3920" s="266">
        <f t="shared" si="87"/>
        <v>0</v>
      </c>
    </row>
    <row r="3921" spans="1:4" x14ac:dyDescent="0.25">
      <c r="A3921" s="316" t="s">
        <v>5183</v>
      </c>
      <c r="B3921" s="317">
        <v>275</v>
      </c>
      <c r="C3921" s="317">
        <v>275</v>
      </c>
      <c r="D3921" s="266">
        <f t="shared" si="87"/>
        <v>0</v>
      </c>
    </row>
    <row r="3922" spans="1:4" x14ac:dyDescent="0.25">
      <c r="A3922" s="316" t="s">
        <v>5183</v>
      </c>
      <c r="B3922" s="317">
        <v>275</v>
      </c>
      <c r="C3922" s="317">
        <v>275</v>
      </c>
      <c r="D3922" s="266">
        <f t="shared" si="87"/>
        <v>0</v>
      </c>
    </row>
    <row r="3923" spans="1:4" x14ac:dyDescent="0.25">
      <c r="A3923" s="316" t="s">
        <v>5183</v>
      </c>
      <c r="B3923" s="317">
        <v>275</v>
      </c>
      <c r="C3923" s="317">
        <v>275</v>
      </c>
      <c r="D3923" s="266">
        <f t="shared" si="87"/>
        <v>0</v>
      </c>
    </row>
    <row r="3924" spans="1:4" x14ac:dyDescent="0.25">
      <c r="A3924" s="316" t="s">
        <v>5183</v>
      </c>
      <c r="B3924" s="317">
        <v>275</v>
      </c>
      <c r="C3924" s="317">
        <v>275</v>
      </c>
      <c r="D3924" s="266">
        <f t="shared" si="87"/>
        <v>0</v>
      </c>
    </row>
    <row r="3925" spans="1:4" x14ac:dyDescent="0.25">
      <c r="A3925" s="316" t="s">
        <v>5183</v>
      </c>
      <c r="B3925" s="317">
        <v>275</v>
      </c>
      <c r="C3925" s="317">
        <v>275</v>
      </c>
      <c r="D3925" s="266">
        <f t="shared" si="87"/>
        <v>0</v>
      </c>
    </row>
    <row r="3926" spans="1:4" x14ac:dyDescent="0.25">
      <c r="A3926" s="316" t="s">
        <v>5183</v>
      </c>
      <c r="B3926" s="317">
        <v>275</v>
      </c>
      <c r="C3926" s="317">
        <v>275</v>
      </c>
      <c r="D3926" s="266">
        <f t="shared" si="87"/>
        <v>0</v>
      </c>
    </row>
    <row r="3927" spans="1:4" x14ac:dyDescent="0.25">
      <c r="A3927" s="316" t="s">
        <v>5183</v>
      </c>
      <c r="B3927" s="317">
        <v>275</v>
      </c>
      <c r="C3927" s="317">
        <v>275</v>
      </c>
      <c r="D3927" s="266">
        <f t="shared" ref="D3927:D3990" si="88">B3927-C3927</f>
        <v>0</v>
      </c>
    </row>
    <row r="3928" spans="1:4" x14ac:dyDescent="0.25">
      <c r="A3928" s="316" t="s">
        <v>5183</v>
      </c>
      <c r="B3928" s="317">
        <v>275</v>
      </c>
      <c r="C3928" s="317">
        <v>275</v>
      </c>
      <c r="D3928" s="266">
        <f t="shared" si="88"/>
        <v>0</v>
      </c>
    </row>
    <row r="3929" spans="1:4" x14ac:dyDescent="0.25">
      <c r="A3929" s="316" t="s">
        <v>5183</v>
      </c>
      <c r="B3929" s="317">
        <v>275</v>
      </c>
      <c r="C3929" s="317">
        <v>275</v>
      </c>
      <c r="D3929" s="266">
        <f t="shared" si="88"/>
        <v>0</v>
      </c>
    </row>
    <row r="3930" spans="1:4" x14ac:dyDescent="0.25">
      <c r="A3930" s="316" t="s">
        <v>5183</v>
      </c>
      <c r="B3930" s="317">
        <v>275</v>
      </c>
      <c r="C3930" s="317">
        <v>275</v>
      </c>
      <c r="D3930" s="266">
        <f t="shared" si="88"/>
        <v>0</v>
      </c>
    </row>
    <row r="3931" spans="1:4" x14ac:dyDescent="0.25">
      <c r="A3931" s="316" t="s">
        <v>5183</v>
      </c>
      <c r="B3931" s="317">
        <v>275</v>
      </c>
      <c r="C3931" s="317">
        <v>275</v>
      </c>
      <c r="D3931" s="266">
        <f t="shared" si="88"/>
        <v>0</v>
      </c>
    </row>
    <row r="3932" spans="1:4" x14ac:dyDescent="0.25">
      <c r="A3932" s="316" t="s">
        <v>5183</v>
      </c>
      <c r="B3932" s="317">
        <v>275</v>
      </c>
      <c r="C3932" s="317">
        <v>275</v>
      </c>
      <c r="D3932" s="266">
        <f t="shared" si="88"/>
        <v>0</v>
      </c>
    </row>
    <row r="3933" spans="1:4" x14ac:dyDescent="0.25">
      <c r="A3933" s="316" t="s">
        <v>5183</v>
      </c>
      <c r="B3933" s="317">
        <v>275</v>
      </c>
      <c r="C3933" s="317">
        <v>275</v>
      </c>
      <c r="D3933" s="266">
        <f t="shared" si="88"/>
        <v>0</v>
      </c>
    </row>
    <row r="3934" spans="1:4" x14ac:dyDescent="0.25">
      <c r="A3934" s="316" t="s">
        <v>5183</v>
      </c>
      <c r="B3934" s="317">
        <v>275</v>
      </c>
      <c r="C3934" s="317">
        <v>275</v>
      </c>
      <c r="D3934" s="266">
        <f t="shared" si="88"/>
        <v>0</v>
      </c>
    </row>
    <row r="3935" spans="1:4" x14ac:dyDescent="0.25">
      <c r="A3935" s="316" t="s">
        <v>5183</v>
      </c>
      <c r="B3935" s="317">
        <v>275</v>
      </c>
      <c r="C3935" s="317">
        <v>275</v>
      </c>
      <c r="D3935" s="266">
        <f t="shared" si="88"/>
        <v>0</v>
      </c>
    </row>
    <row r="3936" spans="1:4" x14ac:dyDescent="0.25">
      <c r="A3936" s="316" t="s">
        <v>5183</v>
      </c>
      <c r="B3936" s="317">
        <v>275</v>
      </c>
      <c r="C3936" s="317">
        <v>275</v>
      </c>
      <c r="D3936" s="266">
        <f t="shared" si="88"/>
        <v>0</v>
      </c>
    </row>
    <row r="3937" spans="1:4" x14ac:dyDescent="0.25">
      <c r="A3937" s="316" t="s">
        <v>5183</v>
      </c>
      <c r="B3937" s="317">
        <v>275</v>
      </c>
      <c r="C3937" s="317">
        <v>275</v>
      </c>
      <c r="D3937" s="266">
        <f t="shared" si="88"/>
        <v>0</v>
      </c>
    </row>
    <row r="3938" spans="1:4" x14ac:dyDescent="0.25">
      <c r="A3938" s="316" t="s">
        <v>5183</v>
      </c>
      <c r="B3938" s="317">
        <v>275</v>
      </c>
      <c r="C3938" s="317">
        <v>275</v>
      </c>
      <c r="D3938" s="266">
        <f t="shared" si="88"/>
        <v>0</v>
      </c>
    </row>
    <row r="3939" spans="1:4" x14ac:dyDescent="0.25">
      <c r="A3939" s="316" t="s">
        <v>5183</v>
      </c>
      <c r="B3939" s="317">
        <v>275</v>
      </c>
      <c r="C3939" s="317">
        <v>275</v>
      </c>
      <c r="D3939" s="266">
        <f t="shared" si="88"/>
        <v>0</v>
      </c>
    </row>
    <row r="3940" spans="1:4" x14ac:dyDescent="0.25">
      <c r="A3940" s="316" t="s">
        <v>5183</v>
      </c>
      <c r="B3940" s="317">
        <v>275</v>
      </c>
      <c r="C3940" s="317">
        <v>275</v>
      </c>
      <c r="D3940" s="266">
        <f t="shared" si="88"/>
        <v>0</v>
      </c>
    </row>
    <row r="3941" spans="1:4" x14ac:dyDescent="0.25">
      <c r="A3941" s="316" t="s">
        <v>5184</v>
      </c>
      <c r="B3941" s="317">
        <v>175</v>
      </c>
      <c r="C3941" s="317">
        <v>175</v>
      </c>
      <c r="D3941" s="266">
        <f t="shared" si="88"/>
        <v>0</v>
      </c>
    </row>
    <row r="3942" spans="1:4" x14ac:dyDescent="0.25">
      <c r="A3942" s="316" t="s">
        <v>5184</v>
      </c>
      <c r="B3942" s="317">
        <v>175</v>
      </c>
      <c r="C3942" s="317">
        <v>175</v>
      </c>
      <c r="D3942" s="266">
        <f t="shared" si="88"/>
        <v>0</v>
      </c>
    </row>
    <row r="3943" spans="1:4" x14ac:dyDescent="0.25">
      <c r="A3943" s="316" t="s">
        <v>5184</v>
      </c>
      <c r="B3943" s="317">
        <v>175</v>
      </c>
      <c r="C3943" s="317">
        <v>175</v>
      </c>
      <c r="D3943" s="266">
        <f t="shared" si="88"/>
        <v>0</v>
      </c>
    </row>
    <row r="3944" spans="1:4" x14ac:dyDescent="0.25">
      <c r="A3944" s="316" t="s">
        <v>5184</v>
      </c>
      <c r="B3944" s="317">
        <v>175</v>
      </c>
      <c r="C3944" s="317">
        <v>175</v>
      </c>
      <c r="D3944" s="266">
        <f t="shared" si="88"/>
        <v>0</v>
      </c>
    </row>
    <row r="3945" spans="1:4" x14ac:dyDescent="0.25">
      <c r="A3945" s="316" t="s">
        <v>5184</v>
      </c>
      <c r="B3945" s="317">
        <v>175</v>
      </c>
      <c r="C3945" s="317">
        <v>175</v>
      </c>
      <c r="D3945" s="266">
        <f t="shared" si="88"/>
        <v>0</v>
      </c>
    </row>
    <row r="3946" spans="1:4" x14ac:dyDescent="0.25">
      <c r="A3946" s="316" t="s">
        <v>5184</v>
      </c>
      <c r="B3946" s="317">
        <v>175</v>
      </c>
      <c r="C3946" s="317">
        <v>175</v>
      </c>
      <c r="D3946" s="266">
        <f t="shared" si="88"/>
        <v>0</v>
      </c>
    </row>
    <row r="3947" spans="1:4" x14ac:dyDescent="0.25">
      <c r="A3947" s="316" t="s">
        <v>5184</v>
      </c>
      <c r="B3947" s="317">
        <v>175</v>
      </c>
      <c r="C3947" s="317">
        <v>175</v>
      </c>
      <c r="D3947" s="266">
        <f t="shared" si="88"/>
        <v>0</v>
      </c>
    </row>
    <row r="3948" spans="1:4" x14ac:dyDescent="0.25">
      <c r="A3948" s="316" t="s">
        <v>5184</v>
      </c>
      <c r="B3948" s="317">
        <v>175</v>
      </c>
      <c r="C3948" s="317">
        <v>175</v>
      </c>
      <c r="D3948" s="266">
        <f t="shared" si="88"/>
        <v>0</v>
      </c>
    </row>
    <row r="3949" spans="1:4" x14ac:dyDescent="0.25">
      <c r="A3949" s="316" t="s">
        <v>5184</v>
      </c>
      <c r="B3949" s="317">
        <v>175</v>
      </c>
      <c r="C3949" s="317">
        <v>175</v>
      </c>
      <c r="D3949" s="266">
        <f t="shared" si="88"/>
        <v>0</v>
      </c>
    </row>
    <row r="3950" spans="1:4" x14ac:dyDescent="0.25">
      <c r="A3950" s="316" t="s">
        <v>5184</v>
      </c>
      <c r="B3950" s="317">
        <v>175</v>
      </c>
      <c r="C3950" s="317">
        <v>175</v>
      </c>
      <c r="D3950" s="266">
        <f t="shared" si="88"/>
        <v>0</v>
      </c>
    </row>
    <row r="3951" spans="1:4" x14ac:dyDescent="0.25">
      <c r="A3951" s="316" t="s">
        <v>5184</v>
      </c>
      <c r="B3951" s="317">
        <v>175</v>
      </c>
      <c r="C3951" s="317">
        <v>175</v>
      </c>
      <c r="D3951" s="266">
        <f t="shared" si="88"/>
        <v>0</v>
      </c>
    </row>
    <row r="3952" spans="1:4" x14ac:dyDescent="0.25">
      <c r="A3952" s="316" t="s">
        <v>5184</v>
      </c>
      <c r="B3952" s="317">
        <v>175</v>
      </c>
      <c r="C3952" s="317">
        <v>175</v>
      </c>
      <c r="D3952" s="266">
        <f t="shared" si="88"/>
        <v>0</v>
      </c>
    </row>
    <row r="3953" spans="1:4" x14ac:dyDescent="0.25">
      <c r="A3953" s="316" t="s">
        <v>5184</v>
      </c>
      <c r="B3953" s="317">
        <v>175</v>
      </c>
      <c r="C3953" s="317">
        <v>175</v>
      </c>
      <c r="D3953" s="266">
        <f t="shared" si="88"/>
        <v>0</v>
      </c>
    </row>
    <row r="3954" spans="1:4" x14ac:dyDescent="0.25">
      <c r="A3954" s="316" t="s">
        <v>5184</v>
      </c>
      <c r="B3954" s="317">
        <v>175</v>
      </c>
      <c r="C3954" s="317">
        <v>175</v>
      </c>
      <c r="D3954" s="266">
        <f t="shared" si="88"/>
        <v>0</v>
      </c>
    </row>
    <row r="3955" spans="1:4" x14ac:dyDescent="0.25">
      <c r="A3955" s="316" t="s">
        <v>5184</v>
      </c>
      <c r="B3955" s="317">
        <v>175</v>
      </c>
      <c r="C3955" s="317">
        <v>175</v>
      </c>
      <c r="D3955" s="266">
        <f t="shared" si="88"/>
        <v>0</v>
      </c>
    </row>
    <row r="3956" spans="1:4" x14ac:dyDescent="0.25">
      <c r="A3956" s="316" t="s">
        <v>5184</v>
      </c>
      <c r="B3956" s="317">
        <v>175</v>
      </c>
      <c r="C3956" s="317">
        <v>175</v>
      </c>
      <c r="D3956" s="266">
        <f t="shared" si="88"/>
        <v>0</v>
      </c>
    </row>
    <row r="3957" spans="1:4" x14ac:dyDescent="0.25">
      <c r="A3957" s="316" t="s">
        <v>5184</v>
      </c>
      <c r="B3957" s="317">
        <v>175</v>
      </c>
      <c r="C3957" s="317">
        <v>175</v>
      </c>
      <c r="D3957" s="266">
        <f t="shared" si="88"/>
        <v>0</v>
      </c>
    </row>
    <row r="3958" spans="1:4" x14ac:dyDescent="0.25">
      <c r="A3958" s="316" t="s">
        <v>5184</v>
      </c>
      <c r="B3958" s="317">
        <v>175</v>
      </c>
      <c r="C3958" s="317">
        <v>175</v>
      </c>
      <c r="D3958" s="266">
        <f t="shared" si="88"/>
        <v>0</v>
      </c>
    </row>
    <row r="3959" spans="1:4" x14ac:dyDescent="0.25">
      <c r="A3959" s="316" t="s">
        <v>5184</v>
      </c>
      <c r="B3959" s="317">
        <v>175</v>
      </c>
      <c r="C3959" s="317">
        <v>175</v>
      </c>
      <c r="D3959" s="266">
        <f t="shared" si="88"/>
        <v>0</v>
      </c>
    </row>
    <row r="3960" spans="1:4" x14ac:dyDescent="0.25">
      <c r="A3960" s="316" t="s">
        <v>5184</v>
      </c>
      <c r="B3960" s="317">
        <v>175</v>
      </c>
      <c r="C3960" s="317">
        <v>175</v>
      </c>
      <c r="D3960" s="266">
        <f t="shared" si="88"/>
        <v>0</v>
      </c>
    </row>
    <row r="3961" spans="1:4" x14ac:dyDescent="0.25">
      <c r="A3961" s="316" t="s">
        <v>5184</v>
      </c>
      <c r="B3961" s="317">
        <v>175</v>
      </c>
      <c r="C3961" s="317">
        <v>175</v>
      </c>
      <c r="D3961" s="266">
        <f t="shared" si="88"/>
        <v>0</v>
      </c>
    </row>
    <row r="3962" spans="1:4" x14ac:dyDescent="0.25">
      <c r="A3962" s="316" t="s">
        <v>5184</v>
      </c>
      <c r="B3962" s="317">
        <v>175</v>
      </c>
      <c r="C3962" s="317">
        <v>175</v>
      </c>
      <c r="D3962" s="266">
        <f t="shared" si="88"/>
        <v>0</v>
      </c>
    </row>
    <row r="3963" spans="1:4" x14ac:dyDescent="0.25">
      <c r="A3963" s="316" t="s">
        <v>5184</v>
      </c>
      <c r="B3963" s="317">
        <v>175</v>
      </c>
      <c r="C3963" s="317">
        <v>175</v>
      </c>
      <c r="D3963" s="266">
        <f t="shared" si="88"/>
        <v>0</v>
      </c>
    </row>
    <row r="3964" spans="1:4" x14ac:dyDescent="0.25">
      <c r="A3964" s="316" t="s">
        <v>5184</v>
      </c>
      <c r="B3964" s="317">
        <v>175</v>
      </c>
      <c r="C3964" s="317">
        <v>175</v>
      </c>
      <c r="D3964" s="266">
        <f t="shared" si="88"/>
        <v>0</v>
      </c>
    </row>
    <row r="3965" spans="1:4" x14ac:dyDescent="0.25">
      <c r="A3965" s="316" t="s">
        <v>5184</v>
      </c>
      <c r="B3965" s="317">
        <v>175</v>
      </c>
      <c r="C3965" s="317">
        <v>175</v>
      </c>
      <c r="D3965" s="266">
        <f t="shared" si="88"/>
        <v>0</v>
      </c>
    </row>
    <row r="3966" spans="1:4" x14ac:dyDescent="0.25">
      <c r="A3966" s="316" t="s">
        <v>5184</v>
      </c>
      <c r="B3966" s="317">
        <v>175</v>
      </c>
      <c r="C3966" s="317">
        <v>175</v>
      </c>
      <c r="D3966" s="266">
        <f t="shared" si="88"/>
        <v>0</v>
      </c>
    </row>
    <row r="3967" spans="1:4" x14ac:dyDescent="0.25">
      <c r="A3967" s="316" t="s">
        <v>5184</v>
      </c>
      <c r="B3967" s="317">
        <v>175</v>
      </c>
      <c r="C3967" s="317">
        <v>175</v>
      </c>
      <c r="D3967" s="266">
        <f t="shared" si="88"/>
        <v>0</v>
      </c>
    </row>
    <row r="3968" spans="1:4" x14ac:dyDescent="0.25">
      <c r="A3968" s="316" t="s">
        <v>5184</v>
      </c>
      <c r="B3968" s="317">
        <v>175</v>
      </c>
      <c r="C3968" s="317">
        <v>175</v>
      </c>
      <c r="D3968" s="266">
        <f t="shared" si="88"/>
        <v>0</v>
      </c>
    </row>
    <row r="3969" spans="1:4" x14ac:dyDescent="0.25">
      <c r="A3969" s="316" t="s">
        <v>5184</v>
      </c>
      <c r="B3969" s="317">
        <v>175</v>
      </c>
      <c r="C3969" s="317">
        <v>175</v>
      </c>
      <c r="D3969" s="266">
        <f t="shared" si="88"/>
        <v>0</v>
      </c>
    </row>
    <row r="3970" spans="1:4" x14ac:dyDescent="0.25">
      <c r="A3970" s="316" t="s">
        <v>5184</v>
      </c>
      <c r="B3970" s="317">
        <v>175</v>
      </c>
      <c r="C3970" s="317">
        <v>175</v>
      </c>
      <c r="D3970" s="266">
        <f t="shared" si="88"/>
        <v>0</v>
      </c>
    </row>
    <row r="3971" spans="1:4" x14ac:dyDescent="0.25">
      <c r="A3971" s="316" t="s">
        <v>5184</v>
      </c>
      <c r="B3971" s="317">
        <v>175</v>
      </c>
      <c r="C3971" s="317">
        <v>175</v>
      </c>
      <c r="D3971" s="266">
        <f t="shared" si="88"/>
        <v>0</v>
      </c>
    </row>
    <row r="3972" spans="1:4" x14ac:dyDescent="0.25">
      <c r="A3972" s="316" t="s">
        <v>5184</v>
      </c>
      <c r="B3972" s="317">
        <v>175</v>
      </c>
      <c r="C3972" s="317">
        <v>175</v>
      </c>
      <c r="D3972" s="266">
        <f t="shared" si="88"/>
        <v>0</v>
      </c>
    </row>
    <row r="3973" spans="1:4" x14ac:dyDescent="0.25">
      <c r="A3973" s="316" t="s">
        <v>5184</v>
      </c>
      <c r="B3973" s="317">
        <v>175</v>
      </c>
      <c r="C3973" s="317">
        <v>175</v>
      </c>
      <c r="D3973" s="266">
        <f t="shared" si="88"/>
        <v>0</v>
      </c>
    </row>
    <row r="3974" spans="1:4" x14ac:dyDescent="0.25">
      <c r="A3974" s="316" t="s">
        <v>5184</v>
      </c>
      <c r="B3974" s="317">
        <v>175</v>
      </c>
      <c r="C3974" s="317">
        <v>175</v>
      </c>
      <c r="D3974" s="266">
        <f t="shared" si="88"/>
        <v>0</v>
      </c>
    </row>
    <row r="3975" spans="1:4" x14ac:dyDescent="0.25">
      <c r="A3975" s="316" t="s">
        <v>5184</v>
      </c>
      <c r="B3975" s="317">
        <v>175</v>
      </c>
      <c r="C3975" s="317">
        <v>175</v>
      </c>
      <c r="D3975" s="266">
        <f t="shared" si="88"/>
        <v>0</v>
      </c>
    </row>
    <row r="3976" spans="1:4" x14ac:dyDescent="0.25">
      <c r="A3976" s="316" t="s">
        <v>5184</v>
      </c>
      <c r="B3976" s="317">
        <v>175</v>
      </c>
      <c r="C3976" s="317">
        <v>175</v>
      </c>
      <c r="D3976" s="266">
        <f t="shared" si="88"/>
        <v>0</v>
      </c>
    </row>
    <row r="3977" spans="1:4" x14ac:dyDescent="0.25">
      <c r="A3977" s="316" t="s">
        <v>5184</v>
      </c>
      <c r="B3977" s="317">
        <v>175</v>
      </c>
      <c r="C3977" s="317">
        <v>175</v>
      </c>
      <c r="D3977" s="266">
        <f t="shared" si="88"/>
        <v>0</v>
      </c>
    </row>
    <row r="3978" spans="1:4" x14ac:dyDescent="0.25">
      <c r="A3978" s="316" t="s">
        <v>5184</v>
      </c>
      <c r="B3978" s="317">
        <v>175</v>
      </c>
      <c r="C3978" s="317">
        <v>175</v>
      </c>
      <c r="D3978" s="266">
        <f t="shared" si="88"/>
        <v>0</v>
      </c>
    </row>
    <row r="3979" spans="1:4" x14ac:dyDescent="0.25">
      <c r="A3979" s="316" t="s">
        <v>5184</v>
      </c>
      <c r="B3979" s="317">
        <v>175</v>
      </c>
      <c r="C3979" s="317">
        <v>175</v>
      </c>
      <c r="D3979" s="266">
        <f t="shared" si="88"/>
        <v>0</v>
      </c>
    </row>
    <row r="3980" spans="1:4" x14ac:dyDescent="0.25">
      <c r="A3980" s="316" t="s">
        <v>5184</v>
      </c>
      <c r="B3980" s="317">
        <v>175</v>
      </c>
      <c r="C3980" s="317">
        <v>175</v>
      </c>
      <c r="D3980" s="266">
        <f t="shared" si="88"/>
        <v>0</v>
      </c>
    </row>
    <row r="3981" spans="1:4" x14ac:dyDescent="0.25">
      <c r="A3981" s="316" t="s">
        <v>5184</v>
      </c>
      <c r="B3981" s="317">
        <v>175</v>
      </c>
      <c r="C3981" s="317">
        <v>175</v>
      </c>
      <c r="D3981" s="266">
        <f t="shared" si="88"/>
        <v>0</v>
      </c>
    </row>
    <row r="3982" spans="1:4" x14ac:dyDescent="0.25">
      <c r="A3982" s="316" t="s">
        <v>5184</v>
      </c>
      <c r="B3982" s="317">
        <v>175</v>
      </c>
      <c r="C3982" s="317">
        <v>175</v>
      </c>
      <c r="D3982" s="266">
        <f t="shared" si="88"/>
        <v>0</v>
      </c>
    </row>
    <row r="3983" spans="1:4" x14ac:dyDescent="0.25">
      <c r="A3983" s="316" t="s">
        <v>5184</v>
      </c>
      <c r="B3983" s="317">
        <v>175</v>
      </c>
      <c r="C3983" s="317">
        <v>175</v>
      </c>
      <c r="D3983" s="266">
        <f t="shared" si="88"/>
        <v>0</v>
      </c>
    </row>
    <row r="3984" spans="1:4" x14ac:dyDescent="0.25">
      <c r="A3984" s="316" t="s">
        <v>5184</v>
      </c>
      <c r="B3984" s="317">
        <v>175</v>
      </c>
      <c r="C3984" s="317">
        <v>175</v>
      </c>
      <c r="D3984" s="266">
        <f t="shared" si="88"/>
        <v>0</v>
      </c>
    </row>
    <row r="3985" spans="1:4" x14ac:dyDescent="0.25">
      <c r="A3985" s="316" t="s">
        <v>5184</v>
      </c>
      <c r="B3985" s="317">
        <v>175</v>
      </c>
      <c r="C3985" s="317">
        <v>175</v>
      </c>
      <c r="D3985" s="266">
        <f t="shared" si="88"/>
        <v>0</v>
      </c>
    </row>
    <row r="3986" spans="1:4" x14ac:dyDescent="0.25">
      <c r="A3986" s="316" t="s">
        <v>5184</v>
      </c>
      <c r="B3986" s="317">
        <v>175</v>
      </c>
      <c r="C3986" s="317">
        <v>175</v>
      </c>
      <c r="D3986" s="266">
        <f t="shared" si="88"/>
        <v>0</v>
      </c>
    </row>
    <row r="3987" spans="1:4" x14ac:dyDescent="0.25">
      <c r="A3987" s="316" t="s">
        <v>5184</v>
      </c>
      <c r="B3987" s="317">
        <v>175</v>
      </c>
      <c r="C3987" s="317">
        <v>175</v>
      </c>
      <c r="D3987" s="266">
        <f t="shared" si="88"/>
        <v>0</v>
      </c>
    </row>
    <row r="3988" spans="1:4" x14ac:dyDescent="0.25">
      <c r="A3988" s="316" t="s">
        <v>5184</v>
      </c>
      <c r="B3988" s="317">
        <v>175</v>
      </c>
      <c r="C3988" s="317">
        <v>175</v>
      </c>
      <c r="D3988" s="266">
        <f t="shared" si="88"/>
        <v>0</v>
      </c>
    </row>
    <row r="3989" spans="1:4" x14ac:dyDescent="0.25">
      <c r="A3989" s="316" t="s">
        <v>5184</v>
      </c>
      <c r="B3989" s="317">
        <v>175</v>
      </c>
      <c r="C3989" s="317">
        <v>175</v>
      </c>
      <c r="D3989" s="266">
        <f t="shared" si="88"/>
        <v>0</v>
      </c>
    </row>
    <row r="3990" spans="1:4" x14ac:dyDescent="0.25">
      <c r="A3990" s="316" t="s">
        <v>5184</v>
      </c>
      <c r="B3990" s="317">
        <v>175</v>
      </c>
      <c r="C3990" s="317">
        <v>175</v>
      </c>
      <c r="D3990" s="266">
        <f t="shared" si="88"/>
        <v>0</v>
      </c>
    </row>
    <row r="3991" spans="1:4" x14ac:dyDescent="0.25">
      <c r="A3991" s="316" t="s">
        <v>5184</v>
      </c>
      <c r="B3991" s="317">
        <v>175</v>
      </c>
      <c r="C3991" s="317">
        <v>175</v>
      </c>
      <c r="D3991" s="266">
        <f t="shared" ref="D3991:D4054" si="89">B3991-C3991</f>
        <v>0</v>
      </c>
    </row>
    <row r="3992" spans="1:4" x14ac:dyDescent="0.25">
      <c r="A3992" s="316" t="s">
        <v>5184</v>
      </c>
      <c r="B3992" s="317">
        <v>175</v>
      </c>
      <c r="C3992" s="317">
        <v>175</v>
      </c>
      <c r="D3992" s="266">
        <f t="shared" si="89"/>
        <v>0</v>
      </c>
    </row>
    <row r="3993" spans="1:4" x14ac:dyDescent="0.25">
      <c r="A3993" s="316" t="s">
        <v>5184</v>
      </c>
      <c r="B3993" s="317">
        <v>175</v>
      </c>
      <c r="C3993" s="317">
        <v>175</v>
      </c>
      <c r="D3993" s="266">
        <f t="shared" si="89"/>
        <v>0</v>
      </c>
    </row>
    <row r="3994" spans="1:4" x14ac:dyDescent="0.25">
      <c r="A3994" s="316" t="s">
        <v>5184</v>
      </c>
      <c r="B3994" s="317">
        <v>175</v>
      </c>
      <c r="C3994" s="317">
        <v>175</v>
      </c>
      <c r="D3994" s="266">
        <f t="shared" si="89"/>
        <v>0</v>
      </c>
    </row>
    <row r="3995" spans="1:4" x14ac:dyDescent="0.25">
      <c r="A3995" s="316" t="s">
        <v>5184</v>
      </c>
      <c r="B3995" s="317">
        <v>175</v>
      </c>
      <c r="C3995" s="317">
        <v>175</v>
      </c>
      <c r="D3995" s="266">
        <f t="shared" si="89"/>
        <v>0</v>
      </c>
    </row>
    <row r="3996" spans="1:4" x14ac:dyDescent="0.25">
      <c r="A3996" s="316" t="s">
        <v>5184</v>
      </c>
      <c r="B3996" s="317">
        <v>175</v>
      </c>
      <c r="C3996" s="317">
        <v>175</v>
      </c>
      <c r="D3996" s="266">
        <f t="shared" si="89"/>
        <v>0</v>
      </c>
    </row>
    <row r="3997" spans="1:4" x14ac:dyDescent="0.25">
      <c r="A3997" s="316" t="s">
        <v>5184</v>
      </c>
      <c r="B3997" s="317">
        <v>175</v>
      </c>
      <c r="C3997" s="317">
        <v>175</v>
      </c>
      <c r="D3997" s="266">
        <f t="shared" si="89"/>
        <v>0</v>
      </c>
    </row>
    <row r="3998" spans="1:4" x14ac:dyDescent="0.25">
      <c r="A3998" s="316" t="s">
        <v>5184</v>
      </c>
      <c r="B3998" s="317">
        <v>175</v>
      </c>
      <c r="C3998" s="317">
        <v>175</v>
      </c>
      <c r="D3998" s="266">
        <f t="shared" si="89"/>
        <v>0</v>
      </c>
    </row>
    <row r="3999" spans="1:4" x14ac:dyDescent="0.25">
      <c r="A3999" s="316" t="s">
        <v>5184</v>
      </c>
      <c r="B3999" s="317">
        <v>175</v>
      </c>
      <c r="C3999" s="317">
        <v>175</v>
      </c>
      <c r="D3999" s="266">
        <f t="shared" si="89"/>
        <v>0</v>
      </c>
    </row>
    <row r="4000" spans="1:4" x14ac:dyDescent="0.25">
      <c r="A4000" s="316" t="s">
        <v>5184</v>
      </c>
      <c r="B4000" s="317">
        <v>175</v>
      </c>
      <c r="C4000" s="317">
        <v>175</v>
      </c>
      <c r="D4000" s="266">
        <f t="shared" si="89"/>
        <v>0</v>
      </c>
    </row>
    <row r="4001" spans="1:4" x14ac:dyDescent="0.25">
      <c r="A4001" s="316" t="s">
        <v>5185</v>
      </c>
      <c r="B4001" s="317">
        <v>175</v>
      </c>
      <c r="C4001" s="317">
        <v>175</v>
      </c>
      <c r="D4001" s="266">
        <f t="shared" si="89"/>
        <v>0</v>
      </c>
    </row>
    <row r="4002" spans="1:4" x14ac:dyDescent="0.25">
      <c r="A4002" s="316" t="s">
        <v>5185</v>
      </c>
      <c r="B4002" s="317">
        <v>175</v>
      </c>
      <c r="C4002" s="317">
        <v>175</v>
      </c>
      <c r="D4002" s="266">
        <f t="shared" si="89"/>
        <v>0</v>
      </c>
    </row>
    <row r="4003" spans="1:4" x14ac:dyDescent="0.25">
      <c r="A4003" s="316" t="s">
        <v>5185</v>
      </c>
      <c r="B4003" s="317">
        <v>175</v>
      </c>
      <c r="C4003" s="317">
        <v>175</v>
      </c>
      <c r="D4003" s="266">
        <f t="shared" si="89"/>
        <v>0</v>
      </c>
    </row>
    <row r="4004" spans="1:4" x14ac:dyDescent="0.25">
      <c r="A4004" s="316" t="s">
        <v>5185</v>
      </c>
      <c r="B4004" s="317">
        <v>175</v>
      </c>
      <c r="C4004" s="317">
        <v>175</v>
      </c>
      <c r="D4004" s="266">
        <f t="shared" si="89"/>
        <v>0</v>
      </c>
    </row>
    <row r="4005" spans="1:4" x14ac:dyDescent="0.25">
      <c r="A4005" s="316" t="s">
        <v>5185</v>
      </c>
      <c r="B4005" s="317">
        <v>175</v>
      </c>
      <c r="C4005" s="317">
        <v>175</v>
      </c>
      <c r="D4005" s="266">
        <f t="shared" si="89"/>
        <v>0</v>
      </c>
    </row>
    <row r="4006" spans="1:4" x14ac:dyDescent="0.25">
      <c r="A4006" s="316" t="s">
        <v>5185</v>
      </c>
      <c r="B4006" s="317">
        <v>175</v>
      </c>
      <c r="C4006" s="317">
        <v>175</v>
      </c>
      <c r="D4006" s="266">
        <f t="shared" si="89"/>
        <v>0</v>
      </c>
    </row>
    <row r="4007" spans="1:4" x14ac:dyDescent="0.25">
      <c r="A4007" s="316" t="s">
        <v>5185</v>
      </c>
      <c r="B4007" s="317">
        <v>175</v>
      </c>
      <c r="C4007" s="317">
        <v>175</v>
      </c>
      <c r="D4007" s="266">
        <f t="shared" si="89"/>
        <v>0</v>
      </c>
    </row>
    <row r="4008" spans="1:4" x14ac:dyDescent="0.25">
      <c r="A4008" s="316" t="s">
        <v>5185</v>
      </c>
      <c r="B4008" s="317">
        <v>175</v>
      </c>
      <c r="C4008" s="317">
        <v>175</v>
      </c>
      <c r="D4008" s="266">
        <f t="shared" si="89"/>
        <v>0</v>
      </c>
    </row>
    <row r="4009" spans="1:4" x14ac:dyDescent="0.25">
      <c r="A4009" s="316" t="s">
        <v>5185</v>
      </c>
      <c r="B4009" s="317">
        <v>175</v>
      </c>
      <c r="C4009" s="317">
        <v>175</v>
      </c>
      <c r="D4009" s="266">
        <f t="shared" si="89"/>
        <v>0</v>
      </c>
    </row>
    <row r="4010" spans="1:4" x14ac:dyDescent="0.25">
      <c r="A4010" s="316" t="s">
        <v>5185</v>
      </c>
      <c r="B4010" s="317">
        <v>175</v>
      </c>
      <c r="C4010" s="317">
        <v>175</v>
      </c>
      <c r="D4010" s="266">
        <f t="shared" si="89"/>
        <v>0</v>
      </c>
    </row>
    <row r="4011" spans="1:4" x14ac:dyDescent="0.25">
      <c r="A4011" s="316" t="s">
        <v>5185</v>
      </c>
      <c r="B4011" s="317">
        <v>175</v>
      </c>
      <c r="C4011" s="317">
        <v>175</v>
      </c>
      <c r="D4011" s="266">
        <f t="shared" si="89"/>
        <v>0</v>
      </c>
    </row>
    <row r="4012" spans="1:4" x14ac:dyDescent="0.25">
      <c r="A4012" s="316" t="s">
        <v>5185</v>
      </c>
      <c r="B4012" s="317">
        <v>175</v>
      </c>
      <c r="C4012" s="317">
        <v>175</v>
      </c>
      <c r="D4012" s="266">
        <f t="shared" si="89"/>
        <v>0</v>
      </c>
    </row>
    <row r="4013" spans="1:4" x14ac:dyDescent="0.25">
      <c r="A4013" s="316" t="s">
        <v>5185</v>
      </c>
      <c r="B4013" s="317">
        <v>175</v>
      </c>
      <c r="C4013" s="317">
        <v>175</v>
      </c>
      <c r="D4013" s="266">
        <f t="shared" si="89"/>
        <v>0</v>
      </c>
    </row>
    <row r="4014" spans="1:4" x14ac:dyDescent="0.25">
      <c r="A4014" s="316" t="s">
        <v>5185</v>
      </c>
      <c r="B4014" s="317">
        <v>175</v>
      </c>
      <c r="C4014" s="317">
        <v>175</v>
      </c>
      <c r="D4014" s="266">
        <f t="shared" si="89"/>
        <v>0</v>
      </c>
    </row>
    <row r="4015" spans="1:4" x14ac:dyDescent="0.25">
      <c r="A4015" s="316" t="s">
        <v>5185</v>
      </c>
      <c r="B4015" s="317">
        <v>175</v>
      </c>
      <c r="C4015" s="317">
        <v>175</v>
      </c>
      <c r="D4015" s="266">
        <f t="shared" si="89"/>
        <v>0</v>
      </c>
    </row>
    <row r="4016" spans="1:4" x14ac:dyDescent="0.25">
      <c r="A4016" s="316" t="s">
        <v>5185</v>
      </c>
      <c r="B4016" s="317">
        <v>175</v>
      </c>
      <c r="C4016" s="317">
        <v>175</v>
      </c>
      <c r="D4016" s="266">
        <f t="shared" si="89"/>
        <v>0</v>
      </c>
    </row>
    <row r="4017" spans="1:4" x14ac:dyDescent="0.25">
      <c r="A4017" s="316" t="s">
        <v>5185</v>
      </c>
      <c r="B4017" s="317">
        <v>175</v>
      </c>
      <c r="C4017" s="317">
        <v>175</v>
      </c>
      <c r="D4017" s="266">
        <f t="shared" si="89"/>
        <v>0</v>
      </c>
    </row>
    <row r="4018" spans="1:4" x14ac:dyDescent="0.25">
      <c r="A4018" s="316" t="s">
        <v>5185</v>
      </c>
      <c r="B4018" s="317">
        <v>175</v>
      </c>
      <c r="C4018" s="317">
        <v>175</v>
      </c>
      <c r="D4018" s="266">
        <f t="shared" si="89"/>
        <v>0</v>
      </c>
    </row>
    <row r="4019" spans="1:4" x14ac:dyDescent="0.25">
      <c r="A4019" s="316" t="s">
        <v>5185</v>
      </c>
      <c r="B4019" s="317">
        <v>175</v>
      </c>
      <c r="C4019" s="317">
        <v>175</v>
      </c>
      <c r="D4019" s="266">
        <f t="shared" si="89"/>
        <v>0</v>
      </c>
    </row>
    <row r="4020" spans="1:4" x14ac:dyDescent="0.25">
      <c r="A4020" s="316" t="s">
        <v>5185</v>
      </c>
      <c r="B4020" s="317">
        <v>175</v>
      </c>
      <c r="C4020" s="317">
        <v>175</v>
      </c>
      <c r="D4020" s="266">
        <f t="shared" si="89"/>
        <v>0</v>
      </c>
    </row>
    <row r="4021" spans="1:4" x14ac:dyDescent="0.25">
      <c r="A4021" s="316" t="s">
        <v>5185</v>
      </c>
      <c r="B4021" s="317">
        <v>175</v>
      </c>
      <c r="C4021" s="317">
        <v>175</v>
      </c>
      <c r="D4021" s="266">
        <f t="shared" si="89"/>
        <v>0</v>
      </c>
    </row>
    <row r="4022" spans="1:4" x14ac:dyDescent="0.25">
      <c r="A4022" s="316" t="s">
        <v>5185</v>
      </c>
      <c r="B4022" s="317">
        <v>175</v>
      </c>
      <c r="C4022" s="317">
        <v>175</v>
      </c>
      <c r="D4022" s="266">
        <f t="shared" si="89"/>
        <v>0</v>
      </c>
    </row>
    <row r="4023" spans="1:4" x14ac:dyDescent="0.25">
      <c r="A4023" s="316" t="s">
        <v>5185</v>
      </c>
      <c r="B4023" s="317">
        <v>175</v>
      </c>
      <c r="C4023" s="317">
        <v>175</v>
      </c>
      <c r="D4023" s="266">
        <f t="shared" si="89"/>
        <v>0</v>
      </c>
    </row>
    <row r="4024" spans="1:4" x14ac:dyDescent="0.25">
      <c r="A4024" s="316" t="s">
        <v>5185</v>
      </c>
      <c r="B4024" s="317">
        <v>175</v>
      </c>
      <c r="C4024" s="317">
        <v>175</v>
      </c>
      <c r="D4024" s="266">
        <f t="shared" si="89"/>
        <v>0</v>
      </c>
    </row>
    <row r="4025" spans="1:4" x14ac:dyDescent="0.25">
      <c r="A4025" s="316" t="s">
        <v>5185</v>
      </c>
      <c r="B4025" s="317">
        <v>175</v>
      </c>
      <c r="C4025" s="317">
        <v>175</v>
      </c>
      <c r="D4025" s="266">
        <f t="shared" si="89"/>
        <v>0</v>
      </c>
    </row>
    <row r="4026" spans="1:4" x14ac:dyDescent="0.25">
      <c r="A4026" s="316" t="s">
        <v>5185</v>
      </c>
      <c r="B4026" s="317">
        <v>175</v>
      </c>
      <c r="C4026" s="317">
        <v>175</v>
      </c>
      <c r="D4026" s="266">
        <f t="shared" si="89"/>
        <v>0</v>
      </c>
    </row>
    <row r="4027" spans="1:4" x14ac:dyDescent="0.25">
      <c r="A4027" s="316" t="s">
        <v>5185</v>
      </c>
      <c r="B4027" s="317">
        <v>175</v>
      </c>
      <c r="C4027" s="317">
        <v>175</v>
      </c>
      <c r="D4027" s="266">
        <f t="shared" si="89"/>
        <v>0</v>
      </c>
    </row>
    <row r="4028" spans="1:4" x14ac:dyDescent="0.25">
      <c r="A4028" s="316" t="s">
        <v>5185</v>
      </c>
      <c r="B4028" s="317">
        <v>175</v>
      </c>
      <c r="C4028" s="317">
        <v>175</v>
      </c>
      <c r="D4028" s="266">
        <f t="shared" si="89"/>
        <v>0</v>
      </c>
    </row>
    <row r="4029" spans="1:4" x14ac:dyDescent="0.25">
      <c r="A4029" s="316" t="s">
        <v>5185</v>
      </c>
      <c r="B4029" s="317">
        <v>175</v>
      </c>
      <c r="C4029" s="317">
        <v>175</v>
      </c>
      <c r="D4029" s="266">
        <f t="shared" si="89"/>
        <v>0</v>
      </c>
    </row>
    <row r="4030" spans="1:4" x14ac:dyDescent="0.25">
      <c r="A4030" s="316" t="s">
        <v>5185</v>
      </c>
      <c r="B4030" s="317">
        <v>175</v>
      </c>
      <c r="C4030" s="317">
        <v>175</v>
      </c>
      <c r="D4030" s="266">
        <f t="shared" si="89"/>
        <v>0</v>
      </c>
    </row>
    <row r="4031" spans="1:4" x14ac:dyDescent="0.25">
      <c r="A4031" s="316" t="s">
        <v>5185</v>
      </c>
      <c r="B4031" s="317">
        <v>175</v>
      </c>
      <c r="C4031" s="317">
        <v>175</v>
      </c>
      <c r="D4031" s="266">
        <f t="shared" si="89"/>
        <v>0</v>
      </c>
    </row>
    <row r="4032" spans="1:4" x14ac:dyDescent="0.25">
      <c r="A4032" s="316" t="s">
        <v>5185</v>
      </c>
      <c r="B4032" s="317">
        <v>175</v>
      </c>
      <c r="C4032" s="317">
        <v>175</v>
      </c>
      <c r="D4032" s="266">
        <f t="shared" si="89"/>
        <v>0</v>
      </c>
    </row>
    <row r="4033" spans="1:4" x14ac:dyDescent="0.25">
      <c r="A4033" s="316" t="s">
        <v>5185</v>
      </c>
      <c r="B4033" s="317">
        <v>175</v>
      </c>
      <c r="C4033" s="317">
        <v>175</v>
      </c>
      <c r="D4033" s="266">
        <f t="shared" si="89"/>
        <v>0</v>
      </c>
    </row>
    <row r="4034" spans="1:4" x14ac:dyDescent="0.25">
      <c r="A4034" s="316" t="s">
        <v>5185</v>
      </c>
      <c r="B4034" s="317">
        <v>175</v>
      </c>
      <c r="C4034" s="317">
        <v>175</v>
      </c>
      <c r="D4034" s="266">
        <f t="shared" si="89"/>
        <v>0</v>
      </c>
    </row>
    <row r="4035" spans="1:4" x14ac:dyDescent="0.25">
      <c r="A4035" s="316" t="s">
        <v>5185</v>
      </c>
      <c r="B4035" s="317">
        <v>175</v>
      </c>
      <c r="C4035" s="317">
        <v>175</v>
      </c>
      <c r="D4035" s="266">
        <f t="shared" si="89"/>
        <v>0</v>
      </c>
    </row>
    <row r="4036" spans="1:4" x14ac:dyDescent="0.25">
      <c r="A4036" s="316" t="s">
        <v>5185</v>
      </c>
      <c r="B4036" s="317">
        <v>175</v>
      </c>
      <c r="C4036" s="317">
        <v>175</v>
      </c>
      <c r="D4036" s="266">
        <f t="shared" si="89"/>
        <v>0</v>
      </c>
    </row>
    <row r="4037" spans="1:4" x14ac:dyDescent="0.25">
      <c r="A4037" s="316" t="s">
        <v>5185</v>
      </c>
      <c r="B4037" s="317">
        <v>175</v>
      </c>
      <c r="C4037" s="317">
        <v>175</v>
      </c>
      <c r="D4037" s="266">
        <f t="shared" si="89"/>
        <v>0</v>
      </c>
    </row>
    <row r="4038" spans="1:4" x14ac:dyDescent="0.25">
      <c r="A4038" s="316" t="s">
        <v>5185</v>
      </c>
      <c r="B4038" s="317">
        <v>175</v>
      </c>
      <c r="C4038" s="317">
        <v>175</v>
      </c>
      <c r="D4038" s="266">
        <f t="shared" si="89"/>
        <v>0</v>
      </c>
    </row>
    <row r="4039" spans="1:4" x14ac:dyDescent="0.25">
      <c r="A4039" s="316" t="s">
        <v>5185</v>
      </c>
      <c r="B4039" s="317">
        <v>175</v>
      </c>
      <c r="C4039" s="317">
        <v>175</v>
      </c>
      <c r="D4039" s="266">
        <f t="shared" si="89"/>
        <v>0</v>
      </c>
    </row>
    <row r="4040" spans="1:4" x14ac:dyDescent="0.25">
      <c r="A4040" s="316" t="s">
        <v>5185</v>
      </c>
      <c r="B4040" s="317">
        <v>175</v>
      </c>
      <c r="C4040" s="317">
        <v>175</v>
      </c>
      <c r="D4040" s="266">
        <f t="shared" si="89"/>
        <v>0</v>
      </c>
    </row>
    <row r="4041" spans="1:4" x14ac:dyDescent="0.25">
      <c r="A4041" s="316" t="s">
        <v>5185</v>
      </c>
      <c r="B4041" s="317">
        <v>175</v>
      </c>
      <c r="C4041" s="317">
        <v>175</v>
      </c>
      <c r="D4041" s="266">
        <f t="shared" si="89"/>
        <v>0</v>
      </c>
    </row>
    <row r="4042" spans="1:4" x14ac:dyDescent="0.25">
      <c r="A4042" s="316" t="s">
        <v>5185</v>
      </c>
      <c r="B4042" s="317">
        <v>175</v>
      </c>
      <c r="C4042" s="317">
        <v>175</v>
      </c>
      <c r="D4042" s="266">
        <f t="shared" si="89"/>
        <v>0</v>
      </c>
    </row>
    <row r="4043" spans="1:4" x14ac:dyDescent="0.25">
      <c r="A4043" s="316" t="s">
        <v>5185</v>
      </c>
      <c r="B4043" s="317">
        <v>175</v>
      </c>
      <c r="C4043" s="317">
        <v>175</v>
      </c>
      <c r="D4043" s="266">
        <f t="shared" si="89"/>
        <v>0</v>
      </c>
    </row>
    <row r="4044" spans="1:4" x14ac:dyDescent="0.25">
      <c r="A4044" s="316" t="s">
        <v>5185</v>
      </c>
      <c r="B4044" s="317">
        <v>175</v>
      </c>
      <c r="C4044" s="317">
        <v>175</v>
      </c>
      <c r="D4044" s="266">
        <f t="shared" si="89"/>
        <v>0</v>
      </c>
    </row>
    <row r="4045" spans="1:4" x14ac:dyDescent="0.25">
      <c r="A4045" s="316" t="s">
        <v>5185</v>
      </c>
      <c r="B4045" s="317">
        <v>175</v>
      </c>
      <c r="C4045" s="317">
        <v>175</v>
      </c>
      <c r="D4045" s="266">
        <f t="shared" si="89"/>
        <v>0</v>
      </c>
    </row>
    <row r="4046" spans="1:4" x14ac:dyDescent="0.25">
      <c r="A4046" s="316" t="s">
        <v>5185</v>
      </c>
      <c r="B4046" s="317">
        <v>175</v>
      </c>
      <c r="C4046" s="317">
        <v>175</v>
      </c>
      <c r="D4046" s="266">
        <f t="shared" si="89"/>
        <v>0</v>
      </c>
    </row>
    <row r="4047" spans="1:4" x14ac:dyDescent="0.25">
      <c r="A4047" s="316" t="s">
        <v>5185</v>
      </c>
      <c r="B4047" s="317">
        <v>175</v>
      </c>
      <c r="C4047" s="317">
        <v>175</v>
      </c>
      <c r="D4047" s="266">
        <f t="shared" si="89"/>
        <v>0</v>
      </c>
    </row>
    <row r="4048" spans="1:4" x14ac:dyDescent="0.25">
      <c r="A4048" s="316" t="s">
        <v>5185</v>
      </c>
      <c r="B4048" s="317">
        <v>175</v>
      </c>
      <c r="C4048" s="317">
        <v>175</v>
      </c>
      <c r="D4048" s="266">
        <f t="shared" si="89"/>
        <v>0</v>
      </c>
    </row>
    <row r="4049" spans="1:4" x14ac:dyDescent="0.25">
      <c r="A4049" s="316" t="s">
        <v>5185</v>
      </c>
      <c r="B4049" s="317">
        <v>175</v>
      </c>
      <c r="C4049" s="317">
        <v>175</v>
      </c>
      <c r="D4049" s="266">
        <f t="shared" si="89"/>
        <v>0</v>
      </c>
    </row>
    <row r="4050" spans="1:4" x14ac:dyDescent="0.25">
      <c r="A4050" s="316" t="s">
        <v>5185</v>
      </c>
      <c r="B4050" s="317">
        <v>175</v>
      </c>
      <c r="C4050" s="317">
        <v>175</v>
      </c>
      <c r="D4050" s="266">
        <f t="shared" si="89"/>
        <v>0</v>
      </c>
    </row>
    <row r="4051" spans="1:4" x14ac:dyDescent="0.25">
      <c r="A4051" s="316" t="s">
        <v>5185</v>
      </c>
      <c r="B4051" s="317">
        <v>175</v>
      </c>
      <c r="C4051" s="317">
        <v>175</v>
      </c>
      <c r="D4051" s="266">
        <f t="shared" si="89"/>
        <v>0</v>
      </c>
    </row>
    <row r="4052" spans="1:4" x14ac:dyDescent="0.25">
      <c r="A4052" s="316" t="s">
        <v>5185</v>
      </c>
      <c r="B4052" s="317">
        <v>175</v>
      </c>
      <c r="C4052" s="317">
        <v>175</v>
      </c>
      <c r="D4052" s="266">
        <f t="shared" si="89"/>
        <v>0</v>
      </c>
    </row>
    <row r="4053" spans="1:4" x14ac:dyDescent="0.25">
      <c r="A4053" s="316" t="s">
        <v>5185</v>
      </c>
      <c r="B4053" s="317">
        <v>175</v>
      </c>
      <c r="C4053" s="317">
        <v>175</v>
      </c>
      <c r="D4053" s="266">
        <f t="shared" si="89"/>
        <v>0</v>
      </c>
    </row>
    <row r="4054" spans="1:4" x14ac:dyDescent="0.25">
      <c r="A4054" s="316" t="s">
        <v>5185</v>
      </c>
      <c r="B4054" s="317">
        <v>175</v>
      </c>
      <c r="C4054" s="317">
        <v>175</v>
      </c>
      <c r="D4054" s="266">
        <f t="shared" si="89"/>
        <v>0</v>
      </c>
    </row>
    <row r="4055" spans="1:4" x14ac:dyDescent="0.25">
      <c r="A4055" s="316" t="s">
        <v>5185</v>
      </c>
      <c r="B4055" s="317">
        <v>175</v>
      </c>
      <c r="C4055" s="317">
        <v>175</v>
      </c>
      <c r="D4055" s="266">
        <f t="shared" ref="D4055:D4118" si="90">B4055-C4055</f>
        <v>0</v>
      </c>
    </row>
    <row r="4056" spans="1:4" x14ac:dyDescent="0.25">
      <c r="A4056" s="316" t="s">
        <v>5185</v>
      </c>
      <c r="B4056" s="317">
        <v>175</v>
      </c>
      <c r="C4056" s="317">
        <v>175</v>
      </c>
      <c r="D4056" s="266">
        <f t="shared" si="90"/>
        <v>0</v>
      </c>
    </row>
    <row r="4057" spans="1:4" x14ac:dyDescent="0.25">
      <c r="A4057" s="316" t="s">
        <v>5185</v>
      </c>
      <c r="B4057" s="317">
        <v>175</v>
      </c>
      <c r="C4057" s="317">
        <v>175</v>
      </c>
      <c r="D4057" s="266">
        <f t="shared" si="90"/>
        <v>0</v>
      </c>
    </row>
    <row r="4058" spans="1:4" x14ac:dyDescent="0.25">
      <c r="A4058" s="316" t="s">
        <v>5185</v>
      </c>
      <c r="B4058" s="317">
        <v>175</v>
      </c>
      <c r="C4058" s="317">
        <v>175</v>
      </c>
      <c r="D4058" s="266">
        <f t="shared" si="90"/>
        <v>0</v>
      </c>
    </row>
    <row r="4059" spans="1:4" x14ac:dyDescent="0.25">
      <c r="A4059" s="316" t="s">
        <v>5185</v>
      </c>
      <c r="B4059" s="317">
        <v>175</v>
      </c>
      <c r="C4059" s="317">
        <v>175</v>
      </c>
      <c r="D4059" s="266">
        <f t="shared" si="90"/>
        <v>0</v>
      </c>
    </row>
    <row r="4060" spans="1:4" x14ac:dyDescent="0.25">
      <c r="A4060" s="316" t="s">
        <v>5185</v>
      </c>
      <c r="B4060" s="317">
        <v>175</v>
      </c>
      <c r="C4060" s="317">
        <v>175</v>
      </c>
      <c r="D4060" s="266">
        <f t="shared" si="90"/>
        <v>0</v>
      </c>
    </row>
    <row r="4061" spans="1:4" x14ac:dyDescent="0.25">
      <c r="A4061" s="316" t="s">
        <v>5186</v>
      </c>
      <c r="B4061" s="317">
        <v>9449</v>
      </c>
      <c r="C4061" s="317">
        <v>9449</v>
      </c>
      <c r="D4061" s="266">
        <f t="shared" si="90"/>
        <v>0</v>
      </c>
    </row>
    <row r="4062" spans="1:4" x14ac:dyDescent="0.25">
      <c r="A4062" s="316" t="s">
        <v>5187</v>
      </c>
      <c r="B4062" s="317">
        <v>570</v>
      </c>
      <c r="C4062" s="317">
        <v>570</v>
      </c>
      <c r="D4062" s="266">
        <f t="shared" si="90"/>
        <v>0</v>
      </c>
    </row>
    <row r="4063" spans="1:4" x14ac:dyDescent="0.25">
      <c r="A4063" s="316" t="s">
        <v>5187</v>
      </c>
      <c r="B4063" s="317">
        <v>570</v>
      </c>
      <c r="C4063" s="317">
        <v>570</v>
      </c>
      <c r="D4063" s="266">
        <f t="shared" si="90"/>
        <v>0</v>
      </c>
    </row>
    <row r="4064" spans="1:4" x14ac:dyDescent="0.25">
      <c r="A4064" s="316" t="s">
        <v>5188</v>
      </c>
      <c r="B4064" s="317">
        <v>2700</v>
      </c>
      <c r="C4064" s="317">
        <v>2700</v>
      </c>
      <c r="D4064" s="266">
        <f t="shared" si="90"/>
        <v>0</v>
      </c>
    </row>
    <row r="4065" spans="1:4" x14ac:dyDescent="0.25">
      <c r="A4065" s="316" t="s">
        <v>5188</v>
      </c>
      <c r="B4065" s="317">
        <v>2700</v>
      </c>
      <c r="C4065" s="317">
        <v>2700</v>
      </c>
      <c r="D4065" s="266">
        <f t="shared" si="90"/>
        <v>0</v>
      </c>
    </row>
    <row r="4066" spans="1:4" x14ac:dyDescent="0.25">
      <c r="A4066" s="316" t="s">
        <v>5188</v>
      </c>
      <c r="B4066" s="317">
        <v>2700</v>
      </c>
      <c r="C4066" s="317">
        <v>2700</v>
      </c>
      <c r="D4066" s="266">
        <f t="shared" si="90"/>
        <v>0</v>
      </c>
    </row>
    <row r="4067" spans="1:4" x14ac:dyDescent="0.25">
      <c r="A4067" s="316" t="s">
        <v>5188</v>
      </c>
      <c r="B4067" s="317">
        <v>2700</v>
      </c>
      <c r="C4067" s="317">
        <v>2700</v>
      </c>
      <c r="D4067" s="266">
        <f t="shared" si="90"/>
        <v>0</v>
      </c>
    </row>
    <row r="4068" spans="1:4" x14ac:dyDescent="0.25">
      <c r="A4068" s="316" t="s">
        <v>5188</v>
      </c>
      <c r="B4068" s="317">
        <v>2700</v>
      </c>
      <c r="C4068" s="317">
        <v>2700</v>
      </c>
      <c r="D4068" s="266">
        <f t="shared" si="90"/>
        <v>0</v>
      </c>
    </row>
    <row r="4069" spans="1:4" x14ac:dyDescent="0.25">
      <c r="A4069" s="316" t="s">
        <v>5188</v>
      </c>
      <c r="B4069" s="317">
        <v>2700</v>
      </c>
      <c r="C4069" s="317">
        <v>2700</v>
      </c>
      <c r="D4069" s="266">
        <f t="shared" si="90"/>
        <v>0</v>
      </c>
    </row>
    <row r="4070" spans="1:4" x14ac:dyDescent="0.25">
      <c r="A4070" s="316" t="s">
        <v>5189</v>
      </c>
      <c r="B4070" s="317">
        <v>4570</v>
      </c>
      <c r="C4070" s="317">
        <v>4570</v>
      </c>
      <c r="D4070" s="266">
        <f t="shared" si="90"/>
        <v>0</v>
      </c>
    </row>
    <row r="4071" spans="1:4" x14ac:dyDescent="0.25">
      <c r="A4071" s="316" t="s">
        <v>5189</v>
      </c>
      <c r="B4071" s="317">
        <v>4570</v>
      </c>
      <c r="C4071" s="317">
        <v>4570</v>
      </c>
      <c r="D4071" s="266">
        <f t="shared" si="90"/>
        <v>0</v>
      </c>
    </row>
    <row r="4072" spans="1:4" x14ac:dyDescent="0.25">
      <c r="A4072" s="316" t="s">
        <v>5190</v>
      </c>
      <c r="B4072" s="317">
        <v>4570</v>
      </c>
      <c r="C4072" s="317">
        <v>4570</v>
      </c>
      <c r="D4072" s="266">
        <f t="shared" si="90"/>
        <v>0</v>
      </c>
    </row>
    <row r="4073" spans="1:4" x14ac:dyDescent="0.25">
      <c r="A4073" s="316" t="s">
        <v>5190</v>
      </c>
      <c r="B4073" s="317">
        <v>4570</v>
      </c>
      <c r="C4073" s="317">
        <v>4570</v>
      </c>
      <c r="D4073" s="266">
        <f t="shared" si="90"/>
        <v>0</v>
      </c>
    </row>
    <row r="4074" spans="1:4" x14ac:dyDescent="0.25">
      <c r="A4074" s="316" t="s">
        <v>5191</v>
      </c>
      <c r="B4074" s="317">
        <v>1200</v>
      </c>
      <c r="C4074" s="317">
        <v>1200</v>
      </c>
      <c r="D4074" s="266">
        <f t="shared" si="90"/>
        <v>0</v>
      </c>
    </row>
    <row r="4075" spans="1:4" x14ac:dyDescent="0.25">
      <c r="A4075" s="316" t="s">
        <v>5192</v>
      </c>
      <c r="B4075" s="317">
        <v>1310</v>
      </c>
      <c r="C4075" s="317">
        <v>1310</v>
      </c>
      <c r="D4075" s="266">
        <f t="shared" si="90"/>
        <v>0</v>
      </c>
    </row>
    <row r="4076" spans="1:4" x14ac:dyDescent="0.25">
      <c r="A4076" s="316" t="s">
        <v>5193</v>
      </c>
      <c r="B4076" s="317">
        <v>1213</v>
      </c>
      <c r="C4076" s="317">
        <v>1213</v>
      </c>
      <c r="D4076" s="266">
        <f t="shared" si="90"/>
        <v>0</v>
      </c>
    </row>
    <row r="4077" spans="1:4" x14ac:dyDescent="0.25">
      <c r="A4077" s="316" t="s">
        <v>5193</v>
      </c>
      <c r="B4077" s="317">
        <v>1213</v>
      </c>
      <c r="C4077" s="317">
        <v>1213</v>
      </c>
      <c r="D4077" s="266">
        <f t="shared" si="90"/>
        <v>0</v>
      </c>
    </row>
    <row r="4078" spans="1:4" x14ac:dyDescent="0.25">
      <c r="A4078" s="316" t="s">
        <v>5193</v>
      </c>
      <c r="B4078" s="317">
        <v>1213</v>
      </c>
      <c r="C4078" s="317">
        <v>1213</v>
      </c>
      <c r="D4078" s="266">
        <f t="shared" si="90"/>
        <v>0</v>
      </c>
    </row>
    <row r="4079" spans="1:4" x14ac:dyDescent="0.25">
      <c r="A4079" s="316" t="s">
        <v>5194</v>
      </c>
      <c r="B4079" s="317">
        <v>2173</v>
      </c>
      <c r="C4079" s="317">
        <v>2173</v>
      </c>
      <c r="D4079" s="266">
        <f t="shared" si="90"/>
        <v>0</v>
      </c>
    </row>
    <row r="4080" spans="1:4" x14ac:dyDescent="0.25">
      <c r="A4080" s="316" t="s">
        <v>5194</v>
      </c>
      <c r="B4080" s="317">
        <v>2173</v>
      </c>
      <c r="C4080" s="317">
        <v>2173</v>
      </c>
      <c r="D4080" s="266">
        <f t="shared" si="90"/>
        <v>0</v>
      </c>
    </row>
    <row r="4081" spans="1:4" x14ac:dyDescent="0.25">
      <c r="A4081" s="316" t="s">
        <v>5194</v>
      </c>
      <c r="B4081" s="317">
        <v>2173</v>
      </c>
      <c r="C4081" s="317">
        <v>2173</v>
      </c>
      <c r="D4081" s="266">
        <f t="shared" si="90"/>
        <v>0</v>
      </c>
    </row>
    <row r="4082" spans="1:4" x14ac:dyDescent="0.25">
      <c r="A4082" s="316" t="s">
        <v>5195</v>
      </c>
      <c r="B4082" s="317">
        <v>3441</v>
      </c>
      <c r="C4082" s="317">
        <v>3441</v>
      </c>
      <c r="D4082" s="266">
        <f t="shared" si="90"/>
        <v>0</v>
      </c>
    </row>
    <row r="4083" spans="1:4" x14ac:dyDescent="0.25">
      <c r="A4083" s="316" t="s">
        <v>5195</v>
      </c>
      <c r="B4083" s="317">
        <v>3441</v>
      </c>
      <c r="C4083" s="317">
        <v>3441</v>
      </c>
      <c r="D4083" s="266">
        <f t="shared" si="90"/>
        <v>0</v>
      </c>
    </row>
    <row r="4084" spans="1:4" x14ac:dyDescent="0.25">
      <c r="A4084" s="316" t="s">
        <v>5195</v>
      </c>
      <c r="B4084" s="317">
        <v>3441</v>
      </c>
      <c r="C4084" s="317">
        <v>3441</v>
      </c>
      <c r="D4084" s="266">
        <f t="shared" si="90"/>
        <v>0</v>
      </c>
    </row>
    <row r="4085" spans="1:4" x14ac:dyDescent="0.25">
      <c r="A4085" s="316" t="s">
        <v>5196</v>
      </c>
      <c r="B4085" s="317">
        <v>921</v>
      </c>
      <c r="C4085" s="317">
        <v>921</v>
      </c>
      <c r="D4085" s="266">
        <f t="shared" si="90"/>
        <v>0</v>
      </c>
    </row>
    <row r="4086" spans="1:4" x14ac:dyDescent="0.25">
      <c r="A4086" s="316" t="s">
        <v>5196</v>
      </c>
      <c r="B4086" s="317">
        <v>921</v>
      </c>
      <c r="C4086" s="317">
        <v>921</v>
      </c>
      <c r="D4086" s="266">
        <f t="shared" si="90"/>
        <v>0</v>
      </c>
    </row>
    <row r="4087" spans="1:4" x14ac:dyDescent="0.25">
      <c r="A4087" s="316" t="s">
        <v>5196</v>
      </c>
      <c r="B4087" s="317">
        <v>921</v>
      </c>
      <c r="C4087" s="317">
        <v>921</v>
      </c>
      <c r="D4087" s="266">
        <f t="shared" si="90"/>
        <v>0</v>
      </c>
    </row>
    <row r="4088" spans="1:4" x14ac:dyDescent="0.25">
      <c r="A4088" s="316" t="s">
        <v>5196</v>
      </c>
      <c r="B4088" s="317">
        <v>921</v>
      </c>
      <c r="C4088" s="317">
        <v>921</v>
      </c>
      <c r="D4088" s="266">
        <f t="shared" si="90"/>
        <v>0</v>
      </c>
    </row>
    <row r="4089" spans="1:4" x14ac:dyDescent="0.25">
      <c r="A4089" s="316" t="s">
        <v>5196</v>
      </c>
      <c r="B4089" s="317">
        <v>921</v>
      </c>
      <c r="C4089" s="317">
        <v>921</v>
      </c>
      <c r="D4089" s="266">
        <f t="shared" si="90"/>
        <v>0</v>
      </c>
    </row>
    <row r="4090" spans="1:4" x14ac:dyDescent="0.25">
      <c r="A4090" s="316" t="s">
        <v>5196</v>
      </c>
      <c r="B4090" s="317">
        <v>921</v>
      </c>
      <c r="C4090" s="317">
        <v>921</v>
      </c>
      <c r="D4090" s="266">
        <f t="shared" si="90"/>
        <v>0</v>
      </c>
    </row>
    <row r="4091" spans="1:4" x14ac:dyDescent="0.25">
      <c r="A4091" s="316" t="s">
        <v>5196</v>
      </c>
      <c r="B4091" s="317">
        <v>921</v>
      </c>
      <c r="C4091" s="317">
        <v>921</v>
      </c>
      <c r="D4091" s="266">
        <f t="shared" si="90"/>
        <v>0</v>
      </c>
    </row>
    <row r="4092" spans="1:4" x14ac:dyDescent="0.25">
      <c r="A4092" s="316" t="s">
        <v>5196</v>
      </c>
      <c r="B4092" s="317">
        <v>921</v>
      </c>
      <c r="C4092" s="317">
        <v>921</v>
      </c>
      <c r="D4092" s="266">
        <f t="shared" si="90"/>
        <v>0</v>
      </c>
    </row>
    <row r="4093" spans="1:4" x14ac:dyDescent="0.25">
      <c r="A4093" s="316" t="s">
        <v>5196</v>
      </c>
      <c r="B4093" s="317">
        <v>921</v>
      </c>
      <c r="C4093" s="317">
        <v>921</v>
      </c>
      <c r="D4093" s="266">
        <f t="shared" si="90"/>
        <v>0</v>
      </c>
    </row>
    <row r="4094" spans="1:4" x14ac:dyDescent="0.25">
      <c r="A4094" s="316" t="s">
        <v>5196</v>
      </c>
      <c r="B4094" s="317">
        <v>921</v>
      </c>
      <c r="C4094" s="317">
        <v>921</v>
      </c>
      <c r="D4094" s="266">
        <f t="shared" si="90"/>
        <v>0</v>
      </c>
    </row>
    <row r="4095" spans="1:4" x14ac:dyDescent="0.25">
      <c r="A4095" s="316" t="s">
        <v>5197</v>
      </c>
      <c r="B4095" s="317">
        <v>1152</v>
      </c>
      <c r="C4095" s="317">
        <v>1152</v>
      </c>
      <c r="D4095" s="266">
        <f t="shared" si="90"/>
        <v>0</v>
      </c>
    </row>
    <row r="4096" spans="1:4" x14ac:dyDescent="0.25">
      <c r="A4096" s="316" t="s">
        <v>5198</v>
      </c>
      <c r="B4096" s="317">
        <v>1256</v>
      </c>
      <c r="C4096" s="317">
        <v>1256</v>
      </c>
      <c r="D4096" s="266">
        <f t="shared" si="90"/>
        <v>0</v>
      </c>
    </row>
    <row r="4097" spans="1:4" x14ac:dyDescent="0.25">
      <c r="A4097" s="316" t="s">
        <v>5199</v>
      </c>
      <c r="B4097" s="317">
        <v>1086</v>
      </c>
      <c r="C4097" s="317">
        <v>1086</v>
      </c>
      <c r="D4097" s="266">
        <f t="shared" si="90"/>
        <v>0</v>
      </c>
    </row>
    <row r="4098" spans="1:4" x14ac:dyDescent="0.25">
      <c r="A4098" s="316" t="s">
        <v>5199</v>
      </c>
      <c r="B4098" s="317">
        <v>1086</v>
      </c>
      <c r="C4098" s="317">
        <v>1086</v>
      </c>
      <c r="D4098" s="266">
        <f t="shared" si="90"/>
        <v>0</v>
      </c>
    </row>
    <row r="4099" spans="1:4" x14ac:dyDescent="0.25">
      <c r="A4099" s="316" t="s">
        <v>5200</v>
      </c>
      <c r="B4099" s="317">
        <v>606</v>
      </c>
      <c r="C4099" s="317">
        <v>606</v>
      </c>
      <c r="D4099" s="266">
        <f t="shared" si="90"/>
        <v>0</v>
      </c>
    </row>
    <row r="4100" spans="1:4" x14ac:dyDescent="0.25">
      <c r="A4100" s="316" t="s">
        <v>5200</v>
      </c>
      <c r="B4100" s="317">
        <v>606</v>
      </c>
      <c r="C4100" s="317">
        <v>606</v>
      </c>
      <c r="D4100" s="266">
        <f t="shared" si="90"/>
        <v>0</v>
      </c>
    </row>
    <row r="4101" spans="1:4" x14ac:dyDescent="0.25">
      <c r="A4101" s="316" t="s">
        <v>5200</v>
      </c>
      <c r="B4101" s="317">
        <v>606</v>
      </c>
      <c r="C4101" s="317">
        <v>606</v>
      </c>
      <c r="D4101" s="266">
        <f t="shared" si="90"/>
        <v>0</v>
      </c>
    </row>
    <row r="4102" spans="1:4" x14ac:dyDescent="0.25">
      <c r="A4102" s="316" t="s">
        <v>5200</v>
      </c>
      <c r="B4102" s="317">
        <v>606</v>
      </c>
      <c r="C4102" s="317">
        <v>606</v>
      </c>
      <c r="D4102" s="266">
        <f t="shared" si="90"/>
        <v>0</v>
      </c>
    </row>
    <row r="4103" spans="1:4" x14ac:dyDescent="0.25">
      <c r="A4103" s="316" t="s">
        <v>5196</v>
      </c>
      <c r="B4103" s="317">
        <v>921</v>
      </c>
      <c r="C4103" s="317">
        <v>921</v>
      </c>
      <c r="D4103" s="266">
        <f t="shared" si="90"/>
        <v>0</v>
      </c>
    </row>
    <row r="4104" spans="1:4" x14ac:dyDescent="0.25">
      <c r="A4104" s="316" t="s">
        <v>5196</v>
      </c>
      <c r="B4104" s="317">
        <v>921</v>
      </c>
      <c r="C4104" s="317">
        <v>921</v>
      </c>
      <c r="D4104" s="266">
        <f t="shared" si="90"/>
        <v>0</v>
      </c>
    </row>
    <row r="4105" spans="1:4" x14ac:dyDescent="0.25">
      <c r="A4105" s="316" t="s">
        <v>5201</v>
      </c>
      <c r="B4105" s="317">
        <v>658</v>
      </c>
      <c r="C4105" s="317">
        <v>658</v>
      </c>
      <c r="D4105" s="266">
        <f t="shared" si="90"/>
        <v>0</v>
      </c>
    </row>
    <row r="4106" spans="1:4" x14ac:dyDescent="0.25">
      <c r="A4106" s="316" t="s">
        <v>5201</v>
      </c>
      <c r="B4106" s="317">
        <v>658</v>
      </c>
      <c r="C4106" s="317">
        <v>658</v>
      </c>
      <c r="D4106" s="266">
        <f t="shared" si="90"/>
        <v>0</v>
      </c>
    </row>
    <row r="4107" spans="1:4" x14ac:dyDescent="0.25">
      <c r="A4107" s="316" t="s">
        <v>5202</v>
      </c>
      <c r="B4107" s="317">
        <v>220</v>
      </c>
      <c r="C4107" s="317">
        <v>220</v>
      </c>
      <c r="D4107" s="266">
        <f t="shared" si="90"/>
        <v>0</v>
      </c>
    </row>
    <row r="4108" spans="1:4" x14ac:dyDescent="0.25">
      <c r="A4108" s="316" t="s">
        <v>5202</v>
      </c>
      <c r="B4108" s="317">
        <v>220</v>
      </c>
      <c r="C4108" s="317">
        <v>220</v>
      </c>
      <c r="D4108" s="266">
        <f t="shared" si="90"/>
        <v>0</v>
      </c>
    </row>
    <row r="4109" spans="1:4" x14ac:dyDescent="0.25">
      <c r="A4109" s="316" t="s">
        <v>5202</v>
      </c>
      <c r="B4109" s="317">
        <v>220</v>
      </c>
      <c r="C4109" s="317">
        <v>220</v>
      </c>
      <c r="D4109" s="266">
        <f t="shared" si="90"/>
        <v>0</v>
      </c>
    </row>
    <row r="4110" spans="1:4" x14ac:dyDescent="0.25">
      <c r="A4110" s="316" t="s">
        <v>5203</v>
      </c>
      <c r="B4110" s="317">
        <v>260</v>
      </c>
      <c r="C4110" s="317">
        <v>260</v>
      </c>
      <c r="D4110" s="266">
        <f t="shared" si="90"/>
        <v>0</v>
      </c>
    </row>
    <row r="4111" spans="1:4" x14ac:dyDescent="0.25">
      <c r="A4111" s="316" t="s">
        <v>5203</v>
      </c>
      <c r="B4111" s="317">
        <v>260</v>
      </c>
      <c r="C4111" s="317">
        <v>260</v>
      </c>
      <c r="D4111" s="266">
        <f t="shared" si="90"/>
        <v>0</v>
      </c>
    </row>
    <row r="4112" spans="1:4" x14ac:dyDescent="0.25">
      <c r="A4112" s="316" t="s">
        <v>5203</v>
      </c>
      <c r="B4112" s="317">
        <v>260</v>
      </c>
      <c r="C4112" s="317">
        <v>260</v>
      </c>
      <c r="D4112" s="266">
        <f t="shared" si="90"/>
        <v>0</v>
      </c>
    </row>
    <row r="4113" spans="1:4" x14ac:dyDescent="0.25">
      <c r="A4113" s="316" t="s">
        <v>5204</v>
      </c>
      <c r="B4113" s="317">
        <v>158</v>
      </c>
      <c r="C4113" s="317">
        <v>158</v>
      </c>
      <c r="D4113" s="266">
        <f t="shared" si="90"/>
        <v>0</v>
      </c>
    </row>
    <row r="4114" spans="1:4" x14ac:dyDescent="0.25">
      <c r="A4114" s="316" t="s">
        <v>5204</v>
      </c>
      <c r="B4114" s="317">
        <v>158</v>
      </c>
      <c r="C4114" s="317">
        <v>158</v>
      </c>
      <c r="D4114" s="266">
        <f t="shared" si="90"/>
        <v>0</v>
      </c>
    </row>
    <row r="4115" spans="1:4" x14ac:dyDescent="0.25">
      <c r="A4115" s="316" t="s">
        <v>5204</v>
      </c>
      <c r="B4115" s="317">
        <v>158</v>
      </c>
      <c r="C4115" s="317">
        <v>158</v>
      </c>
      <c r="D4115" s="266">
        <f t="shared" si="90"/>
        <v>0</v>
      </c>
    </row>
    <row r="4116" spans="1:4" x14ac:dyDescent="0.25">
      <c r="A4116" s="316" t="s">
        <v>5204</v>
      </c>
      <c r="B4116" s="317">
        <v>158</v>
      </c>
      <c r="C4116" s="317">
        <v>158</v>
      </c>
      <c r="D4116" s="266">
        <f t="shared" si="90"/>
        <v>0</v>
      </c>
    </row>
    <row r="4117" spans="1:4" x14ac:dyDescent="0.25">
      <c r="A4117" s="316" t="s">
        <v>5204</v>
      </c>
      <c r="B4117" s="317">
        <v>158</v>
      </c>
      <c r="C4117" s="317">
        <v>158</v>
      </c>
      <c r="D4117" s="266">
        <f t="shared" si="90"/>
        <v>0</v>
      </c>
    </row>
    <row r="4118" spans="1:4" x14ac:dyDescent="0.25">
      <c r="A4118" s="316" t="s">
        <v>5195</v>
      </c>
      <c r="B4118" s="317">
        <v>3441</v>
      </c>
      <c r="C4118" s="317">
        <v>3441</v>
      </c>
      <c r="D4118" s="266">
        <f t="shared" si="90"/>
        <v>0</v>
      </c>
    </row>
    <row r="4119" spans="1:4" x14ac:dyDescent="0.25">
      <c r="A4119" s="316" t="s">
        <v>5195</v>
      </c>
      <c r="B4119" s="317">
        <v>3441</v>
      </c>
      <c r="C4119" s="317">
        <v>3441</v>
      </c>
      <c r="D4119" s="266">
        <f t="shared" ref="D4119:D4182" si="91">B4119-C4119</f>
        <v>0</v>
      </c>
    </row>
    <row r="4120" spans="1:4" x14ac:dyDescent="0.25">
      <c r="A4120" s="316" t="s">
        <v>5195</v>
      </c>
      <c r="B4120" s="317">
        <v>3441</v>
      </c>
      <c r="C4120" s="317">
        <v>3441</v>
      </c>
      <c r="D4120" s="266">
        <f t="shared" si="91"/>
        <v>0</v>
      </c>
    </row>
    <row r="4121" spans="1:4" x14ac:dyDescent="0.25">
      <c r="A4121" s="316" t="s">
        <v>5195</v>
      </c>
      <c r="B4121" s="317">
        <v>3441</v>
      </c>
      <c r="C4121" s="317">
        <v>3441</v>
      </c>
      <c r="D4121" s="266">
        <f t="shared" si="91"/>
        <v>0</v>
      </c>
    </row>
    <row r="4122" spans="1:4" x14ac:dyDescent="0.25">
      <c r="A4122" s="316" t="s">
        <v>5205</v>
      </c>
      <c r="B4122" s="317">
        <v>2110</v>
      </c>
      <c r="C4122" s="317">
        <v>2110</v>
      </c>
      <c r="D4122" s="266">
        <f t="shared" si="91"/>
        <v>0</v>
      </c>
    </row>
    <row r="4123" spans="1:4" x14ac:dyDescent="0.25">
      <c r="A4123" s="316" t="s">
        <v>5206</v>
      </c>
      <c r="B4123" s="317">
        <v>620</v>
      </c>
      <c r="C4123" s="317">
        <v>620</v>
      </c>
      <c r="D4123" s="266">
        <f t="shared" si="91"/>
        <v>0</v>
      </c>
    </row>
    <row r="4124" spans="1:4" x14ac:dyDescent="0.25">
      <c r="A4124" s="316" t="s">
        <v>5206</v>
      </c>
      <c r="B4124" s="317">
        <v>620</v>
      </c>
      <c r="C4124" s="317">
        <v>620</v>
      </c>
      <c r="D4124" s="266">
        <f t="shared" si="91"/>
        <v>0</v>
      </c>
    </row>
    <row r="4125" spans="1:4" x14ac:dyDescent="0.25">
      <c r="A4125" s="316" t="s">
        <v>5206</v>
      </c>
      <c r="B4125" s="317">
        <v>620</v>
      </c>
      <c r="C4125" s="317">
        <v>620</v>
      </c>
      <c r="D4125" s="266">
        <f t="shared" si="91"/>
        <v>0</v>
      </c>
    </row>
    <row r="4126" spans="1:4" x14ac:dyDescent="0.25">
      <c r="A4126" s="316" t="s">
        <v>5206</v>
      </c>
      <c r="B4126" s="317">
        <v>620</v>
      </c>
      <c r="C4126" s="317">
        <v>620</v>
      </c>
      <c r="D4126" s="266">
        <f t="shared" si="91"/>
        <v>0</v>
      </c>
    </row>
    <row r="4127" spans="1:4" x14ac:dyDescent="0.25">
      <c r="A4127" s="316" t="s">
        <v>5207</v>
      </c>
      <c r="B4127" s="317">
        <v>850</v>
      </c>
      <c r="C4127" s="317">
        <v>850</v>
      </c>
      <c r="D4127" s="266">
        <f t="shared" si="91"/>
        <v>0</v>
      </c>
    </row>
    <row r="4128" spans="1:4" x14ac:dyDescent="0.25">
      <c r="A4128" s="316" t="s">
        <v>5207</v>
      </c>
      <c r="B4128" s="317">
        <v>850</v>
      </c>
      <c r="C4128" s="317">
        <v>850</v>
      </c>
      <c r="D4128" s="266">
        <f t="shared" si="91"/>
        <v>0</v>
      </c>
    </row>
    <row r="4129" spans="1:4" x14ac:dyDescent="0.25">
      <c r="A4129" s="316" t="s">
        <v>5207</v>
      </c>
      <c r="B4129" s="317">
        <v>850</v>
      </c>
      <c r="C4129" s="317">
        <v>850</v>
      </c>
      <c r="D4129" s="266">
        <f t="shared" si="91"/>
        <v>0</v>
      </c>
    </row>
    <row r="4130" spans="1:4" x14ac:dyDescent="0.25">
      <c r="A4130" s="316" t="s">
        <v>5208</v>
      </c>
      <c r="B4130" s="317">
        <v>19180</v>
      </c>
      <c r="C4130" s="317">
        <v>19180</v>
      </c>
      <c r="D4130" s="266">
        <f t="shared" si="91"/>
        <v>0</v>
      </c>
    </row>
    <row r="4131" spans="1:4" x14ac:dyDescent="0.25">
      <c r="A4131" s="316" t="s">
        <v>5208</v>
      </c>
      <c r="B4131" s="317">
        <v>19180</v>
      </c>
      <c r="C4131" s="317">
        <v>19180</v>
      </c>
      <c r="D4131" s="266">
        <f t="shared" si="91"/>
        <v>0</v>
      </c>
    </row>
    <row r="4132" spans="1:4" x14ac:dyDescent="0.25">
      <c r="A4132" s="316" t="s">
        <v>5208</v>
      </c>
      <c r="B4132" s="317">
        <v>19180</v>
      </c>
      <c r="C4132" s="317">
        <v>19180</v>
      </c>
      <c r="D4132" s="266">
        <f t="shared" si="91"/>
        <v>0</v>
      </c>
    </row>
    <row r="4133" spans="1:4" x14ac:dyDescent="0.25">
      <c r="A4133" s="316" t="s">
        <v>5208</v>
      </c>
      <c r="B4133" s="317">
        <v>19180</v>
      </c>
      <c r="C4133" s="317">
        <v>19180</v>
      </c>
      <c r="D4133" s="266">
        <f t="shared" si="91"/>
        <v>0</v>
      </c>
    </row>
    <row r="4134" spans="1:4" x14ac:dyDescent="0.25">
      <c r="A4134" s="316" t="s">
        <v>5209</v>
      </c>
      <c r="B4134" s="317">
        <v>1790</v>
      </c>
      <c r="C4134" s="317">
        <v>1790</v>
      </c>
      <c r="D4134" s="266">
        <f t="shared" si="91"/>
        <v>0</v>
      </c>
    </row>
    <row r="4135" spans="1:4" x14ac:dyDescent="0.25">
      <c r="A4135" s="316" t="s">
        <v>5209</v>
      </c>
      <c r="B4135" s="317">
        <v>1790</v>
      </c>
      <c r="C4135" s="317">
        <v>1790</v>
      </c>
      <c r="D4135" s="266">
        <f t="shared" si="91"/>
        <v>0</v>
      </c>
    </row>
    <row r="4136" spans="1:4" x14ac:dyDescent="0.25">
      <c r="A4136" s="316" t="s">
        <v>5209</v>
      </c>
      <c r="B4136" s="317">
        <v>1790</v>
      </c>
      <c r="C4136" s="317">
        <v>1790</v>
      </c>
      <c r="D4136" s="266">
        <f t="shared" si="91"/>
        <v>0</v>
      </c>
    </row>
    <row r="4137" spans="1:4" x14ac:dyDescent="0.25">
      <c r="A4137" s="316" t="s">
        <v>5209</v>
      </c>
      <c r="B4137" s="317">
        <v>1790</v>
      </c>
      <c r="C4137" s="317">
        <v>1790</v>
      </c>
      <c r="D4137" s="266">
        <f t="shared" si="91"/>
        <v>0</v>
      </c>
    </row>
    <row r="4138" spans="1:4" x14ac:dyDescent="0.25">
      <c r="A4138" s="316" t="s">
        <v>5209</v>
      </c>
      <c r="B4138" s="317">
        <v>1790</v>
      </c>
      <c r="C4138" s="317">
        <v>1790</v>
      </c>
      <c r="D4138" s="266">
        <f t="shared" si="91"/>
        <v>0</v>
      </c>
    </row>
    <row r="4139" spans="1:4" x14ac:dyDescent="0.25">
      <c r="A4139" s="316" t="s">
        <v>5209</v>
      </c>
      <c r="B4139" s="317">
        <v>1790</v>
      </c>
      <c r="C4139" s="317">
        <v>1790</v>
      </c>
      <c r="D4139" s="266">
        <f t="shared" si="91"/>
        <v>0</v>
      </c>
    </row>
    <row r="4140" spans="1:4" x14ac:dyDescent="0.25">
      <c r="A4140" s="316" t="s">
        <v>5210</v>
      </c>
      <c r="B4140" s="317">
        <v>747</v>
      </c>
      <c r="C4140" s="317">
        <v>747</v>
      </c>
      <c r="D4140" s="266">
        <f t="shared" si="91"/>
        <v>0</v>
      </c>
    </row>
    <row r="4141" spans="1:4" x14ac:dyDescent="0.25">
      <c r="A4141" s="316" t="s">
        <v>5210</v>
      </c>
      <c r="B4141" s="317">
        <v>747</v>
      </c>
      <c r="C4141" s="317">
        <v>747</v>
      </c>
      <c r="D4141" s="266">
        <f t="shared" si="91"/>
        <v>0</v>
      </c>
    </row>
    <row r="4142" spans="1:4" x14ac:dyDescent="0.25">
      <c r="A4142" s="316" t="s">
        <v>5211</v>
      </c>
      <c r="B4142" s="317">
        <v>8650</v>
      </c>
      <c r="C4142" s="317">
        <v>8650</v>
      </c>
      <c r="D4142" s="266">
        <f t="shared" si="91"/>
        <v>0</v>
      </c>
    </row>
    <row r="4143" spans="1:4" x14ac:dyDescent="0.25">
      <c r="A4143" s="316" t="s">
        <v>5211</v>
      </c>
      <c r="B4143" s="317">
        <v>8650</v>
      </c>
      <c r="C4143" s="317">
        <v>8650</v>
      </c>
      <c r="D4143" s="266">
        <f t="shared" si="91"/>
        <v>0</v>
      </c>
    </row>
    <row r="4144" spans="1:4" x14ac:dyDescent="0.25">
      <c r="A4144" s="316" t="s">
        <v>5211</v>
      </c>
      <c r="B4144" s="317">
        <v>8650</v>
      </c>
      <c r="C4144" s="317">
        <v>8650</v>
      </c>
      <c r="D4144" s="266">
        <f t="shared" si="91"/>
        <v>0</v>
      </c>
    </row>
    <row r="4145" spans="1:4" x14ac:dyDescent="0.25">
      <c r="A4145" s="316" t="s">
        <v>5211</v>
      </c>
      <c r="B4145" s="317">
        <v>8650</v>
      </c>
      <c r="C4145" s="317">
        <v>8650</v>
      </c>
      <c r="D4145" s="266">
        <f t="shared" si="91"/>
        <v>0</v>
      </c>
    </row>
    <row r="4146" spans="1:4" x14ac:dyDescent="0.25">
      <c r="A4146" s="316" t="s">
        <v>5211</v>
      </c>
      <c r="B4146" s="317">
        <v>8650</v>
      </c>
      <c r="C4146" s="317">
        <v>8650</v>
      </c>
      <c r="D4146" s="266">
        <f t="shared" si="91"/>
        <v>0</v>
      </c>
    </row>
    <row r="4147" spans="1:4" x14ac:dyDescent="0.25">
      <c r="A4147" s="316" t="s">
        <v>5211</v>
      </c>
      <c r="B4147" s="317">
        <v>8650</v>
      </c>
      <c r="C4147" s="317">
        <v>8650</v>
      </c>
      <c r="D4147" s="266">
        <f t="shared" si="91"/>
        <v>0</v>
      </c>
    </row>
    <row r="4148" spans="1:4" x14ac:dyDescent="0.25">
      <c r="A4148" s="316" t="s">
        <v>5211</v>
      </c>
      <c r="B4148" s="317">
        <v>8650</v>
      </c>
      <c r="C4148" s="317">
        <v>8650</v>
      </c>
      <c r="D4148" s="266">
        <f t="shared" si="91"/>
        <v>0</v>
      </c>
    </row>
    <row r="4149" spans="1:4" x14ac:dyDescent="0.25">
      <c r="A4149" s="316" t="s">
        <v>5211</v>
      </c>
      <c r="B4149" s="317">
        <v>8650</v>
      </c>
      <c r="C4149" s="317">
        <v>8650</v>
      </c>
      <c r="D4149" s="266">
        <f t="shared" si="91"/>
        <v>0</v>
      </c>
    </row>
    <row r="4150" spans="1:4" x14ac:dyDescent="0.25">
      <c r="A4150" s="316" t="s">
        <v>5211</v>
      </c>
      <c r="B4150" s="317">
        <v>8650</v>
      </c>
      <c r="C4150" s="317">
        <v>8650</v>
      </c>
      <c r="D4150" s="266">
        <f t="shared" si="91"/>
        <v>0</v>
      </c>
    </row>
    <row r="4151" spans="1:4" x14ac:dyDescent="0.25">
      <c r="A4151" s="316" t="s">
        <v>5211</v>
      </c>
      <c r="B4151" s="317">
        <v>8650</v>
      </c>
      <c r="C4151" s="317">
        <v>8650</v>
      </c>
      <c r="D4151" s="266">
        <f t="shared" si="91"/>
        <v>0</v>
      </c>
    </row>
    <row r="4152" spans="1:4" x14ac:dyDescent="0.25">
      <c r="A4152" s="316" t="s">
        <v>5211</v>
      </c>
      <c r="B4152" s="317">
        <v>8650</v>
      </c>
      <c r="C4152" s="317">
        <v>8650</v>
      </c>
      <c r="D4152" s="266">
        <f t="shared" si="91"/>
        <v>0</v>
      </c>
    </row>
    <row r="4153" spans="1:4" x14ac:dyDescent="0.25">
      <c r="A4153" s="316" t="s">
        <v>5211</v>
      </c>
      <c r="B4153" s="317">
        <v>8650</v>
      </c>
      <c r="C4153" s="317">
        <v>8650</v>
      </c>
      <c r="D4153" s="266">
        <f t="shared" si="91"/>
        <v>0</v>
      </c>
    </row>
    <row r="4154" spans="1:4" x14ac:dyDescent="0.25">
      <c r="A4154" s="316" t="s">
        <v>5211</v>
      </c>
      <c r="B4154" s="317">
        <v>8650</v>
      </c>
      <c r="C4154" s="317">
        <v>8650</v>
      </c>
      <c r="D4154" s="266">
        <f t="shared" si="91"/>
        <v>0</v>
      </c>
    </row>
    <row r="4155" spans="1:4" x14ac:dyDescent="0.25">
      <c r="A4155" s="316" t="s">
        <v>5211</v>
      </c>
      <c r="B4155" s="317">
        <v>8650</v>
      </c>
      <c r="C4155" s="317">
        <v>8650</v>
      </c>
      <c r="D4155" s="266">
        <f t="shared" si="91"/>
        <v>0</v>
      </c>
    </row>
    <row r="4156" spans="1:4" x14ac:dyDescent="0.25">
      <c r="A4156" s="316" t="s">
        <v>5211</v>
      </c>
      <c r="B4156" s="317">
        <v>8650</v>
      </c>
      <c r="C4156" s="317">
        <v>8650</v>
      </c>
      <c r="D4156" s="266">
        <f t="shared" si="91"/>
        <v>0</v>
      </c>
    </row>
    <row r="4157" spans="1:4" x14ac:dyDescent="0.25">
      <c r="A4157" s="316" t="s">
        <v>5211</v>
      </c>
      <c r="B4157" s="317">
        <v>8650</v>
      </c>
      <c r="C4157" s="317">
        <v>8650</v>
      </c>
      <c r="D4157" s="266">
        <f t="shared" si="91"/>
        <v>0</v>
      </c>
    </row>
    <row r="4158" spans="1:4" x14ac:dyDescent="0.25">
      <c r="A4158" s="316" t="s">
        <v>5211</v>
      </c>
      <c r="B4158" s="317">
        <v>8650</v>
      </c>
      <c r="C4158" s="317">
        <v>8650</v>
      </c>
      <c r="D4158" s="266">
        <f t="shared" si="91"/>
        <v>0</v>
      </c>
    </row>
    <row r="4159" spans="1:4" x14ac:dyDescent="0.25">
      <c r="A4159" s="316" t="s">
        <v>5211</v>
      </c>
      <c r="B4159" s="317">
        <v>8650</v>
      </c>
      <c r="C4159" s="317">
        <v>8650</v>
      </c>
      <c r="D4159" s="266">
        <f t="shared" si="91"/>
        <v>0</v>
      </c>
    </row>
    <row r="4160" spans="1:4" x14ac:dyDescent="0.25">
      <c r="A4160" s="316" t="s">
        <v>5211</v>
      </c>
      <c r="B4160" s="317">
        <v>8650</v>
      </c>
      <c r="C4160" s="317">
        <v>8650</v>
      </c>
      <c r="D4160" s="266">
        <f t="shared" si="91"/>
        <v>0</v>
      </c>
    </row>
    <row r="4161" spans="1:4" x14ac:dyDescent="0.25">
      <c r="A4161" s="316" t="s">
        <v>5211</v>
      </c>
      <c r="B4161" s="317">
        <v>8650</v>
      </c>
      <c r="C4161" s="317">
        <v>8650</v>
      </c>
      <c r="D4161" s="266">
        <f t="shared" si="91"/>
        <v>0</v>
      </c>
    </row>
    <row r="4162" spans="1:4" x14ac:dyDescent="0.25">
      <c r="A4162" s="316" t="s">
        <v>5212</v>
      </c>
      <c r="B4162" s="317">
        <v>1340</v>
      </c>
      <c r="C4162" s="317">
        <v>1340</v>
      </c>
      <c r="D4162" s="266">
        <f t="shared" si="91"/>
        <v>0</v>
      </c>
    </row>
    <row r="4163" spans="1:4" x14ac:dyDescent="0.25">
      <c r="A4163" s="316" t="s">
        <v>5212</v>
      </c>
      <c r="B4163" s="317">
        <v>1340</v>
      </c>
      <c r="C4163" s="317">
        <v>1340</v>
      </c>
      <c r="D4163" s="266">
        <f t="shared" si="91"/>
        <v>0</v>
      </c>
    </row>
    <row r="4164" spans="1:4" x14ac:dyDescent="0.25">
      <c r="A4164" s="316" t="s">
        <v>4810</v>
      </c>
      <c r="B4164" s="317">
        <v>19190</v>
      </c>
      <c r="C4164" s="317">
        <v>19190</v>
      </c>
      <c r="D4164" s="266">
        <f t="shared" si="91"/>
        <v>0</v>
      </c>
    </row>
    <row r="4165" spans="1:4" x14ac:dyDescent="0.25">
      <c r="A4165" s="316" t="s">
        <v>4810</v>
      </c>
      <c r="B4165" s="317">
        <v>19190</v>
      </c>
      <c r="C4165" s="317">
        <v>19190</v>
      </c>
      <c r="D4165" s="266">
        <f t="shared" si="91"/>
        <v>0</v>
      </c>
    </row>
    <row r="4166" spans="1:4" x14ac:dyDescent="0.25">
      <c r="A4166" s="316" t="s">
        <v>4810</v>
      </c>
      <c r="B4166" s="317">
        <v>19190</v>
      </c>
      <c r="C4166" s="317">
        <v>19190</v>
      </c>
      <c r="D4166" s="266">
        <f t="shared" si="91"/>
        <v>0</v>
      </c>
    </row>
    <row r="4167" spans="1:4" x14ac:dyDescent="0.25">
      <c r="A4167" s="316" t="s">
        <v>4810</v>
      </c>
      <c r="B4167" s="317">
        <v>19190</v>
      </c>
      <c r="C4167" s="317">
        <v>19190</v>
      </c>
      <c r="D4167" s="266">
        <f t="shared" si="91"/>
        <v>0</v>
      </c>
    </row>
    <row r="4168" spans="1:4" x14ac:dyDescent="0.25">
      <c r="A4168" s="316" t="s">
        <v>5213</v>
      </c>
      <c r="B4168" s="317">
        <v>2140</v>
      </c>
      <c r="C4168" s="317">
        <v>2140</v>
      </c>
      <c r="D4168" s="266">
        <f t="shared" si="91"/>
        <v>0</v>
      </c>
    </row>
    <row r="4169" spans="1:4" x14ac:dyDescent="0.25">
      <c r="A4169" s="316" t="s">
        <v>5213</v>
      </c>
      <c r="B4169" s="317">
        <v>2140</v>
      </c>
      <c r="C4169" s="317">
        <v>2140</v>
      </c>
      <c r="D4169" s="266">
        <f t="shared" si="91"/>
        <v>0</v>
      </c>
    </row>
    <row r="4170" spans="1:4" x14ac:dyDescent="0.25">
      <c r="A4170" s="316" t="s">
        <v>5213</v>
      </c>
      <c r="B4170" s="317">
        <v>2140</v>
      </c>
      <c r="C4170" s="317">
        <v>2140</v>
      </c>
      <c r="D4170" s="266">
        <f t="shared" si="91"/>
        <v>0</v>
      </c>
    </row>
    <row r="4171" spans="1:4" x14ac:dyDescent="0.25">
      <c r="A4171" s="316" t="s">
        <v>5214</v>
      </c>
      <c r="B4171" s="317">
        <v>1290</v>
      </c>
      <c r="C4171" s="317">
        <v>1290</v>
      </c>
      <c r="D4171" s="266">
        <f t="shared" si="91"/>
        <v>0</v>
      </c>
    </row>
    <row r="4172" spans="1:4" x14ac:dyDescent="0.25">
      <c r="A4172" s="316" t="s">
        <v>5215</v>
      </c>
      <c r="B4172" s="317">
        <v>16170</v>
      </c>
      <c r="C4172" s="317">
        <v>16170</v>
      </c>
      <c r="D4172" s="266">
        <f t="shared" si="91"/>
        <v>0</v>
      </c>
    </row>
    <row r="4173" spans="1:4" x14ac:dyDescent="0.25">
      <c r="A4173" s="316" t="s">
        <v>5215</v>
      </c>
      <c r="B4173" s="317">
        <v>16170</v>
      </c>
      <c r="C4173" s="317">
        <v>16170</v>
      </c>
      <c r="D4173" s="266">
        <f t="shared" si="91"/>
        <v>0</v>
      </c>
    </row>
    <row r="4174" spans="1:4" x14ac:dyDescent="0.25">
      <c r="A4174" s="316" t="s">
        <v>5216</v>
      </c>
      <c r="B4174" s="317">
        <v>670</v>
      </c>
      <c r="C4174" s="317">
        <v>670</v>
      </c>
      <c r="D4174" s="266">
        <f t="shared" si="91"/>
        <v>0</v>
      </c>
    </row>
    <row r="4175" spans="1:4" x14ac:dyDescent="0.25">
      <c r="A4175" s="316" t="s">
        <v>5216</v>
      </c>
      <c r="B4175" s="317">
        <v>670</v>
      </c>
      <c r="C4175" s="317">
        <v>670</v>
      </c>
      <c r="D4175" s="266">
        <f t="shared" si="91"/>
        <v>0</v>
      </c>
    </row>
    <row r="4176" spans="1:4" x14ac:dyDescent="0.25">
      <c r="A4176" s="316" t="s">
        <v>5216</v>
      </c>
      <c r="B4176" s="317">
        <v>670</v>
      </c>
      <c r="C4176" s="317">
        <v>670</v>
      </c>
      <c r="D4176" s="266">
        <f t="shared" si="91"/>
        <v>0</v>
      </c>
    </row>
    <row r="4177" spans="1:4" x14ac:dyDescent="0.25">
      <c r="A4177" s="316" t="s">
        <v>5216</v>
      </c>
      <c r="B4177" s="317">
        <v>670</v>
      </c>
      <c r="C4177" s="317">
        <v>670</v>
      </c>
      <c r="D4177" s="266">
        <f t="shared" si="91"/>
        <v>0</v>
      </c>
    </row>
    <row r="4178" spans="1:4" x14ac:dyDescent="0.25">
      <c r="A4178" s="316" t="s">
        <v>5216</v>
      </c>
      <c r="B4178" s="317">
        <v>670</v>
      </c>
      <c r="C4178" s="317">
        <v>670</v>
      </c>
      <c r="D4178" s="266">
        <f t="shared" si="91"/>
        <v>0</v>
      </c>
    </row>
    <row r="4179" spans="1:4" x14ac:dyDescent="0.25">
      <c r="A4179" s="316" t="s">
        <v>5216</v>
      </c>
      <c r="B4179" s="317">
        <v>670</v>
      </c>
      <c r="C4179" s="317">
        <v>670</v>
      </c>
      <c r="D4179" s="266">
        <f t="shared" si="91"/>
        <v>0</v>
      </c>
    </row>
    <row r="4180" spans="1:4" x14ac:dyDescent="0.25">
      <c r="A4180" s="316" t="s">
        <v>5216</v>
      </c>
      <c r="B4180" s="317">
        <v>670</v>
      </c>
      <c r="C4180" s="317">
        <v>670</v>
      </c>
      <c r="D4180" s="266">
        <f t="shared" si="91"/>
        <v>0</v>
      </c>
    </row>
    <row r="4181" spans="1:4" x14ac:dyDescent="0.25">
      <c r="A4181" s="316" t="s">
        <v>5216</v>
      </c>
      <c r="B4181" s="317">
        <v>670</v>
      </c>
      <c r="C4181" s="317">
        <v>670</v>
      </c>
      <c r="D4181" s="266">
        <f t="shared" si="91"/>
        <v>0</v>
      </c>
    </row>
    <row r="4182" spans="1:4" x14ac:dyDescent="0.25">
      <c r="A4182" s="316" t="s">
        <v>5216</v>
      </c>
      <c r="B4182" s="317">
        <v>670</v>
      </c>
      <c r="C4182" s="317">
        <v>670</v>
      </c>
      <c r="D4182" s="266">
        <f t="shared" si="91"/>
        <v>0</v>
      </c>
    </row>
    <row r="4183" spans="1:4" x14ac:dyDescent="0.25">
      <c r="A4183" s="316" t="s">
        <v>5216</v>
      </c>
      <c r="B4183" s="317">
        <v>670</v>
      </c>
      <c r="C4183" s="317">
        <v>670</v>
      </c>
      <c r="D4183" s="266">
        <f t="shared" ref="D4183:D4246" si="92">B4183-C4183</f>
        <v>0</v>
      </c>
    </row>
    <row r="4184" spans="1:4" x14ac:dyDescent="0.25">
      <c r="A4184" s="316" t="s">
        <v>5216</v>
      </c>
      <c r="B4184" s="317">
        <v>670</v>
      </c>
      <c r="C4184" s="317">
        <v>670</v>
      </c>
      <c r="D4184" s="266">
        <f t="shared" si="92"/>
        <v>0</v>
      </c>
    </row>
    <row r="4185" spans="1:4" x14ac:dyDescent="0.25">
      <c r="A4185" s="316" t="s">
        <v>5216</v>
      </c>
      <c r="B4185" s="317">
        <v>670</v>
      </c>
      <c r="C4185" s="317">
        <v>670</v>
      </c>
      <c r="D4185" s="266">
        <f t="shared" si="92"/>
        <v>0</v>
      </c>
    </row>
    <row r="4186" spans="1:4" x14ac:dyDescent="0.25">
      <c r="A4186" s="316" t="s">
        <v>5216</v>
      </c>
      <c r="B4186" s="317">
        <v>670</v>
      </c>
      <c r="C4186" s="317">
        <v>670</v>
      </c>
      <c r="D4186" s="266">
        <f t="shared" si="92"/>
        <v>0</v>
      </c>
    </row>
    <row r="4187" spans="1:4" x14ac:dyDescent="0.25">
      <c r="A4187" s="316" t="s">
        <v>5216</v>
      </c>
      <c r="B4187" s="317">
        <v>670</v>
      </c>
      <c r="C4187" s="317">
        <v>670</v>
      </c>
      <c r="D4187" s="266">
        <f t="shared" si="92"/>
        <v>0</v>
      </c>
    </row>
    <row r="4188" spans="1:4" x14ac:dyDescent="0.25">
      <c r="A4188" s="316" t="s">
        <v>5216</v>
      </c>
      <c r="B4188" s="317">
        <v>670</v>
      </c>
      <c r="C4188" s="317">
        <v>670</v>
      </c>
      <c r="D4188" s="266">
        <f t="shared" si="92"/>
        <v>0</v>
      </c>
    </row>
    <row r="4189" spans="1:4" x14ac:dyDescent="0.25">
      <c r="A4189" s="316" t="s">
        <v>5216</v>
      </c>
      <c r="B4189" s="317">
        <v>670</v>
      </c>
      <c r="C4189" s="317">
        <v>670</v>
      </c>
      <c r="D4189" s="266">
        <f t="shared" si="92"/>
        <v>0</v>
      </c>
    </row>
    <row r="4190" spans="1:4" x14ac:dyDescent="0.25">
      <c r="A4190" s="316" t="s">
        <v>5216</v>
      </c>
      <c r="B4190" s="317">
        <v>670</v>
      </c>
      <c r="C4190" s="317">
        <v>670</v>
      </c>
      <c r="D4190" s="266">
        <f t="shared" si="92"/>
        <v>0</v>
      </c>
    </row>
    <row r="4191" spans="1:4" x14ac:dyDescent="0.25">
      <c r="A4191" s="316" t="s">
        <v>5216</v>
      </c>
      <c r="B4191" s="317">
        <v>670</v>
      </c>
      <c r="C4191" s="317">
        <v>670</v>
      </c>
      <c r="D4191" s="266">
        <f t="shared" si="92"/>
        <v>0</v>
      </c>
    </row>
    <row r="4192" spans="1:4" x14ac:dyDescent="0.25">
      <c r="A4192" s="316" t="s">
        <v>5216</v>
      </c>
      <c r="B4192" s="317">
        <v>670</v>
      </c>
      <c r="C4192" s="317">
        <v>670</v>
      </c>
      <c r="D4192" s="266">
        <f t="shared" si="92"/>
        <v>0</v>
      </c>
    </row>
    <row r="4193" spans="1:4" x14ac:dyDescent="0.25">
      <c r="A4193" s="316" t="s">
        <v>5216</v>
      </c>
      <c r="B4193" s="317">
        <v>670</v>
      </c>
      <c r="C4193" s="317">
        <v>670</v>
      </c>
      <c r="D4193" s="266">
        <f t="shared" si="92"/>
        <v>0</v>
      </c>
    </row>
    <row r="4194" spans="1:4" x14ac:dyDescent="0.25">
      <c r="A4194" s="316" t="s">
        <v>5216</v>
      </c>
      <c r="B4194" s="317">
        <v>670</v>
      </c>
      <c r="C4194" s="317">
        <v>670</v>
      </c>
      <c r="D4194" s="266">
        <f t="shared" si="92"/>
        <v>0</v>
      </c>
    </row>
    <row r="4195" spans="1:4" x14ac:dyDescent="0.25">
      <c r="A4195" s="316" t="s">
        <v>5216</v>
      </c>
      <c r="B4195" s="317">
        <v>670</v>
      </c>
      <c r="C4195" s="317">
        <v>670</v>
      </c>
      <c r="D4195" s="266">
        <f t="shared" si="92"/>
        <v>0</v>
      </c>
    </row>
    <row r="4196" spans="1:4" x14ac:dyDescent="0.25">
      <c r="A4196" s="316" t="s">
        <v>5216</v>
      </c>
      <c r="B4196" s="317">
        <v>670</v>
      </c>
      <c r="C4196" s="317">
        <v>670</v>
      </c>
      <c r="D4196" s="266">
        <f t="shared" si="92"/>
        <v>0</v>
      </c>
    </row>
    <row r="4197" spans="1:4" x14ac:dyDescent="0.25">
      <c r="A4197" s="316" t="s">
        <v>5216</v>
      </c>
      <c r="B4197" s="317">
        <v>670</v>
      </c>
      <c r="C4197" s="317">
        <v>670</v>
      </c>
      <c r="D4197" s="266">
        <f t="shared" si="92"/>
        <v>0</v>
      </c>
    </row>
    <row r="4198" spans="1:4" x14ac:dyDescent="0.25">
      <c r="A4198" s="316" t="s">
        <v>5216</v>
      </c>
      <c r="B4198" s="317">
        <v>670</v>
      </c>
      <c r="C4198" s="317">
        <v>670</v>
      </c>
      <c r="D4198" s="266">
        <f t="shared" si="92"/>
        <v>0</v>
      </c>
    </row>
    <row r="4199" spans="1:4" x14ac:dyDescent="0.25">
      <c r="A4199" s="316" t="s">
        <v>5216</v>
      </c>
      <c r="B4199" s="317">
        <v>670</v>
      </c>
      <c r="C4199" s="317">
        <v>670</v>
      </c>
      <c r="D4199" s="266">
        <f t="shared" si="92"/>
        <v>0</v>
      </c>
    </row>
    <row r="4200" spans="1:4" x14ac:dyDescent="0.25">
      <c r="A4200" s="316" t="s">
        <v>5216</v>
      </c>
      <c r="B4200" s="317">
        <v>670</v>
      </c>
      <c r="C4200" s="317">
        <v>670</v>
      </c>
      <c r="D4200" s="266">
        <f t="shared" si="92"/>
        <v>0</v>
      </c>
    </row>
    <row r="4201" spans="1:4" x14ac:dyDescent="0.25">
      <c r="A4201" s="316" t="s">
        <v>5216</v>
      </c>
      <c r="B4201" s="317">
        <v>670</v>
      </c>
      <c r="C4201" s="317">
        <v>670</v>
      </c>
      <c r="D4201" s="266">
        <f t="shared" si="92"/>
        <v>0</v>
      </c>
    </row>
    <row r="4202" spans="1:4" x14ac:dyDescent="0.25">
      <c r="A4202" s="316" t="s">
        <v>5216</v>
      </c>
      <c r="B4202" s="317">
        <v>670</v>
      </c>
      <c r="C4202" s="317">
        <v>670</v>
      </c>
      <c r="D4202" s="266">
        <f t="shared" si="92"/>
        <v>0</v>
      </c>
    </row>
    <row r="4203" spans="1:4" x14ac:dyDescent="0.25">
      <c r="A4203" s="316" t="s">
        <v>5216</v>
      </c>
      <c r="B4203" s="317">
        <v>670</v>
      </c>
      <c r="C4203" s="317">
        <v>670</v>
      </c>
      <c r="D4203" s="266">
        <f t="shared" si="92"/>
        <v>0</v>
      </c>
    </row>
    <row r="4204" spans="1:4" x14ac:dyDescent="0.25">
      <c r="A4204" s="316" t="s">
        <v>5216</v>
      </c>
      <c r="B4204" s="317">
        <v>670</v>
      </c>
      <c r="C4204" s="317">
        <v>670</v>
      </c>
      <c r="D4204" s="266">
        <f t="shared" si="92"/>
        <v>0</v>
      </c>
    </row>
    <row r="4205" spans="1:4" x14ac:dyDescent="0.25">
      <c r="A4205" s="316" t="s">
        <v>5216</v>
      </c>
      <c r="B4205" s="317">
        <v>670</v>
      </c>
      <c r="C4205" s="317">
        <v>670</v>
      </c>
      <c r="D4205" s="266">
        <f t="shared" si="92"/>
        <v>0</v>
      </c>
    </row>
    <row r="4206" spans="1:4" x14ac:dyDescent="0.25">
      <c r="A4206" s="316" t="s">
        <v>5216</v>
      </c>
      <c r="B4206" s="317">
        <v>670</v>
      </c>
      <c r="C4206" s="317">
        <v>670</v>
      </c>
      <c r="D4206" s="266">
        <f t="shared" si="92"/>
        <v>0</v>
      </c>
    </row>
    <row r="4207" spans="1:4" x14ac:dyDescent="0.25">
      <c r="A4207" s="316" t="s">
        <v>5216</v>
      </c>
      <c r="B4207" s="317">
        <v>670</v>
      </c>
      <c r="C4207" s="317">
        <v>670</v>
      </c>
      <c r="D4207" s="266">
        <f t="shared" si="92"/>
        <v>0</v>
      </c>
    </row>
    <row r="4208" spans="1:4" x14ac:dyDescent="0.25">
      <c r="A4208" s="316" t="s">
        <v>5216</v>
      </c>
      <c r="B4208" s="317">
        <v>670</v>
      </c>
      <c r="C4208" s="317">
        <v>670</v>
      </c>
      <c r="D4208" s="266">
        <f t="shared" si="92"/>
        <v>0</v>
      </c>
    </row>
    <row r="4209" spans="1:4" x14ac:dyDescent="0.25">
      <c r="A4209" s="316" t="s">
        <v>5216</v>
      </c>
      <c r="B4209" s="317">
        <v>670</v>
      </c>
      <c r="C4209" s="317">
        <v>670</v>
      </c>
      <c r="D4209" s="266">
        <f t="shared" si="92"/>
        <v>0</v>
      </c>
    </row>
    <row r="4210" spans="1:4" x14ac:dyDescent="0.25">
      <c r="A4210" s="316" t="s">
        <v>5216</v>
      </c>
      <c r="B4210" s="317">
        <v>670</v>
      </c>
      <c r="C4210" s="317">
        <v>670</v>
      </c>
      <c r="D4210" s="266">
        <f t="shared" si="92"/>
        <v>0</v>
      </c>
    </row>
    <row r="4211" spans="1:4" x14ac:dyDescent="0.25">
      <c r="A4211" s="316" t="s">
        <v>5216</v>
      </c>
      <c r="B4211" s="317">
        <v>670</v>
      </c>
      <c r="C4211" s="317">
        <v>670</v>
      </c>
      <c r="D4211" s="266">
        <f t="shared" si="92"/>
        <v>0</v>
      </c>
    </row>
    <row r="4212" spans="1:4" x14ac:dyDescent="0.25">
      <c r="A4212" s="316" t="s">
        <v>5216</v>
      </c>
      <c r="B4212" s="317">
        <v>670</v>
      </c>
      <c r="C4212" s="317">
        <v>670</v>
      </c>
      <c r="D4212" s="266">
        <f t="shared" si="92"/>
        <v>0</v>
      </c>
    </row>
    <row r="4213" spans="1:4" x14ac:dyDescent="0.25">
      <c r="A4213" s="316" t="s">
        <v>5216</v>
      </c>
      <c r="B4213" s="317">
        <v>670</v>
      </c>
      <c r="C4213" s="317">
        <v>670</v>
      </c>
      <c r="D4213" s="266">
        <f t="shared" si="92"/>
        <v>0</v>
      </c>
    </row>
    <row r="4214" spans="1:4" x14ac:dyDescent="0.25">
      <c r="A4214" s="316" t="s">
        <v>5216</v>
      </c>
      <c r="B4214" s="317">
        <v>670</v>
      </c>
      <c r="C4214" s="317">
        <v>670</v>
      </c>
      <c r="D4214" s="266">
        <f t="shared" si="92"/>
        <v>0</v>
      </c>
    </row>
    <row r="4215" spans="1:4" x14ac:dyDescent="0.25">
      <c r="A4215" s="316" t="s">
        <v>5216</v>
      </c>
      <c r="B4215" s="317">
        <v>670</v>
      </c>
      <c r="C4215" s="317">
        <v>670</v>
      </c>
      <c r="D4215" s="266">
        <f t="shared" si="92"/>
        <v>0</v>
      </c>
    </row>
    <row r="4216" spans="1:4" x14ac:dyDescent="0.25">
      <c r="A4216" s="316" t="s">
        <v>5216</v>
      </c>
      <c r="B4216" s="317">
        <v>670</v>
      </c>
      <c r="C4216" s="317">
        <v>670</v>
      </c>
      <c r="D4216" s="266">
        <f t="shared" si="92"/>
        <v>0</v>
      </c>
    </row>
    <row r="4217" spans="1:4" x14ac:dyDescent="0.25">
      <c r="A4217" s="316" t="s">
        <v>5216</v>
      </c>
      <c r="B4217" s="317">
        <v>670</v>
      </c>
      <c r="C4217" s="317">
        <v>670</v>
      </c>
      <c r="D4217" s="266">
        <f t="shared" si="92"/>
        <v>0</v>
      </c>
    </row>
    <row r="4218" spans="1:4" x14ac:dyDescent="0.25">
      <c r="A4218" s="316" t="s">
        <v>5216</v>
      </c>
      <c r="B4218" s="317">
        <v>670</v>
      </c>
      <c r="C4218" s="317">
        <v>670</v>
      </c>
      <c r="D4218" s="266">
        <f t="shared" si="92"/>
        <v>0</v>
      </c>
    </row>
    <row r="4219" spans="1:4" x14ac:dyDescent="0.25">
      <c r="A4219" s="316" t="s">
        <v>5216</v>
      </c>
      <c r="B4219" s="317">
        <v>670</v>
      </c>
      <c r="C4219" s="317">
        <v>670</v>
      </c>
      <c r="D4219" s="266">
        <f t="shared" si="92"/>
        <v>0</v>
      </c>
    </row>
    <row r="4220" spans="1:4" x14ac:dyDescent="0.25">
      <c r="A4220" s="316" t="s">
        <v>5216</v>
      </c>
      <c r="B4220" s="317">
        <v>670</v>
      </c>
      <c r="C4220" s="317">
        <v>670</v>
      </c>
      <c r="D4220" s="266">
        <f t="shared" si="92"/>
        <v>0</v>
      </c>
    </row>
    <row r="4221" spans="1:4" x14ac:dyDescent="0.25">
      <c r="A4221" s="316" t="s">
        <v>5216</v>
      </c>
      <c r="B4221" s="317">
        <v>670</v>
      </c>
      <c r="C4221" s="317">
        <v>670</v>
      </c>
      <c r="D4221" s="266">
        <f t="shared" si="92"/>
        <v>0</v>
      </c>
    </row>
    <row r="4222" spans="1:4" x14ac:dyDescent="0.25">
      <c r="A4222" s="316" t="s">
        <v>5216</v>
      </c>
      <c r="B4222" s="317">
        <v>670</v>
      </c>
      <c r="C4222" s="317">
        <v>670</v>
      </c>
      <c r="D4222" s="266">
        <f t="shared" si="92"/>
        <v>0</v>
      </c>
    </row>
    <row r="4223" spans="1:4" x14ac:dyDescent="0.25">
      <c r="A4223" s="316" t="s">
        <v>5216</v>
      </c>
      <c r="B4223" s="317">
        <v>670</v>
      </c>
      <c r="C4223" s="317">
        <v>670</v>
      </c>
      <c r="D4223" s="266">
        <f t="shared" si="92"/>
        <v>0</v>
      </c>
    </row>
    <row r="4224" spans="1:4" x14ac:dyDescent="0.25">
      <c r="A4224" s="316" t="s">
        <v>5216</v>
      </c>
      <c r="B4224" s="317">
        <v>670</v>
      </c>
      <c r="C4224" s="317">
        <v>670</v>
      </c>
      <c r="D4224" s="266">
        <f t="shared" si="92"/>
        <v>0</v>
      </c>
    </row>
    <row r="4225" spans="1:4" x14ac:dyDescent="0.25">
      <c r="A4225" s="316" t="s">
        <v>5216</v>
      </c>
      <c r="B4225" s="317">
        <v>670</v>
      </c>
      <c r="C4225" s="317">
        <v>670</v>
      </c>
      <c r="D4225" s="266">
        <f t="shared" si="92"/>
        <v>0</v>
      </c>
    </row>
    <row r="4226" spans="1:4" x14ac:dyDescent="0.25">
      <c r="A4226" s="316" t="s">
        <v>5216</v>
      </c>
      <c r="B4226" s="317">
        <v>670</v>
      </c>
      <c r="C4226" s="317">
        <v>670</v>
      </c>
      <c r="D4226" s="266">
        <f t="shared" si="92"/>
        <v>0</v>
      </c>
    </row>
    <row r="4227" spans="1:4" x14ac:dyDescent="0.25">
      <c r="A4227" s="316" t="s">
        <v>5216</v>
      </c>
      <c r="B4227" s="317">
        <v>670</v>
      </c>
      <c r="C4227" s="317">
        <v>670</v>
      </c>
      <c r="D4227" s="266">
        <f t="shared" si="92"/>
        <v>0</v>
      </c>
    </row>
    <row r="4228" spans="1:4" x14ac:dyDescent="0.25">
      <c r="A4228" s="316" t="s">
        <v>5216</v>
      </c>
      <c r="B4228" s="317">
        <v>670</v>
      </c>
      <c r="C4228" s="317">
        <v>670</v>
      </c>
      <c r="D4228" s="266">
        <f t="shared" si="92"/>
        <v>0</v>
      </c>
    </row>
    <row r="4229" spans="1:4" x14ac:dyDescent="0.25">
      <c r="A4229" s="316" t="s">
        <v>5216</v>
      </c>
      <c r="B4229" s="317">
        <v>670</v>
      </c>
      <c r="C4229" s="317">
        <v>670</v>
      </c>
      <c r="D4229" s="266">
        <f t="shared" si="92"/>
        <v>0</v>
      </c>
    </row>
    <row r="4230" spans="1:4" x14ac:dyDescent="0.25">
      <c r="A4230" s="316" t="s">
        <v>5216</v>
      </c>
      <c r="B4230" s="317">
        <v>670</v>
      </c>
      <c r="C4230" s="317">
        <v>670</v>
      </c>
      <c r="D4230" s="266">
        <f t="shared" si="92"/>
        <v>0</v>
      </c>
    </row>
    <row r="4231" spans="1:4" x14ac:dyDescent="0.25">
      <c r="A4231" s="316" t="s">
        <v>5216</v>
      </c>
      <c r="B4231" s="317">
        <v>670</v>
      </c>
      <c r="C4231" s="317">
        <v>670</v>
      </c>
      <c r="D4231" s="266">
        <f t="shared" si="92"/>
        <v>0</v>
      </c>
    </row>
    <row r="4232" spans="1:4" x14ac:dyDescent="0.25">
      <c r="A4232" s="316" t="s">
        <v>5216</v>
      </c>
      <c r="B4232" s="317">
        <v>670</v>
      </c>
      <c r="C4232" s="317">
        <v>670</v>
      </c>
      <c r="D4232" s="266">
        <f t="shared" si="92"/>
        <v>0</v>
      </c>
    </row>
    <row r="4233" spans="1:4" x14ac:dyDescent="0.25">
      <c r="A4233" s="316" t="s">
        <v>5216</v>
      </c>
      <c r="B4233" s="317">
        <v>670</v>
      </c>
      <c r="C4233" s="317">
        <v>670</v>
      </c>
      <c r="D4233" s="266">
        <f t="shared" si="92"/>
        <v>0</v>
      </c>
    </row>
    <row r="4234" spans="1:4" x14ac:dyDescent="0.25">
      <c r="A4234" s="316" t="s">
        <v>5216</v>
      </c>
      <c r="B4234" s="317">
        <v>670</v>
      </c>
      <c r="C4234" s="317">
        <v>670</v>
      </c>
      <c r="D4234" s="266">
        <f t="shared" si="92"/>
        <v>0</v>
      </c>
    </row>
    <row r="4235" spans="1:4" x14ac:dyDescent="0.25">
      <c r="A4235" s="316" t="s">
        <v>5216</v>
      </c>
      <c r="B4235" s="317">
        <v>670</v>
      </c>
      <c r="C4235" s="317">
        <v>670</v>
      </c>
      <c r="D4235" s="266">
        <f t="shared" si="92"/>
        <v>0</v>
      </c>
    </row>
    <row r="4236" spans="1:4" x14ac:dyDescent="0.25">
      <c r="A4236" s="316" t="s">
        <v>5216</v>
      </c>
      <c r="B4236" s="317">
        <v>670</v>
      </c>
      <c r="C4236" s="317">
        <v>670</v>
      </c>
      <c r="D4236" s="266">
        <f t="shared" si="92"/>
        <v>0</v>
      </c>
    </row>
    <row r="4237" spans="1:4" x14ac:dyDescent="0.25">
      <c r="A4237" s="316" t="s">
        <v>5216</v>
      </c>
      <c r="B4237" s="317">
        <v>670</v>
      </c>
      <c r="C4237" s="317">
        <v>670</v>
      </c>
      <c r="D4237" s="266">
        <f t="shared" si="92"/>
        <v>0</v>
      </c>
    </row>
    <row r="4238" spans="1:4" x14ac:dyDescent="0.25">
      <c r="A4238" s="316" t="s">
        <v>5216</v>
      </c>
      <c r="B4238" s="317">
        <v>670</v>
      </c>
      <c r="C4238" s="317">
        <v>670</v>
      </c>
      <c r="D4238" s="266">
        <f t="shared" si="92"/>
        <v>0</v>
      </c>
    </row>
    <row r="4239" spans="1:4" x14ac:dyDescent="0.25">
      <c r="A4239" s="316" t="s">
        <v>5216</v>
      </c>
      <c r="B4239" s="317">
        <v>670</v>
      </c>
      <c r="C4239" s="317">
        <v>670</v>
      </c>
      <c r="D4239" s="266">
        <f t="shared" si="92"/>
        <v>0</v>
      </c>
    </row>
    <row r="4240" spans="1:4" x14ac:dyDescent="0.25">
      <c r="A4240" s="316" t="s">
        <v>5216</v>
      </c>
      <c r="B4240" s="317">
        <v>670</v>
      </c>
      <c r="C4240" s="317">
        <v>670</v>
      </c>
      <c r="D4240" s="266">
        <f t="shared" si="92"/>
        <v>0</v>
      </c>
    </row>
    <row r="4241" spans="1:4" x14ac:dyDescent="0.25">
      <c r="A4241" s="316" t="s">
        <v>5216</v>
      </c>
      <c r="B4241" s="317">
        <v>670</v>
      </c>
      <c r="C4241" s="317">
        <v>670</v>
      </c>
      <c r="D4241" s="266">
        <f t="shared" si="92"/>
        <v>0</v>
      </c>
    </row>
    <row r="4242" spans="1:4" x14ac:dyDescent="0.25">
      <c r="A4242" s="316" t="s">
        <v>5216</v>
      </c>
      <c r="B4242" s="317">
        <v>670</v>
      </c>
      <c r="C4242" s="317">
        <v>670</v>
      </c>
      <c r="D4242" s="266">
        <f t="shared" si="92"/>
        <v>0</v>
      </c>
    </row>
    <row r="4243" spans="1:4" x14ac:dyDescent="0.25">
      <c r="A4243" s="316" t="s">
        <v>5216</v>
      </c>
      <c r="B4243" s="317">
        <v>670</v>
      </c>
      <c r="C4243" s="317">
        <v>670</v>
      </c>
      <c r="D4243" s="266">
        <f t="shared" si="92"/>
        <v>0</v>
      </c>
    </row>
    <row r="4244" spans="1:4" x14ac:dyDescent="0.25">
      <c r="A4244" s="316" t="s">
        <v>5216</v>
      </c>
      <c r="B4244" s="317">
        <v>670</v>
      </c>
      <c r="C4244" s="317">
        <v>670</v>
      </c>
      <c r="D4244" s="266">
        <f t="shared" si="92"/>
        <v>0</v>
      </c>
    </row>
    <row r="4245" spans="1:4" x14ac:dyDescent="0.25">
      <c r="A4245" s="316" t="s">
        <v>5216</v>
      </c>
      <c r="B4245" s="317">
        <v>670</v>
      </c>
      <c r="C4245" s="317">
        <v>670</v>
      </c>
      <c r="D4245" s="266">
        <f t="shared" si="92"/>
        <v>0</v>
      </c>
    </row>
    <row r="4246" spans="1:4" x14ac:dyDescent="0.25">
      <c r="A4246" s="316" t="s">
        <v>5216</v>
      </c>
      <c r="B4246" s="317">
        <v>670</v>
      </c>
      <c r="C4246" s="317">
        <v>670</v>
      </c>
      <c r="D4246" s="266">
        <f t="shared" si="92"/>
        <v>0</v>
      </c>
    </row>
    <row r="4247" spans="1:4" x14ac:dyDescent="0.25">
      <c r="A4247" s="316" t="s">
        <v>5216</v>
      </c>
      <c r="B4247" s="317">
        <v>670</v>
      </c>
      <c r="C4247" s="317">
        <v>670</v>
      </c>
      <c r="D4247" s="266">
        <f t="shared" ref="D4247:D4310" si="93">B4247-C4247</f>
        <v>0</v>
      </c>
    </row>
    <row r="4248" spans="1:4" x14ac:dyDescent="0.25">
      <c r="A4248" s="316" t="s">
        <v>5216</v>
      </c>
      <c r="B4248" s="317">
        <v>670</v>
      </c>
      <c r="C4248" s="317">
        <v>670</v>
      </c>
      <c r="D4248" s="266">
        <f t="shared" si="93"/>
        <v>0</v>
      </c>
    </row>
    <row r="4249" spans="1:4" x14ac:dyDescent="0.25">
      <c r="A4249" s="316" t="s">
        <v>5216</v>
      </c>
      <c r="B4249" s="317">
        <v>670</v>
      </c>
      <c r="C4249" s="317">
        <v>670</v>
      </c>
      <c r="D4249" s="266">
        <f t="shared" si="93"/>
        <v>0</v>
      </c>
    </row>
    <row r="4250" spans="1:4" x14ac:dyDescent="0.25">
      <c r="A4250" s="316" t="s">
        <v>5216</v>
      </c>
      <c r="B4250" s="317">
        <v>670</v>
      </c>
      <c r="C4250" s="317">
        <v>670</v>
      </c>
      <c r="D4250" s="266">
        <f t="shared" si="93"/>
        <v>0</v>
      </c>
    </row>
    <row r="4251" spans="1:4" x14ac:dyDescent="0.25">
      <c r="A4251" s="316" t="s">
        <v>5216</v>
      </c>
      <c r="B4251" s="317">
        <v>670</v>
      </c>
      <c r="C4251" s="317">
        <v>670</v>
      </c>
      <c r="D4251" s="266">
        <f t="shared" si="93"/>
        <v>0</v>
      </c>
    </row>
    <row r="4252" spans="1:4" x14ac:dyDescent="0.25">
      <c r="A4252" s="316" t="s">
        <v>5216</v>
      </c>
      <c r="B4252" s="317">
        <v>670</v>
      </c>
      <c r="C4252" s="317">
        <v>670</v>
      </c>
      <c r="D4252" s="266">
        <f t="shared" si="93"/>
        <v>0</v>
      </c>
    </row>
    <row r="4253" spans="1:4" x14ac:dyDescent="0.25">
      <c r="A4253" s="316" t="s">
        <v>5216</v>
      </c>
      <c r="B4253" s="317">
        <v>670</v>
      </c>
      <c r="C4253" s="317">
        <v>670</v>
      </c>
      <c r="D4253" s="266">
        <f t="shared" si="93"/>
        <v>0</v>
      </c>
    </row>
    <row r="4254" spans="1:4" x14ac:dyDescent="0.25">
      <c r="A4254" s="316" t="s">
        <v>5216</v>
      </c>
      <c r="B4254" s="317">
        <v>670</v>
      </c>
      <c r="C4254" s="317">
        <v>670</v>
      </c>
      <c r="D4254" s="266">
        <f t="shared" si="93"/>
        <v>0</v>
      </c>
    </row>
    <row r="4255" spans="1:4" x14ac:dyDescent="0.25">
      <c r="A4255" s="316" t="s">
        <v>5216</v>
      </c>
      <c r="B4255" s="317">
        <v>670</v>
      </c>
      <c r="C4255" s="317">
        <v>670</v>
      </c>
      <c r="D4255" s="266">
        <f t="shared" si="93"/>
        <v>0</v>
      </c>
    </row>
    <row r="4256" spans="1:4" x14ac:dyDescent="0.25">
      <c r="A4256" s="316" t="s">
        <v>5216</v>
      </c>
      <c r="B4256" s="317">
        <v>670</v>
      </c>
      <c r="C4256" s="317">
        <v>670</v>
      </c>
      <c r="D4256" s="266">
        <f t="shared" si="93"/>
        <v>0</v>
      </c>
    </row>
    <row r="4257" spans="1:4" x14ac:dyDescent="0.25">
      <c r="A4257" s="316" t="s">
        <v>5216</v>
      </c>
      <c r="B4257" s="317">
        <v>670</v>
      </c>
      <c r="C4257" s="317">
        <v>670</v>
      </c>
      <c r="D4257" s="266">
        <f t="shared" si="93"/>
        <v>0</v>
      </c>
    </row>
    <row r="4258" spans="1:4" x14ac:dyDescent="0.25">
      <c r="A4258" s="316" t="s">
        <v>5216</v>
      </c>
      <c r="B4258" s="317">
        <v>670</v>
      </c>
      <c r="C4258" s="317">
        <v>670</v>
      </c>
      <c r="D4258" s="266">
        <f t="shared" si="93"/>
        <v>0</v>
      </c>
    </row>
    <row r="4259" spans="1:4" x14ac:dyDescent="0.25">
      <c r="A4259" s="316" t="s">
        <v>5216</v>
      </c>
      <c r="B4259" s="317">
        <v>670</v>
      </c>
      <c r="C4259" s="317">
        <v>670</v>
      </c>
      <c r="D4259" s="266">
        <f t="shared" si="93"/>
        <v>0</v>
      </c>
    </row>
    <row r="4260" spans="1:4" x14ac:dyDescent="0.25">
      <c r="A4260" s="316" t="s">
        <v>5216</v>
      </c>
      <c r="B4260" s="317">
        <v>670</v>
      </c>
      <c r="C4260" s="317">
        <v>670</v>
      </c>
      <c r="D4260" s="266">
        <f t="shared" si="93"/>
        <v>0</v>
      </c>
    </row>
    <row r="4261" spans="1:4" x14ac:dyDescent="0.25">
      <c r="A4261" s="316" t="s">
        <v>5216</v>
      </c>
      <c r="B4261" s="317">
        <v>670</v>
      </c>
      <c r="C4261" s="317">
        <v>670</v>
      </c>
      <c r="D4261" s="266">
        <f t="shared" si="93"/>
        <v>0</v>
      </c>
    </row>
    <row r="4262" spans="1:4" x14ac:dyDescent="0.25">
      <c r="A4262" s="316" t="s">
        <v>5216</v>
      </c>
      <c r="B4262" s="317">
        <v>670</v>
      </c>
      <c r="C4262" s="317">
        <v>670</v>
      </c>
      <c r="D4262" s="266">
        <f t="shared" si="93"/>
        <v>0</v>
      </c>
    </row>
    <row r="4263" spans="1:4" x14ac:dyDescent="0.25">
      <c r="A4263" s="316" t="s">
        <v>5216</v>
      </c>
      <c r="B4263" s="317">
        <v>670</v>
      </c>
      <c r="C4263" s="317">
        <v>670</v>
      </c>
      <c r="D4263" s="266">
        <f t="shared" si="93"/>
        <v>0</v>
      </c>
    </row>
    <row r="4264" spans="1:4" x14ac:dyDescent="0.25">
      <c r="A4264" s="316" t="s">
        <v>5216</v>
      </c>
      <c r="B4264" s="317">
        <v>670</v>
      </c>
      <c r="C4264" s="317">
        <v>670</v>
      </c>
      <c r="D4264" s="266">
        <f t="shared" si="93"/>
        <v>0</v>
      </c>
    </row>
    <row r="4265" spans="1:4" x14ac:dyDescent="0.25">
      <c r="A4265" s="316" t="s">
        <v>5216</v>
      </c>
      <c r="B4265" s="317">
        <v>670</v>
      </c>
      <c r="C4265" s="317">
        <v>670</v>
      </c>
      <c r="D4265" s="266">
        <f t="shared" si="93"/>
        <v>0</v>
      </c>
    </row>
    <row r="4266" spans="1:4" x14ac:dyDescent="0.25">
      <c r="A4266" s="316" t="s">
        <v>5216</v>
      </c>
      <c r="B4266" s="317">
        <v>670</v>
      </c>
      <c r="C4266" s="317">
        <v>670</v>
      </c>
      <c r="D4266" s="266">
        <f t="shared" si="93"/>
        <v>0</v>
      </c>
    </row>
    <row r="4267" spans="1:4" x14ac:dyDescent="0.25">
      <c r="A4267" s="316" t="s">
        <v>5216</v>
      </c>
      <c r="B4267" s="317">
        <v>670</v>
      </c>
      <c r="C4267" s="317">
        <v>670</v>
      </c>
      <c r="D4267" s="266">
        <f t="shared" si="93"/>
        <v>0</v>
      </c>
    </row>
    <row r="4268" spans="1:4" x14ac:dyDescent="0.25">
      <c r="A4268" s="316" t="s">
        <v>5216</v>
      </c>
      <c r="B4268" s="317">
        <v>670</v>
      </c>
      <c r="C4268" s="317">
        <v>670</v>
      </c>
      <c r="D4268" s="266">
        <f t="shared" si="93"/>
        <v>0</v>
      </c>
    </row>
    <row r="4269" spans="1:4" x14ac:dyDescent="0.25">
      <c r="A4269" s="316" t="s">
        <v>5216</v>
      </c>
      <c r="B4269" s="317">
        <v>670</v>
      </c>
      <c r="C4269" s="317">
        <v>670</v>
      </c>
      <c r="D4269" s="266">
        <f t="shared" si="93"/>
        <v>0</v>
      </c>
    </row>
    <row r="4270" spans="1:4" x14ac:dyDescent="0.25">
      <c r="A4270" s="316" t="s">
        <v>5216</v>
      </c>
      <c r="B4270" s="317">
        <v>670</v>
      </c>
      <c r="C4270" s="317">
        <v>670</v>
      </c>
      <c r="D4270" s="266">
        <f t="shared" si="93"/>
        <v>0</v>
      </c>
    </row>
    <row r="4271" spans="1:4" x14ac:dyDescent="0.25">
      <c r="A4271" s="316" t="s">
        <v>5216</v>
      </c>
      <c r="B4271" s="317">
        <v>670</v>
      </c>
      <c r="C4271" s="317">
        <v>670</v>
      </c>
      <c r="D4271" s="266">
        <f t="shared" si="93"/>
        <v>0</v>
      </c>
    </row>
    <row r="4272" spans="1:4" x14ac:dyDescent="0.25">
      <c r="A4272" s="316" t="s">
        <v>5216</v>
      </c>
      <c r="B4272" s="317">
        <v>670</v>
      </c>
      <c r="C4272" s="317">
        <v>670</v>
      </c>
      <c r="D4272" s="266">
        <f t="shared" si="93"/>
        <v>0</v>
      </c>
    </row>
    <row r="4273" spans="1:4" x14ac:dyDescent="0.25">
      <c r="A4273" s="316" t="s">
        <v>5216</v>
      </c>
      <c r="B4273" s="317">
        <v>670</v>
      </c>
      <c r="C4273" s="317">
        <v>670</v>
      </c>
      <c r="D4273" s="266">
        <f t="shared" si="93"/>
        <v>0</v>
      </c>
    </row>
    <row r="4274" spans="1:4" x14ac:dyDescent="0.25">
      <c r="A4274" s="316" t="s">
        <v>5217</v>
      </c>
      <c r="B4274" s="317">
        <v>1410</v>
      </c>
      <c r="C4274" s="317">
        <v>1410</v>
      </c>
      <c r="D4274" s="266">
        <f t="shared" si="93"/>
        <v>0</v>
      </c>
    </row>
    <row r="4275" spans="1:4" x14ac:dyDescent="0.25">
      <c r="A4275" s="316" t="s">
        <v>5217</v>
      </c>
      <c r="B4275" s="317">
        <v>1410</v>
      </c>
      <c r="C4275" s="317">
        <v>1410</v>
      </c>
      <c r="D4275" s="266">
        <f t="shared" si="93"/>
        <v>0</v>
      </c>
    </row>
    <row r="4276" spans="1:4" x14ac:dyDescent="0.25">
      <c r="A4276" s="316" t="s">
        <v>5217</v>
      </c>
      <c r="B4276" s="317">
        <v>1410</v>
      </c>
      <c r="C4276" s="317">
        <v>1410</v>
      </c>
      <c r="D4276" s="266">
        <f t="shared" si="93"/>
        <v>0</v>
      </c>
    </row>
    <row r="4277" spans="1:4" x14ac:dyDescent="0.25">
      <c r="A4277" s="316" t="s">
        <v>5218</v>
      </c>
      <c r="B4277" s="317">
        <v>1290</v>
      </c>
      <c r="C4277" s="317">
        <v>1290</v>
      </c>
      <c r="D4277" s="266">
        <f t="shared" si="93"/>
        <v>0</v>
      </c>
    </row>
    <row r="4278" spans="1:4" x14ac:dyDescent="0.25">
      <c r="A4278" s="316" t="s">
        <v>5218</v>
      </c>
      <c r="B4278" s="317">
        <v>1290</v>
      </c>
      <c r="C4278" s="317">
        <v>1290</v>
      </c>
      <c r="D4278" s="266">
        <f t="shared" si="93"/>
        <v>0</v>
      </c>
    </row>
    <row r="4279" spans="1:4" x14ac:dyDescent="0.25">
      <c r="A4279" s="316" t="s">
        <v>5218</v>
      </c>
      <c r="B4279" s="317">
        <v>1290</v>
      </c>
      <c r="C4279" s="317">
        <v>1290</v>
      </c>
      <c r="D4279" s="266">
        <f t="shared" si="93"/>
        <v>0</v>
      </c>
    </row>
    <row r="4280" spans="1:4" x14ac:dyDescent="0.25">
      <c r="A4280" s="316" t="s">
        <v>5218</v>
      </c>
      <c r="B4280" s="317">
        <v>1290</v>
      </c>
      <c r="C4280" s="317">
        <v>1290</v>
      </c>
      <c r="D4280" s="266">
        <f t="shared" si="93"/>
        <v>0</v>
      </c>
    </row>
    <row r="4281" spans="1:4" x14ac:dyDescent="0.25">
      <c r="A4281" s="316" t="s">
        <v>5218</v>
      </c>
      <c r="B4281" s="317">
        <v>1290</v>
      </c>
      <c r="C4281" s="317">
        <v>1290</v>
      </c>
      <c r="D4281" s="266">
        <f t="shared" si="93"/>
        <v>0</v>
      </c>
    </row>
    <row r="4282" spans="1:4" x14ac:dyDescent="0.25">
      <c r="A4282" s="316" t="s">
        <v>5218</v>
      </c>
      <c r="B4282" s="317">
        <v>1290</v>
      </c>
      <c r="C4282" s="317">
        <v>1290</v>
      </c>
      <c r="D4282" s="266">
        <f t="shared" si="93"/>
        <v>0</v>
      </c>
    </row>
    <row r="4283" spans="1:4" x14ac:dyDescent="0.25">
      <c r="A4283" s="316" t="s">
        <v>5218</v>
      </c>
      <c r="B4283" s="317">
        <v>1290</v>
      </c>
      <c r="C4283" s="317">
        <v>1290</v>
      </c>
      <c r="D4283" s="266">
        <f t="shared" si="93"/>
        <v>0</v>
      </c>
    </row>
    <row r="4284" spans="1:4" x14ac:dyDescent="0.25">
      <c r="A4284" s="316" t="s">
        <v>5218</v>
      </c>
      <c r="B4284" s="317">
        <v>1290</v>
      </c>
      <c r="C4284" s="317">
        <v>1290</v>
      </c>
      <c r="D4284" s="266">
        <f t="shared" si="93"/>
        <v>0</v>
      </c>
    </row>
    <row r="4285" spans="1:4" x14ac:dyDescent="0.25">
      <c r="A4285" s="316" t="s">
        <v>5218</v>
      </c>
      <c r="B4285" s="317">
        <v>1290</v>
      </c>
      <c r="C4285" s="317">
        <v>1290</v>
      </c>
      <c r="D4285" s="266">
        <f t="shared" si="93"/>
        <v>0</v>
      </c>
    </row>
    <row r="4286" spans="1:4" x14ac:dyDescent="0.25">
      <c r="A4286" s="316" t="s">
        <v>5218</v>
      </c>
      <c r="B4286" s="317">
        <v>1290</v>
      </c>
      <c r="C4286" s="317">
        <v>1290</v>
      </c>
      <c r="D4286" s="266">
        <f t="shared" si="93"/>
        <v>0</v>
      </c>
    </row>
    <row r="4287" spans="1:4" x14ac:dyDescent="0.25">
      <c r="A4287" s="316" t="s">
        <v>5218</v>
      </c>
      <c r="B4287" s="317">
        <v>1290</v>
      </c>
      <c r="C4287" s="317">
        <v>1290</v>
      </c>
      <c r="D4287" s="266">
        <f t="shared" si="93"/>
        <v>0</v>
      </c>
    </row>
    <row r="4288" spans="1:4" x14ac:dyDescent="0.25">
      <c r="A4288" s="316" t="s">
        <v>5218</v>
      </c>
      <c r="B4288" s="317">
        <v>1290</v>
      </c>
      <c r="C4288" s="317">
        <v>1290</v>
      </c>
      <c r="D4288" s="266">
        <f t="shared" si="93"/>
        <v>0</v>
      </c>
    </row>
    <row r="4289" spans="1:4" x14ac:dyDescent="0.25">
      <c r="A4289" s="316" t="s">
        <v>5218</v>
      </c>
      <c r="B4289" s="317">
        <v>1290</v>
      </c>
      <c r="C4289" s="317">
        <v>1290</v>
      </c>
      <c r="D4289" s="266">
        <f t="shared" si="93"/>
        <v>0</v>
      </c>
    </row>
    <row r="4290" spans="1:4" x14ac:dyDescent="0.25">
      <c r="A4290" s="316" t="s">
        <v>5218</v>
      </c>
      <c r="B4290" s="317">
        <v>1290</v>
      </c>
      <c r="C4290" s="317">
        <v>1290</v>
      </c>
      <c r="D4290" s="266">
        <f t="shared" si="93"/>
        <v>0</v>
      </c>
    </row>
    <row r="4291" spans="1:4" x14ac:dyDescent="0.25">
      <c r="A4291" s="316" t="s">
        <v>5218</v>
      </c>
      <c r="B4291" s="317">
        <v>1290</v>
      </c>
      <c r="C4291" s="317">
        <v>1290</v>
      </c>
      <c r="D4291" s="266">
        <f t="shared" si="93"/>
        <v>0</v>
      </c>
    </row>
    <row r="4292" spans="1:4" x14ac:dyDescent="0.25">
      <c r="A4292" s="316" t="s">
        <v>5218</v>
      </c>
      <c r="B4292" s="317">
        <v>1290</v>
      </c>
      <c r="C4292" s="317">
        <v>1290</v>
      </c>
      <c r="D4292" s="266">
        <f t="shared" si="93"/>
        <v>0</v>
      </c>
    </row>
    <row r="4293" spans="1:4" x14ac:dyDescent="0.25">
      <c r="A4293" s="316" t="s">
        <v>5218</v>
      </c>
      <c r="B4293" s="317">
        <v>1290</v>
      </c>
      <c r="C4293" s="317">
        <v>1290</v>
      </c>
      <c r="D4293" s="266">
        <f t="shared" si="93"/>
        <v>0</v>
      </c>
    </row>
    <row r="4294" spans="1:4" x14ac:dyDescent="0.25">
      <c r="A4294" s="316" t="s">
        <v>5218</v>
      </c>
      <c r="B4294" s="317">
        <v>1290</v>
      </c>
      <c r="C4294" s="317">
        <v>1290</v>
      </c>
      <c r="D4294" s="266">
        <f t="shared" si="93"/>
        <v>0</v>
      </c>
    </row>
    <row r="4295" spans="1:4" x14ac:dyDescent="0.25">
      <c r="A4295" s="316" t="s">
        <v>5218</v>
      </c>
      <c r="B4295" s="317">
        <v>1290</v>
      </c>
      <c r="C4295" s="317">
        <v>1290</v>
      </c>
      <c r="D4295" s="266">
        <f t="shared" si="93"/>
        <v>0</v>
      </c>
    </row>
    <row r="4296" spans="1:4" x14ac:dyDescent="0.25">
      <c r="A4296" s="316" t="s">
        <v>5219</v>
      </c>
      <c r="B4296" s="317">
        <v>2110</v>
      </c>
      <c r="C4296" s="317">
        <v>2110</v>
      </c>
      <c r="D4296" s="266">
        <f t="shared" si="93"/>
        <v>0</v>
      </c>
    </row>
    <row r="4297" spans="1:4" x14ac:dyDescent="0.25">
      <c r="A4297" s="316" t="s">
        <v>5152</v>
      </c>
      <c r="B4297" s="317">
        <v>350</v>
      </c>
      <c r="C4297" s="317">
        <v>350</v>
      </c>
      <c r="D4297" s="266">
        <f t="shared" si="93"/>
        <v>0</v>
      </c>
    </row>
    <row r="4298" spans="1:4" x14ac:dyDescent="0.25">
      <c r="A4298" s="316" t="s">
        <v>5152</v>
      </c>
      <c r="B4298" s="317">
        <v>350</v>
      </c>
      <c r="C4298" s="317">
        <v>350</v>
      </c>
      <c r="D4298" s="266">
        <f t="shared" si="93"/>
        <v>0</v>
      </c>
    </row>
    <row r="4299" spans="1:4" x14ac:dyDescent="0.25">
      <c r="A4299" s="316" t="s">
        <v>5152</v>
      </c>
      <c r="B4299" s="317">
        <v>350</v>
      </c>
      <c r="C4299" s="317">
        <v>350</v>
      </c>
      <c r="D4299" s="266">
        <f t="shared" si="93"/>
        <v>0</v>
      </c>
    </row>
    <row r="4300" spans="1:4" x14ac:dyDescent="0.25">
      <c r="A4300" s="316" t="s">
        <v>5152</v>
      </c>
      <c r="B4300" s="317">
        <v>350</v>
      </c>
      <c r="C4300" s="317">
        <v>350</v>
      </c>
      <c r="D4300" s="266">
        <f t="shared" si="93"/>
        <v>0</v>
      </c>
    </row>
    <row r="4301" spans="1:4" x14ac:dyDescent="0.25">
      <c r="A4301" s="316" t="s">
        <v>5152</v>
      </c>
      <c r="B4301" s="317">
        <v>350</v>
      </c>
      <c r="C4301" s="317">
        <v>350</v>
      </c>
      <c r="D4301" s="266">
        <f t="shared" si="93"/>
        <v>0</v>
      </c>
    </row>
    <row r="4302" spans="1:4" x14ac:dyDescent="0.25">
      <c r="A4302" s="316" t="s">
        <v>5152</v>
      </c>
      <c r="B4302" s="317">
        <v>350</v>
      </c>
      <c r="C4302" s="317">
        <v>350</v>
      </c>
      <c r="D4302" s="266">
        <f t="shared" si="93"/>
        <v>0</v>
      </c>
    </row>
    <row r="4303" spans="1:4" x14ac:dyDescent="0.25">
      <c r="A4303" s="316" t="s">
        <v>5152</v>
      </c>
      <c r="B4303" s="317">
        <v>350</v>
      </c>
      <c r="C4303" s="317">
        <v>350</v>
      </c>
      <c r="D4303" s="266">
        <f t="shared" si="93"/>
        <v>0</v>
      </c>
    </row>
    <row r="4304" spans="1:4" x14ac:dyDescent="0.25">
      <c r="A4304" s="316" t="s">
        <v>5152</v>
      </c>
      <c r="B4304" s="317">
        <v>350</v>
      </c>
      <c r="C4304" s="317">
        <v>350</v>
      </c>
      <c r="D4304" s="266">
        <f t="shared" si="93"/>
        <v>0</v>
      </c>
    </row>
    <row r="4305" spans="1:4" x14ac:dyDescent="0.25">
      <c r="A4305" s="316" t="s">
        <v>5152</v>
      </c>
      <c r="B4305" s="317">
        <v>350</v>
      </c>
      <c r="C4305" s="317">
        <v>350</v>
      </c>
      <c r="D4305" s="266">
        <f t="shared" si="93"/>
        <v>0</v>
      </c>
    </row>
    <row r="4306" spans="1:4" x14ac:dyDescent="0.25">
      <c r="A4306" s="316" t="s">
        <v>5152</v>
      </c>
      <c r="B4306" s="317">
        <v>350</v>
      </c>
      <c r="C4306" s="317">
        <v>350</v>
      </c>
      <c r="D4306" s="266">
        <f t="shared" si="93"/>
        <v>0</v>
      </c>
    </row>
    <row r="4307" spans="1:4" x14ac:dyDescent="0.25">
      <c r="A4307" s="316" t="s">
        <v>5152</v>
      </c>
      <c r="B4307" s="317">
        <v>350</v>
      </c>
      <c r="C4307" s="317">
        <v>350</v>
      </c>
      <c r="D4307" s="266">
        <f t="shared" si="93"/>
        <v>0</v>
      </c>
    </row>
    <row r="4308" spans="1:4" x14ac:dyDescent="0.25">
      <c r="A4308" s="316" t="s">
        <v>5152</v>
      </c>
      <c r="B4308" s="317">
        <v>350</v>
      </c>
      <c r="C4308" s="317">
        <v>350</v>
      </c>
      <c r="D4308" s="266">
        <f t="shared" si="93"/>
        <v>0</v>
      </c>
    </row>
    <row r="4309" spans="1:4" x14ac:dyDescent="0.25">
      <c r="A4309" s="316" t="s">
        <v>5152</v>
      </c>
      <c r="B4309" s="317">
        <v>350</v>
      </c>
      <c r="C4309" s="317">
        <v>350</v>
      </c>
      <c r="D4309" s="266">
        <f t="shared" si="93"/>
        <v>0</v>
      </c>
    </row>
    <row r="4310" spans="1:4" x14ac:dyDescent="0.25">
      <c r="A4310" s="316" t="s">
        <v>5152</v>
      </c>
      <c r="B4310" s="317">
        <v>350</v>
      </c>
      <c r="C4310" s="317">
        <v>350</v>
      </c>
      <c r="D4310" s="266">
        <f t="shared" si="93"/>
        <v>0</v>
      </c>
    </row>
    <row r="4311" spans="1:4" x14ac:dyDescent="0.25">
      <c r="A4311" s="316" t="s">
        <v>5152</v>
      </c>
      <c r="B4311" s="317">
        <v>350</v>
      </c>
      <c r="C4311" s="317">
        <v>350</v>
      </c>
      <c r="D4311" s="266">
        <f t="shared" ref="D4311:D4374" si="94">B4311-C4311</f>
        <v>0</v>
      </c>
    </row>
    <row r="4312" spans="1:4" x14ac:dyDescent="0.25">
      <c r="A4312" s="316" t="s">
        <v>5152</v>
      </c>
      <c r="B4312" s="317">
        <v>350</v>
      </c>
      <c r="C4312" s="317">
        <v>350</v>
      </c>
      <c r="D4312" s="266">
        <f t="shared" si="94"/>
        <v>0</v>
      </c>
    </row>
    <row r="4313" spans="1:4" x14ac:dyDescent="0.25">
      <c r="A4313" s="316" t="s">
        <v>5152</v>
      </c>
      <c r="B4313" s="317">
        <v>350</v>
      </c>
      <c r="C4313" s="317">
        <v>350</v>
      </c>
      <c r="D4313" s="266">
        <f t="shared" si="94"/>
        <v>0</v>
      </c>
    </row>
    <row r="4314" spans="1:4" x14ac:dyDescent="0.25">
      <c r="A4314" s="316" t="s">
        <v>5152</v>
      </c>
      <c r="B4314" s="317">
        <v>350</v>
      </c>
      <c r="C4314" s="317">
        <v>350</v>
      </c>
      <c r="D4314" s="266">
        <f t="shared" si="94"/>
        <v>0</v>
      </c>
    </row>
    <row r="4315" spans="1:4" x14ac:dyDescent="0.25">
      <c r="A4315" s="316" t="s">
        <v>5152</v>
      </c>
      <c r="B4315" s="317">
        <v>350</v>
      </c>
      <c r="C4315" s="317">
        <v>350</v>
      </c>
      <c r="D4315" s="266">
        <f t="shared" si="94"/>
        <v>0</v>
      </c>
    </row>
    <row r="4316" spans="1:4" x14ac:dyDescent="0.25">
      <c r="A4316" s="316" t="s">
        <v>5152</v>
      </c>
      <c r="B4316" s="317">
        <v>350</v>
      </c>
      <c r="C4316" s="317">
        <v>350</v>
      </c>
      <c r="D4316" s="266">
        <f t="shared" si="94"/>
        <v>0</v>
      </c>
    </row>
    <row r="4317" spans="1:4" x14ac:dyDescent="0.25">
      <c r="A4317" s="316" t="s">
        <v>5152</v>
      </c>
      <c r="B4317" s="317">
        <v>350</v>
      </c>
      <c r="C4317" s="317">
        <v>350</v>
      </c>
      <c r="D4317" s="266">
        <f t="shared" si="94"/>
        <v>0</v>
      </c>
    </row>
    <row r="4318" spans="1:4" x14ac:dyDescent="0.25">
      <c r="A4318" s="316" t="s">
        <v>5152</v>
      </c>
      <c r="B4318" s="317">
        <v>350</v>
      </c>
      <c r="C4318" s="317">
        <v>350</v>
      </c>
      <c r="D4318" s="266">
        <f t="shared" si="94"/>
        <v>0</v>
      </c>
    </row>
    <row r="4319" spans="1:4" x14ac:dyDescent="0.25">
      <c r="A4319" s="316" t="s">
        <v>5152</v>
      </c>
      <c r="B4319" s="317">
        <v>350</v>
      </c>
      <c r="C4319" s="317">
        <v>350</v>
      </c>
      <c r="D4319" s="266">
        <f t="shared" si="94"/>
        <v>0</v>
      </c>
    </row>
    <row r="4320" spans="1:4" x14ac:dyDescent="0.25">
      <c r="A4320" s="316" t="s">
        <v>5152</v>
      </c>
      <c r="B4320" s="317">
        <v>350</v>
      </c>
      <c r="C4320" s="317">
        <v>350</v>
      </c>
      <c r="D4320" s="266">
        <f t="shared" si="94"/>
        <v>0</v>
      </c>
    </row>
    <row r="4321" spans="1:4" x14ac:dyDescent="0.25">
      <c r="A4321" s="316" t="s">
        <v>5152</v>
      </c>
      <c r="B4321" s="317">
        <v>350</v>
      </c>
      <c r="C4321" s="317">
        <v>350</v>
      </c>
      <c r="D4321" s="266">
        <f t="shared" si="94"/>
        <v>0</v>
      </c>
    </row>
    <row r="4322" spans="1:4" x14ac:dyDescent="0.25">
      <c r="A4322" s="316" t="s">
        <v>5152</v>
      </c>
      <c r="B4322" s="317">
        <v>350</v>
      </c>
      <c r="C4322" s="317">
        <v>350</v>
      </c>
      <c r="D4322" s="266">
        <f t="shared" si="94"/>
        <v>0</v>
      </c>
    </row>
    <row r="4323" spans="1:4" x14ac:dyDescent="0.25">
      <c r="A4323" s="316" t="s">
        <v>5152</v>
      </c>
      <c r="B4323" s="317">
        <v>350</v>
      </c>
      <c r="C4323" s="317">
        <v>350</v>
      </c>
      <c r="D4323" s="266">
        <f t="shared" si="94"/>
        <v>0</v>
      </c>
    </row>
    <row r="4324" spans="1:4" x14ac:dyDescent="0.25">
      <c r="A4324" s="316" t="s">
        <v>5152</v>
      </c>
      <c r="B4324" s="317">
        <v>350</v>
      </c>
      <c r="C4324" s="317">
        <v>350</v>
      </c>
      <c r="D4324" s="266">
        <f t="shared" si="94"/>
        <v>0</v>
      </c>
    </row>
    <row r="4325" spans="1:4" x14ac:dyDescent="0.25">
      <c r="A4325" s="316" t="s">
        <v>5152</v>
      </c>
      <c r="B4325" s="317">
        <v>350</v>
      </c>
      <c r="C4325" s="317">
        <v>350</v>
      </c>
      <c r="D4325" s="266">
        <f t="shared" si="94"/>
        <v>0</v>
      </c>
    </row>
    <row r="4326" spans="1:4" x14ac:dyDescent="0.25">
      <c r="A4326" s="316" t="s">
        <v>5152</v>
      </c>
      <c r="B4326" s="317">
        <v>350</v>
      </c>
      <c r="C4326" s="317">
        <v>350</v>
      </c>
      <c r="D4326" s="266">
        <f t="shared" si="94"/>
        <v>0</v>
      </c>
    </row>
    <row r="4327" spans="1:4" x14ac:dyDescent="0.25">
      <c r="A4327" s="316" t="s">
        <v>5152</v>
      </c>
      <c r="B4327" s="317">
        <v>350</v>
      </c>
      <c r="C4327" s="317">
        <v>350</v>
      </c>
      <c r="D4327" s="266">
        <f t="shared" si="94"/>
        <v>0</v>
      </c>
    </row>
    <row r="4328" spans="1:4" x14ac:dyDescent="0.25">
      <c r="A4328" s="316" t="s">
        <v>5152</v>
      </c>
      <c r="B4328" s="317">
        <v>350</v>
      </c>
      <c r="C4328" s="317">
        <v>350</v>
      </c>
      <c r="D4328" s="266">
        <f t="shared" si="94"/>
        <v>0</v>
      </c>
    </row>
    <row r="4329" spans="1:4" x14ac:dyDescent="0.25">
      <c r="A4329" s="316" t="s">
        <v>5152</v>
      </c>
      <c r="B4329" s="317">
        <v>350</v>
      </c>
      <c r="C4329" s="317">
        <v>350</v>
      </c>
      <c r="D4329" s="266">
        <f t="shared" si="94"/>
        <v>0</v>
      </c>
    </row>
    <row r="4330" spans="1:4" x14ac:dyDescent="0.25">
      <c r="A4330" s="316" t="s">
        <v>5152</v>
      </c>
      <c r="B4330" s="317">
        <v>350</v>
      </c>
      <c r="C4330" s="317">
        <v>350</v>
      </c>
      <c r="D4330" s="266">
        <f t="shared" si="94"/>
        <v>0</v>
      </c>
    </row>
    <row r="4331" spans="1:4" x14ac:dyDescent="0.25">
      <c r="A4331" s="316" t="s">
        <v>5152</v>
      </c>
      <c r="B4331" s="317">
        <v>350</v>
      </c>
      <c r="C4331" s="317">
        <v>350</v>
      </c>
      <c r="D4331" s="266">
        <f t="shared" si="94"/>
        <v>0</v>
      </c>
    </row>
    <row r="4332" spans="1:4" x14ac:dyDescent="0.25">
      <c r="A4332" s="316" t="s">
        <v>5152</v>
      </c>
      <c r="B4332" s="317">
        <v>350</v>
      </c>
      <c r="C4332" s="317">
        <v>350</v>
      </c>
      <c r="D4332" s="266">
        <f t="shared" si="94"/>
        <v>0</v>
      </c>
    </row>
    <row r="4333" spans="1:4" x14ac:dyDescent="0.25">
      <c r="A4333" s="316" t="s">
        <v>5152</v>
      </c>
      <c r="B4333" s="317">
        <v>350</v>
      </c>
      <c r="C4333" s="317">
        <v>350</v>
      </c>
      <c r="D4333" s="266">
        <f t="shared" si="94"/>
        <v>0</v>
      </c>
    </row>
    <row r="4334" spans="1:4" x14ac:dyDescent="0.25">
      <c r="A4334" s="316" t="s">
        <v>5152</v>
      </c>
      <c r="B4334" s="317">
        <v>350</v>
      </c>
      <c r="C4334" s="317">
        <v>350</v>
      </c>
      <c r="D4334" s="266">
        <f t="shared" si="94"/>
        <v>0</v>
      </c>
    </row>
    <row r="4335" spans="1:4" x14ac:dyDescent="0.25">
      <c r="A4335" s="316" t="s">
        <v>5152</v>
      </c>
      <c r="B4335" s="317">
        <v>350</v>
      </c>
      <c r="C4335" s="317">
        <v>350</v>
      </c>
      <c r="D4335" s="266">
        <f t="shared" si="94"/>
        <v>0</v>
      </c>
    </row>
    <row r="4336" spans="1:4" x14ac:dyDescent="0.25">
      <c r="A4336" s="316" t="s">
        <v>5152</v>
      </c>
      <c r="B4336" s="317">
        <v>350</v>
      </c>
      <c r="C4336" s="317">
        <v>350</v>
      </c>
      <c r="D4336" s="266">
        <f t="shared" si="94"/>
        <v>0</v>
      </c>
    </row>
    <row r="4337" spans="1:4" x14ac:dyDescent="0.25">
      <c r="A4337" s="316" t="s">
        <v>5152</v>
      </c>
      <c r="B4337" s="317">
        <v>350</v>
      </c>
      <c r="C4337" s="317">
        <v>350</v>
      </c>
      <c r="D4337" s="266">
        <f t="shared" si="94"/>
        <v>0</v>
      </c>
    </row>
    <row r="4338" spans="1:4" x14ac:dyDescent="0.25">
      <c r="A4338" s="316" t="s">
        <v>5152</v>
      </c>
      <c r="B4338" s="317">
        <v>350</v>
      </c>
      <c r="C4338" s="317">
        <v>350</v>
      </c>
      <c r="D4338" s="266">
        <f t="shared" si="94"/>
        <v>0</v>
      </c>
    </row>
    <row r="4339" spans="1:4" x14ac:dyDescent="0.25">
      <c r="A4339" s="316" t="s">
        <v>5152</v>
      </c>
      <c r="B4339" s="317">
        <v>350</v>
      </c>
      <c r="C4339" s="317">
        <v>350</v>
      </c>
      <c r="D4339" s="266">
        <f t="shared" si="94"/>
        <v>0</v>
      </c>
    </row>
    <row r="4340" spans="1:4" x14ac:dyDescent="0.25">
      <c r="A4340" s="316" t="s">
        <v>5152</v>
      </c>
      <c r="B4340" s="317">
        <v>350</v>
      </c>
      <c r="C4340" s="317">
        <v>350</v>
      </c>
      <c r="D4340" s="266">
        <f t="shared" si="94"/>
        <v>0</v>
      </c>
    </row>
    <row r="4341" spans="1:4" x14ac:dyDescent="0.25">
      <c r="A4341" s="316" t="s">
        <v>5152</v>
      </c>
      <c r="B4341" s="317">
        <v>350</v>
      </c>
      <c r="C4341" s="317">
        <v>350</v>
      </c>
      <c r="D4341" s="266">
        <f t="shared" si="94"/>
        <v>0</v>
      </c>
    </row>
    <row r="4342" spans="1:4" x14ac:dyDescent="0.25">
      <c r="A4342" s="316" t="s">
        <v>5152</v>
      </c>
      <c r="B4342" s="317">
        <v>350</v>
      </c>
      <c r="C4342" s="317">
        <v>350</v>
      </c>
      <c r="D4342" s="266">
        <f t="shared" si="94"/>
        <v>0</v>
      </c>
    </row>
    <row r="4343" spans="1:4" x14ac:dyDescent="0.25">
      <c r="A4343" s="316" t="s">
        <v>5152</v>
      </c>
      <c r="B4343" s="317">
        <v>350</v>
      </c>
      <c r="C4343" s="317">
        <v>350</v>
      </c>
      <c r="D4343" s="266">
        <f t="shared" si="94"/>
        <v>0</v>
      </c>
    </row>
    <row r="4344" spans="1:4" x14ac:dyDescent="0.25">
      <c r="A4344" s="316" t="s">
        <v>5152</v>
      </c>
      <c r="B4344" s="317">
        <v>350</v>
      </c>
      <c r="C4344" s="317">
        <v>350</v>
      </c>
      <c r="D4344" s="266">
        <f t="shared" si="94"/>
        <v>0</v>
      </c>
    </row>
    <row r="4345" spans="1:4" x14ac:dyDescent="0.25">
      <c r="A4345" s="316" t="s">
        <v>5152</v>
      </c>
      <c r="B4345" s="317">
        <v>350</v>
      </c>
      <c r="C4345" s="317">
        <v>350</v>
      </c>
      <c r="D4345" s="266">
        <f t="shared" si="94"/>
        <v>0</v>
      </c>
    </row>
    <row r="4346" spans="1:4" x14ac:dyDescent="0.25">
      <c r="A4346" s="316" t="s">
        <v>5152</v>
      </c>
      <c r="B4346" s="317">
        <v>350</v>
      </c>
      <c r="C4346" s="317">
        <v>350</v>
      </c>
      <c r="D4346" s="266">
        <f t="shared" si="94"/>
        <v>0</v>
      </c>
    </row>
    <row r="4347" spans="1:4" x14ac:dyDescent="0.25">
      <c r="A4347" s="316" t="s">
        <v>5152</v>
      </c>
      <c r="B4347" s="317">
        <v>350</v>
      </c>
      <c r="C4347" s="317">
        <v>350</v>
      </c>
      <c r="D4347" s="266">
        <f t="shared" si="94"/>
        <v>0</v>
      </c>
    </row>
    <row r="4348" spans="1:4" x14ac:dyDescent="0.25">
      <c r="A4348" s="316" t="s">
        <v>5152</v>
      </c>
      <c r="B4348" s="317">
        <v>350</v>
      </c>
      <c r="C4348" s="317">
        <v>350</v>
      </c>
      <c r="D4348" s="266">
        <f t="shared" si="94"/>
        <v>0</v>
      </c>
    </row>
    <row r="4349" spans="1:4" x14ac:dyDescent="0.25">
      <c r="A4349" s="316" t="s">
        <v>5152</v>
      </c>
      <c r="B4349" s="317">
        <v>350</v>
      </c>
      <c r="C4349" s="317">
        <v>350</v>
      </c>
      <c r="D4349" s="266">
        <f t="shared" si="94"/>
        <v>0</v>
      </c>
    </row>
    <row r="4350" spans="1:4" x14ac:dyDescent="0.25">
      <c r="A4350" s="316" t="s">
        <v>5152</v>
      </c>
      <c r="B4350" s="317">
        <v>350</v>
      </c>
      <c r="C4350" s="317">
        <v>350</v>
      </c>
      <c r="D4350" s="266">
        <f t="shared" si="94"/>
        <v>0</v>
      </c>
    </row>
    <row r="4351" spans="1:4" x14ac:dyDescent="0.25">
      <c r="A4351" s="316" t="s">
        <v>5152</v>
      </c>
      <c r="B4351" s="317">
        <v>350</v>
      </c>
      <c r="C4351" s="317">
        <v>350</v>
      </c>
      <c r="D4351" s="266">
        <f t="shared" si="94"/>
        <v>0</v>
      </c>
    </row>
    <row r="4352" spans="1:4" x14ac:dyDescent="0.25">
      <c r="A4352" s="316" t="s">
        <v>5152</v>
      </c>
      <c r="B4352" s="317">
        <v>350</v>
      </c>
      <c r="C4352" s="317">
        <v>350</v>
      </c>
      <c r="D4352" s="266">
        <f t="shared" si="94"/>
        <v>0</v>
      </c>
    </row>
    <row r="4353" spans="1:4" x14ac:dyDescent="0.25">
      <c r="A4353" s="316" t="s">
        <v>5152</v>
      </c>
      <c r="B4353" s="317">
        <v>350</v>
      </c>
      <c r="C4353" s="317">
        <v>350</v>
      </c>
      <c r="D4353" s="266">
        <f t="shared" si="94"/>
        <v>0</v>
      </c>
    </row>
    <row r="4354" spans="1:4" x14ac:dyDescent="0.25">
      <c r="A4354" s="316" t="s">
        <v>5152</v>
      </c>
      <c r="B4354" s="317">
        <v>350</v>
      </c>
      <c r="C4354" s="317">
        <v>350</v>
      </c>
      <c r="D4354" s="266">
        <f t="shared" si="94"/>
        <v>0</v>
      </c>
    </row>
    <row r="4355" spans="1:4" x14ac:dyDescent="0.25">
      <c r="A4355" s="316" t="s">
        <v>5152</v>
      </c>
      <c r="B4355" s="317">
        <v>350</v>
      </c>
      <c r="C4355" s="317">
        <v>350</v>
      </c>
      <c r="D4355" s="266">
        <f t="shared" si="94"/>
        <v>0</v>
      </c>
    </row>
    <row r="4356" spans="1:4" x14ac:dyDescent="0.25">
      <c r="A4356" s="316" t="s">
        <v>5152</v>
      </c>
      <c r="B4356" s="317">
        <v>350</v>
      </c>
      <c r="C4356" s="317">
        <v>350</v>
      </c>
      <c r="D4356" s="266">
        <f t="shared" si="94"/>
        <v>0</v>
      </c>
    </row>
    <row r="4357" spans="1:4" x14ac:dyDescent="0.25">
      <c r="A4357" s="316" t="s">
        <v>5152</v>
      </c>
      <c r="B4357" s="317">
        <v>350</v>
      </c>
      <c r="C4357" s="317">
        <v>350</v>
      </c>
      <c r="D4357" s="266">
        <f t="shared" si="94"/>
        <v>0</v>
      </c>
    </row>
    <row r="4358" spans="1:4" x14ac:dyDescent="0.25">
      <c r="A4358" s="316" t="s">
        <v>5152</v>
      </c>
      <c r="B4358" s="317">
        <v>350</v>
      </c>
      <c r="C4358" s="317">
        <v>350</v>
      </c>
      <c r="D4358" s="266">
        <f t="shared" si="94"/>
        <v>0</v>
      </c>
    </row>
    <row r="4359" spans="1:4" x14ac:dyDescent="0.25">
      <c r="A4359" s="316" t="s">
        <v>5152</v>
      </c>
      <c r="B4359" s="317">
        <v>350</v>
      </c>
      <c r="C4359" s="317">
        <v>350</v>
      </c>
      <c r="D4359" s="266">
        <f t="shared" si="94"/>
        <v>0</v>
      </c>
    </row>
    <row r="4360" spans="1:4" x14ac:dyDescent="0.25">
      <c r="A4360" s="316" t="s">
        <v>5152</v>
      </c>
      <c r="B4360" s="317">
        <v>350</v>
      </c>
      <c r="C4360" s="317">
        <v>350</v>
      </c>
      <c r="D4360" s="266">
        <f t="shared" si="94"/>
        <v>0</v>
      </c>
    </row>
    <row r="4361" spans="1:4" x14ac:dyDescent="0.25">
      <c r="A4361" s="316" t="s">
        <v>5152</v>
      </c>
      <c r="B4361" s="317">
        <v>350</v>
      </c>
      <c r="C4361" s="317">
        <v>350</v>
      </c>
      <c r="D4361" s="266">
        <f t="shared" si="94"/>
        <v>0</v>
      </c>
    </row>
    <row r="4362" spans="1:4" x14ac:dyDescent="0.25">
      <c r="A4362" s="316" t="s">
        <v>5152</v>
      </c>
      <c r="B4362" s="317">
        <v>350</v>
      </c>
      <c r="C4362" s="317">
        <v>350</v>
      </c>
      <c r="D4362" s="266">
        <f t="shared" si="94"/>
        <v>0</v>
      </c>
    </row>
    <row r="4363" spans="1:4" x14ac:dyDescent="0.25">
      <c r="A4363" s="316" t="s">
        <v>5152</v>
      </c>
      <c r="B4363" s="317">
        <v>350</v>
      </c>
      <c r="C4363" s="317">
        <v>350</v>
      </c>
      <c r="D4363" s="266">
        <f t="shared" si="94"/>
        <v>0</v>
      </c>
    </row>
    <row r="4364" spans="1:4" x14ac:dyDescent="0.25">
      <c r="A4364" s="316" t="s">
        <v>5152</v>
      </c>
      <c r="B4364" s="317">
        <v>350</v>
      </c>
      <c r="C4364" s="317">
        <v>350</v>
      </c>
      <c r="D4364" s="266">
        <f t="shared" si="94"/>
        <v>0</v>
      </c>
    </row>
    <row r="4365" spans="1:4" x14ac:dyDescent="0.25">
      <c r="A4365" s="316" t="s">
        <v>5152</v>
      </c>
      <c r="B4365" s="317">
        <v>350</v>
      </c>
      <c r="C4365" s="317">
        <v>350</v>
      </c>
      <c r="D4365" s="266">
        <f t="shared" si="94"/>
        <v>0</v>
      </c>
    </row>
    <row r="4366" spans="1:4" x14ac:dyDescent="0.25">
      <c r="A4366" s="316" t="s">
        <v>5152</v>
      </c>
      <c r="B4366" s="317">
        <v>350</v>
      </c>
      <c r="C4366" s="317">
        <v>350</v>
      </c>
      <c r="D4366" s="266">
        <f t="shared" si="94"/>
        <v>0</v>
      </c>
    </row>
    <row r="4367" spans="1:4" x14ac:dyDescent="0.25">
      <c r="A4367" s="316" t="s">
        <v>5152</v>
      </c>
      <c r="B4367" s="317">
        <v>350</v>
      </c>
      <c r="C4367" s="317">
        <v>350</v>
      </c>
      <c r="D4367" s="266">
        <f t="shared" si="94"/>
        <v>0</v>
      </c>
    </row>
    <row r="4368" spans="1:4" x14ac:dyDescent="0.25">
      <c r="A4368" s="316" t="s">
        <v>5152</v>
      </c>
      <c r="B4368" s="317">
        <v>350</v>
      </c>
      <c r="C4368" s="317">
        <v>350</v>
      </c>
      <c r="D4368" s="266">
        <f t="shared" si="94"/>
        <v>0</v>
      </c>
    </row>
    <row r="4369" spans="1:4" x14ac:dyDescent="0.25">
      <c r="A4369" s="316" t="s">
        <v>5152</v>
      </c>
      <c r="B4369" s="317">
        <v>350</v>
      </c>
      <c r="C4369" s="317">
        <v>350</v>
      </c>
      <c r="D4369" s="266">
        <f t="shared" si="94"/>
        <v>0</v>
      </c>
    </row>
    <row r="4370" spans="1:4" x14ac:dyDescent="0.25">
      <c r="A4370" s="316" t="s">
        <v>5152</v>
      </c>
      <c r="B4370" s="317">
        <v>350</v>
      </c>
      <c r="C4370" s="317">
        <v>350</v>
      </c>
      <c r="D4370" s="266">
        <f t="shared" si="94"/>
        <v>0</v>
      </c>
    </row>
    <row r="4371" spans="1:4" x14ac:dyDescent="0.25">
      <c r="A4371" s="316" t="s">
        <v>5152</v>
      </c>
      <c r="B4371" s="317">
        <v>350</v>
      </c>
      <c r="C4371" s="317">
        <v>350</v>
      </c>
      <c r="D4371" s="266">
        <f t="shared" si="94"/>
        <v>0</v>
      </c>
    </row>
    <row r="4372" spans="1:4" x14ac:dyDescent="0.25">
      <c r="A4372" s="316" t="s">
        <v>5152</v>
      </c>
      <c r="B4372" s="317">
        <v>350</v>
      </c>
      <c r="C4372" s="317">
        <v>350</v>
      </c>
      <c r="D4372" s="266">
        <f t="shared" si="94"/>
        <v>0</v>
      </c>
    </row>
    <row r="4373" spans="1:4" x14ac:dyDescent="0.25">
      <c r="A4373" s="316" t="s">
        <v>5152</v>
      </c>
      <c r="B4373" s="317">
        <v>350</v>
      </c>
      <c r="C4373" s="317">
        <v>350</v>
      </c>
      <c r="D4373" s="266">
        <f t="shared" si="94"/>
        <v>0</v>
      </c>
    </row>
    <row r="4374" spans="1:4" x14ac:dyDescent="0.25">
      <c r="A4374" s="316" t="s">
        <v>5220</v>
      </c>
      <c r="B4374" s="317">
        <v>550</v>
      </c>
      <c r="C4374" s="317">
        <v>550</v>
      </c>
      <c r="D4374" s="266">
        <f t="shared" si="94"/>
        <v>0</v>
      </c>
    </row>
    <row r="4375" spans="1:4" x14ac:dyDescent="0.25">
      <c r="A4375" s="316" t="s">
        <v>5220</v>
      </c>
      <c r="B4375" s="317">
        <v>550</v>
      </c>
      <c r="C4375" s="317">
        <v>550</v>
      </c>
      <c r="D4375" s="266">
        <f t="shared" ref="D4375:D4438" si="95">B4375-C4375</f>
        <v>0</v>
      </c>
    </row>
    <row r="4376" spans="1:4" x14ac:dyDescent="0.25">
      <c r="A4376" s="316" t="s">
        <v>5220</v>
      </c>
      <c r="B4376" s="317">
        <v>550</v>
      </c>
      <c r="C4376" s="317">
        <v>550</v>
      </c>
      <c r="D4376" s="266">
        <f t="shared" si="95"/>
        <v>0</v>
      </c>
    </row>
    <row r="4377" spans="1:4" x14ac:dyDescent="0.25">
      <c r="A4377" s="316" t="s">
        <v>5221</v>
      </c>
      <c r="B4377" s="317">
        <v>1500</v>
      </c>
      <c r="C4377" s="317">
        <v>1500</v>
      </c>
      <c r="D4377" s="266">
        <f t="shared" si="95"/>
        <v>0</v>
      </c>
    </row>
    <row r="4378" spans="1:4" x14ac:dyDescent="0.25">
      <c r="A4378" s="316" t="s">
        <v>5221</v>
      </c>
      <c r="B4378" s="317">
        <v>1500</v>
      </c>
      <c r="C4378" s="317">
        <v>1500</v>
      </c>
      <c r="D4378" s="266">
        <f t="shared" si="95"/>
        <v>0</v>
      </c>
    </row>
    <row r="4379" spans="1:4" x14ac:dyDescent="0.25">
      <c r="A4379" s="316" t="s">
        <v>5221</v>
      </c>
      <c r="B4379" s="317">
        <v>1500</v>
      </c>
      <c r="C4379" s="317">
        <v>1500</v>
      </c>
      <c r="D4379" s="266">
        <f t="shared" si="95"/>
        <v>0</v>
      </c>
    </row>
    <row r="4380" spans="1:4" x14ac:dyDescent="0.25">
      <c r="A4380" s="316" t="s">
        <v>5222</v>
      </c>
      <c r="B4380" s="317">
        <v>2300</v>
      </c>
      <c r="C4380" s="317">
        <v>2300</v>
      </c>
      <c r="D4380" s="266">
        <f t="shared" si="95"/>
        <v>0</v>
      </c>
    </row>
    <row r="4381" spans="1:4" x14ac:dyDescent="0.25">
      <c r="A4381" s="316" t="s">
        <v>5222</v>
      </c>
      <c r="B4381" s="317">
        <v>2300</v>
      </c>
      <c r="C4381" s="317">
        <v>2300</v>
      </c>
      <c r="D4381" s="266">
        <f t="shared" si="95"/>
        <v>0</v>
      </c>
    </row>
    <row r="4382" spans="1:4" x14ac:dyDescent="0.25">
      <c r="A4382" s="316" t="s">
        <v>5222</v>
      </c>
      <c r="B4382" s="317">
        <v>2300</v>
      </c>
      <c r="C4382" s="317">
        <v>2300</v>
      </c>
      <c r="D4382" s="266">
        <f t="shared" si="95"/>
        <v>0</v>
      </c>
    </row>
    <row r="4383" spans="1:4" x14ac:dyDescent="0.25">
      <c r="A4383" s="316" t="s">
        <v>5223</v>
      </c>
      <c r="B4383" s="317">
        <v>340</v>
      </c>
      <c r="C4383" s="317">
        <v>340</v>
      </c>
      <c r="D4383" s="266">
        <f t="shared" si="95"/>
        <v>0</v>
      </c>
    </row>
    <row r="4384" spans="1:4" x14ac:dyDescent="0.25">
      <c r="A4384" s="316" t="s">
        <v>5223</v>
      </c>
      <c r="B4384" s="317">
        <v>340</v>
      </c>
      <c r="C4384" s="317">
        <v>340</v>
      </c>
      <c r="D4384" s="266">
        <f t="shared" si="95"/>
        <v>0</v>
      </c>
    </row>
    <row r="4385" spans="1:4" x14ac:dyDescent="0.25">
      <c r="A4385" s="316" t="s">
        <v>5223</v>
      </c>
      <c r="B4385" s="317">
        <v>340</v>
      </c>
      <c r="C4385" s="317">
        <v>340</v>
      </c>
      <c r="D4385" s="266">
        <f t="shared" si="95"/>
        <v>0</v>
      </c>
    </row>
    <row r="4386" spans="1:4" x14ac:dyDescent="0.25">
      <c r="A4386" s="316" t="s">
        <v>5224</v>
      </c>
      <c r="B4386" s="317">
        <v>450</v>
      </c>
      <c r="C4386" s="317">
        <v>450</v>
      </c>
      <c r="D4386" s="266">
        <f t="shared" si="95"/>
        <v>0</v>
      </c>
    </row>
    <row r="4387" spans="1:4" x14ac:dyDescent="0.25">
      <c r="A4387" s="316" t="s">
        <v>5224</v>
      </c>
      <c r="B4387" s="317">
        <v>450</v>
      </c>
      <c r="C4387" s="317">
        <v>450</v>
      </c>
      <c r="D4387" s="266">
        <f t="shared" si="95"/>
        <v>0</v>
      </c>
    </row>
    <row r="4388" spans="1:4" x14ac:dyDescent="0.25">
      <c r="A4388" s="316" t="s">
        <v>5224</v>
      </c>
      <c r="B4388" s="317">
        <v>450</v>
      </c>
      <c r="C4388" s="317">
        <v>450</v>
      </c>
      <c r="D4388" s="266">
        <f t="shared" si="95"/>
        <v>0</v>
      </c>
    </row>
    <row r="4389" spans="1:4" x14ac:dyDescent="0.25">
      <c r="A4389" s="316" t="s">
        <v>5225</v>
      </c>
      <c r="B4389" s="317">
        <v>5600</v>
      </c>
      <c r="C4389" s="317">
        <v>5600</v>
      </c>
      <c r="D4389" s="266">
        <f t="shared" si="95"/>
        <v>0</v>
      </c>
    </row>
    <row r="4390" spans="1:4" x14ac:dyDescent="0.25">
      <c r="A4390" s="316" t="s">
        <v>5225</v>
      </c>
      <c r="B4390" s="317">
        <v>5600</v>
      </c>
      <c r="C4390" s="317">
        <v>5600</v>
      </c>
      <c r="D4390" s="266">
        <f t="shared" si="95"/>
        <v>0</v>
      </c>
    </row>
    <row r="4391" spans="1:4" x14ac:dyDescent="0.25">
      <c r="A4391" s="316" t="s">
        <v>5225</v>
      </c>
      <c r="B4391" s="317">
        <v>5600</v>
      </c>
      <c r="C4391" s="317">
        <v>5600</v>
      </c>
      <c r="D4391" s="266">
        <f t="shared" si="95"/>
        <v>0</v>
      </c>
    </row>
    <row r="4392" spans="1:4" x14ac:dyDescent="0.25">
      <c r="A4392" s="316" t="s">
        <v>5225</v>
      </c>
      <c r="B4392" s="317">
        <v>5600</v>
      </c>
      <c r="C4392" s="317">
        <v>5600</v>
      </c>
      <c r="D4392" s="266">
        <f t="shared" si="95"/>
        <v>0</v>
      </c>
    </row>
    <row r="4393" spans="1:4" x14ac:dyDescent="0.25">
      <c r="A4393" s="316" t="s">
        <v>5225</v>
      </c>
      <c r="B4393" s="317">
        <v>5600</v>
      </c>
      <c r="C4393" s="317">
        <v>5600</v>
      </c>
      <c r="D4393" s="266">
        <f t="shared" si="95"/>
        <v>0</v>
      </c>
    </row>
    <row r="4394" spans="1:4" x14ac:dyDescent="0.25">
      <c r="A4394" s="316" t="s">
        <v>5225</v>
      </c>
      <c r="B4394" s="317">
        <v>5600</v>
      </c>
      <c r="C4394" s="317">
        <v>5600</v>
      </c>
      <c r="D4394" s="266">
        <f t="shared" si="95"/>
        <v>0</v>
      </c>
    </row>
    <row r="4395" spans="1:4" x14ac:dyDescent="0.25">
      <c r="A4395" s="316" t="s">
        <v>5226</v>
      </c>
      <c r="B4395" s="317">
        <v>2300</v>
      </c>
      <c r="C4395" s="317">
        <v>2300</v>
      </c>
      <c r="D4395" s="266">
        <f t="shared" si="95"/>
        <v>0</v>
      </c>
    </row>
    <row r="4396" spans="1:4" x14ac:dyDescent="0.25">
      <c r="A4396" s="316" t="s">
        <v>5226</v>
      </c>
      <c r="B4396" s="317">
        <v>2300</v>
      </c>
      <c r="C4396" s="317">
        <v>2300</v>
      </c>
      <c r="D4396" s="266">
        <f t="shared" si="95"/>
        <v>0</v>
      </c>
    </row>
    <row r="4397" spans="1:4" x14ac:dyDescent="0.25">
      <c r="A4397" s="316" t="s">
        <v>5227</v>
      </c>
      <c r="B4397" s="317">
        <v>3860</v>
      </c>
      <c r="C4397" s="317">
        <v>3860</v>
      </c>
      <c r="D4397" s="266">
        <f t="shared" si="95"/>
        <v>0</v>
      </c>
    </row>
    <row r="4398" spans="1:4" x14ac:dyDescent="0.25">
      <c r="A4398" s="316" t="s">
        <v>5228</v>
      </c>
      <c r="B4398" s="317">
        <v>5200</v>
      </c>
      <c r="C4398" s="317">
        <v>5200</v>
      </c>
      <c r="D4398" s="266">
        <f t="shared" si="95"/>
        <v>0</v>
      </c>
    </row>
    <row r="4399" spans="1:4" x14ac:dyDescent="0.25">
      <c r="A4399" s="316" t="s">
        <v>5229</v>
      </c>
      <c r="B4399" s="317">
        <v>3800</v>
      </c>
      <c r="C4399" s="317">
        <v>3800</v>
      </c>
      <c r="D4399" s="266">
        <f t="shared" si="95"/>
        <v>0</v>
      </c>
    </row>
    <row r="4400" spans="1:4" x14ac:dyDescent="0.25">
      <c r="A4400" s="316" t="s">
        <v>5230</v>
      </c>
      <c r="B4400" s="317">
        <v>390</v>
      </c>
      <c r="C4400" s="317">
        <v>390</v>
      </c>
      <c r="D4400" s="266">
        <f t="shared" si="95"/>
        <v>0</v>
      </c>
    </row>
    <row r="4401" spans="1:4" x14ac:dyDescent="0.25">
      <c r="A4401" s="316" t="s">
        <v>5230</v>
      </c>
      <c r="B4401" s="317">
        <v>390</v>
      </c>
      <c r="C4401" s="317">
        <v>390</v>
      </c>
      <c r="D4401" s="266">
        <f t="shared" si="95"/>
        <v>0</v>
      </c>
    </row>
    <row r="4402" spans="1:4" x14ac:dyDescent="0.25">
      <c r="A4402" s="316" t="s">
        <v>5230</v>
      </c>
      <c r="B4402" s="317">
        <v>390</v>
      </c>
      <c r="C4402" s="317">
        <v>390</v>
      </c>
      <c r="D4402" s="266">
        <f t="shared" si="95"/>
        <v>0</v>
      </c>
    </row>
    <row r="4403" spans="1:4" x14ac:dyDescent="0.25">
      <c r="A4403" s="316" t="s">
        <v>5231</v>
      </c>
      <c r="B4403" s="317">
        <v>770</v>
      </c>
      <c r="C4403" s="317">
        <v>770</v>
      </c>
      <c r="D4403" s="266">
        <f t="shared" si="95"/>
        <v>0</v>
      </c>
    </row>
    <row r="4404" spans="1:4" x14ac:dyDescent="0.25">
      <c r="A4404" s="316" t="s">
        <v>5231</v>
      </c>
      <c r="B4404" s="317">
        <v>770</v>
      </c>
      <c r="C4404" s="317">
        <v>770</v>
      </c>
      <c r="D4404" s="266">
        <f t="shared" si="95"/>
        <v>0</v>
      </c>
    </row>
    <row r="4405" spans="1:4" x14ac:dyDescent="0.25">
      <c r="A4405" s="316" t="s">
        <v>5231</v>
      </c>
      <c r="B4405" s="317">
        <v>770</v>
      </c>
      <c r="C4405" s="317">
        <v>770</v>
      </c>
      <c r="D4405" s="266">
        <f t="shared" si="95"/>
        <v>0</v>
      </c>
    </row>
    <row r="4406" spans="1:4" x14ac:dyDescent="0.25">
      <c r="A4406" s="316" t="s">
        <v>5232</v>
      </c>
      <c r="B4406" s="317">
        <v>660</v>
      </c>
      <c r="C4406" s="317">
        <v>660</v>
      </c>
      <c r="D4406" s="266">
        <f t="shared" si="95"/>
        <v>0</v>
      </c>
    </row>
    <row r="4407" spans="1:4" x14ac:dyDescent="0.25">
      <c r="A4407" s="316" t="s">
        <v>5232</v>
      </c>
      <c r="B4407" s="317">
        <v>660</v>
      </c>
      <c r="C4407" s="317">
        <v>660</v>
      </c>
      <c r="D4407" s="266">
        <f t="shared" si="95"/>
        <v>0</v>
      </c>
    </row>
    <row r="4408" spans="1:4" x14ac:dyDescent="0.25">
      <c r="A4408" s="316" t="s">
        <v>5232</v>
      </c>
      <c r="B4408" s="317">
        <v>660</v>
      </c>
      <c r="C4408" s="317">
        <v>660</v>
      </c>
      <c r="D4408" s="266">
        <f t="shared" si="95"/>
        <v>0</v>
      </c>
    </row>
    <row r="4409" spans="1:4" x14ac:dyDescent="0.25">
      <c r="A4409" s="316" t="s">
        <v>5232</v>
      </c>
      <c r="B4409" s="317">
        <v>660</v>
      </c>
      <c r="C4409" s="317">
        <v>660</v>
      </c>
      <c r="D4409" s="266">
        <f t="shared" si="95"/>
        <v>0</v>
      </c>
    </row>
    <row r="4410" spans="1:4" x14ac:dyDescent="0.25">
      <c r="A4410" s="316" t="s">
        <v>5233</v>
      </c>
      <c r="B4410" s="317">
        <v>1900</v>
      </c>
      <c r="C4410" s="317">
        <v>1900</v>
      </c>
      <c r="D4410" s="266">
        <f t="shared" si="95"/>
        <v>0</v>
      </c>
    </row>
    <row r="4411" spans="1:4" x14ac:dyDescent="0.25">
      <c r="A4411" s="316" t="s">
        <v>5233</v>
      </c>
      <c r="B4411" s="317">
        <v>1900</v>
      </c>
      <c r="C4411" s="317">
        <v>1900</v>
      </c>
      <c r="D4411" s="266">
        <f t="shared" si="95"/>
        <v>0</v>
      </c>
    </row>
    <row r="4412" spans="1:4" x14ac:dyDescent="0.25">
      <c r="A4412" s="316" t="s">
        <v>5234</v>
      </c>
      <c r="B4412" s="317">
        <v>340</v>
      </c>
      <c r="C4412" s="317">
        <v>340</v>
      </c>
      <c r="D4412" s="266">
        <f t="shared" si="95"/>
        <v>0</v>
      </c>
    </row>
    <row r="4413" spans="1:4" x14ac:dyDescent="0.25">
      <c r="A4413" s="316" t="s">
        <v>5234</v>
      </c>
      <c r="B4413" s="317">
        <v>340</v>
      </c>
      <c r="C4413" s="317">
        <v>340</v>
      </c>
      <c r="D4413" s="266">
        <f t="shared" si="95"/>
        <v>0</v>
      </c>
    </row>
    <row r="4414" spans="1:4" x14ac:dyDescent="0.25">
      <c r="A4414" s="316" t="s">
        <v>5234</v>
      </c>
      <c r="B4414" s="317">
        <v>340</v>
      </c>
      <c r="C4414" s="317">
        <v>340</v>
      </c>
      <c r="D4414" s="266">
        <f t="shared" si="95"/>
        <v>0</v>
      </c>
    </row>
    <row r="4415" spans="1:4" x14ac:dyDescent="0.25">
      <c r="A4415" s="316" t="s">
        <v>5234</v>
      </c>
      <c r="B4415" s="317">
        <v>340</v>
      </c>
      <c r="C4415" s="317">
        <v>340</v>
      </c>
      <c r="D4415" s="266">
        <f t="shared" si="95"/>
        <v>0</v>
      </c>
    </row>
    <row r="4416" spans="1:4" x14ac:dyDescent="0.25">
      <c r="A4416" s="316" t="s">
        <v>5235</v>
      </c>
      <c r="B4416" s="317">
        <v>2360</v>
      </c>
      <c r="C4416" s="317">
        <v>2360</v>
      </c>
      <c r="D4416" s="266">
        <f t="shared" si="95"/>
        <v>0</v>
      </c>
    </row>
    <row r="4417" spans="1:4" x14ac:dyDescent="0.25">
      <c r="A4417" s="316" t="s">
        <v>5235</v>
      </c>
      <c r="B4417" s="317">
        <v>2360</v>
      </c>
      <c r="C4417" s="317">
        <v>2360</v>
      </c>
      <c r="D4417" s="266">
        <f t="shared" si="95"/>
        <v>0</v>
      </c>
    </row>
    <row r="4418" spans="1:4" x14ac:dyDescent="0.25">
      <c r="A4418" s="316" t="s">
        <v>5235</v>
      </c>
      <c r="B4418" s="317">
        <v>2360</v>
      </c>
      <c r="C4418" s="317">
        <v>2360</v>
      </c>
      <c r="D4418" s="266">
        <f t="shared" si="95"/>
        <v>0</v>
      </c>
    </row>
    <row r="4419" spans="1:4" x14ac:dyDescent="0.25">
      <c r="A4419" s="316" t="s">
        <v>5236</v>
      </c>
      <c r="B4419" s="317">
        <v>340</v>
      </c>
      <c r="C4419" s="317">
        <v>340</v>
      </c>
      <c r="D4419" s="266">
        <f t="shared" si="95"/>
        <v>0</v>
      </c>
    </row>
    <row r="4420" spans="1:4" x14ac:dyDescent="0.25">
      <c r="A4420" s="316" t="s">
        <v>5236</v>
      </c>
      <c r="B4420" s="317">
        <v>340</v>
      </c>
      <c r="C4420" s="317">
        <v>340</v>
      </c>
      <c r="D4420" s="266">
        <f t="shared" si="95"/>
        <v>0</v>
      </c>
    </row>
    <row r="4421" spans="1:4" x14ac:dyDescent="0.25">
      <c r="A4421" s="316" t="s">
        <v>5236</v>
      </c>
      <c r="B4421" s="317">
        <v>340</v>
      </c>
      <c r="C4421" s="317">
        <v>340</v>
      </c>
      <c r="D4421" s="266">
        <f t="shared" si="95"/>
        <v>0</v>
      </c>
    </row>
    <row r="4422" spans="1:4" x14ac:dyDescent="0.25">
      <c r="A4422" s="316" t="s">
        <v>5236</v>
      </c>
      <c r="B4422" s="317">
        <v>340</v>
      </c>
      <c r="C4422" s="317">
        <v>340</v>
      </c>
      <c r="D4422" s="266">
        <f t="shared" si="95"/>
        <v>0</v>
      </c>
    </row>
    <row r="4423" spans="1:4" x14ac:dyDescent="0.25">
      <c r="A4423" s="316" t="s">
        <v>5236</v>
      </c>
      <c r="B4423" s="317">
        <v>340</v>
      </c>
      <c r="C4423" s="317">
        <v>340</v>
      </c>
      <c r="D4423" s="266">
        <f t="shared" si="95"/>
        <v>0</v>
      </c>
    </row>
    <row r="4424" spans="1:4" x14ac:dyDescent="0.25">
      <c r="A4424" s="316" t="s">
        <v>5236</v>
      </c>
      <c r="B4424" s="317">
        <v>340</v>
      </c>
      <c r="C4424" s="317">
        <v>340</v>
      </c>
      <c r="D4424" s="266">
        <f t="shared" si="95"/>
        <v>0</v>
      </c>
    </row>
    <row r="4425" spans="1:4" x14ac:dyDescent="0.25">
      <c r="A4425" s="316" t="s">
        <v>5236</v>
      </c>
      <c r="B4425" s="317">
        <v>340</v>
      </c>
      <c r="C4425" s="317">
        <v>340</v>
      </c>
      <c r="D4425" s="266">
        <f t="shared" si="95"/>
        <v>0</v>
      </c>
    </row>
    <row r="4426" spans="1:4" x14ac:dyDescent="0.25">
      <c r="A4426" s="316" t="s">
        <v>5236</v>
      </c>
      <c r="B4426" s="317">
        <v>340</v>
      </c>
      <c r="C4426" s="317">
        <v>340</v>
      </c>
      <c r="D4426" s="266">
        <f t="shared" si="95"/>
        <v>0</v>
      </c>
    </row>
    <row r="4427" spans="1:4" x14ac:dyDescent="0.25">
      <c r="A4427" s="316" t="s">
        <v>5236</v>
      </c>
      <c r="B4427" s="317">
        <v>340</v>
      </c>
      <c r="C4427" s="317">
        <v>340</v>
      </c>
      <c r="D4427" s="266">
        <f t="shared" si="95"/>
        <v>0</v>
      </c>
    </row>
    <row r="4428" spans="1:4" x14ac:dyDescent="0.25">
      <c r="A4428" s="316" t="s">
        <v>5236</v>
      </c>
      <c r="B4428" s="317">
        <v>340</v>
      </c>
      <c r="C4428" s="317">
        <v>340</v>
      </c>
      <c r="D4428" s="266">
        <f t="shared" si="95"/>
        <v>0</v>
      </c>
    </row>
    <row r="4429" spans="1:4" x14ac:dyDescent="0.25">
      <c r="A4429" s="316" t="s">
        <v>5236</v>
      </c>
      <c r="B4429" s="317">
        <v>340</v>
      </c>
      <c r="C4429" s="317">
        <v>340</v>
      </c>
      <c r="D4429" s="266">
        <f t="shared" si="95"/>
        <v>0</v>
      </c>
    </row>
    <row r="4430" spans="1:4" x14ac:dyDescent="0.25">
      <c r="A4430" s="316" t="s">
        <v>5236</v>
      </c>
      <c r="B4430" s="317">
        <v>340</v>
      </c>
      <c r="C4430" s="317">
        <v>340</v>
      </c>
      <c r="D4430" s="266">
        <f t="shared" si="95"/>
        <v>0</v>
      </c>
    </row>
    <row r="4431" spans="1:4" x14ac:dyDescent="0.25">
      <c r="A4431" s="316" t="s">
        <v>5236</v>
      </c>
      <c r="B4431" s="317">
        <v>340</v>
      </c>
      <c r="C4431" s="317">
        <v>340</v>
      </c>
      <c r="D4431" s="266">
        <f t="shared" si="95"/>
        <v>0</v>
      </c>
    </row>
    <row r="4432" spans="1:4" x14ac:dyDescent="0.25">
      <c r="A4432" s="316" t="s">
        <v>5236</v>
      </c>
      <c r="B4432" s="317">
        <v>340</v>
      </c>
      <c r="C4432" s="317">
        <v>340</v>
      </c>
      <c r="D4432" s="266">
        <f t="shared" si="95"/>
        <v>0</v>
      </c>
    </row>
    <row r="4433" spans="1:4" x14ac:dyDescent="0.25">
      <c r="A4433" s="316" t="s">
        <v>5236</v>
      </c>
      <c r="B4433" s="317">
        <v>340</v>
      </c>
      <c r="C4433" s="317">
        <v>340</v>
      </c>
      <c r="D4433" s="266">
        <f t="shared" si="95"/>
        <v>0</v>
      </c>
    </row>
    <row r="4434" spans="1:4" x14ac:dyDescent="0.25">
      <c r="A4434" s="316" t="s">
        <v>5236</v>
      </c>
      <c r="B4434" s="317">
        <v>340</v>
      </c>
      <c r="C4434" s="317">
        <v>340</v>
      </c>
      <c r="D4434" s="266">
        <f t="shared" si="95"/>
        <v>0</v>
      </c>
    </row>
    <row r="4435" spans="1:4" x14ac:dyDescent="0.25">
      <c r="A4435" s="316" t="s">
        <v>5236</v>
      </c>
      <c r="B4435" s="317">
        <v>340</v>
      </c>
      <c r="C4435" s="317">
        <v>340</v>
      </c>
      <c r="D4435" s="266">
        <f t="shared" si="95"/>
        <v>0</v>
      </c>
    </row>
    <row r="4436" spans="1:4" x14ac:dyDescent="0.25">
      <c r="A4436" s="316" t="s">
        <v>5236</v>
      </c>
      <c r="B4436" s="317">
        <v>340</v>
      </c>
      <c r="C4436" s="317">
        <v>340</v>
      </c>
      <c r="D4436" s="266">
        <f t="shared" si="95"/>
        <v>0</v>
      </c>
    </row>
    <row r="4437" spans="1:4" x14ac:dyDescent="0.25">
      <c r="A4437" s="316" t="s">
        <v>5236</v>
      </c>
      <c r="B4437" s="317">
        <v>340</v>
      </c>
      <c r="C4437" s="317">
        <v>340</v>
      </c>
      <c r="D4437" s="266">
        <f t="shared" si="95"/>
        <v>0</v>
      </c>
    </row>
    <row r="4438" spans="1:4" x14ac:dyDescent="0.25">
      <c r="A4438" s="316" t="s">
        <v>5236</v>
      </c>
      <c r="B4438" s="317">
        <v>340</v>
      </c>
      <c r="C4438" s="317">
        <v>340</v>
      </c>
      <c r="D4438" s="266">
        <f t="shared" si="95"/>
        <v>0</v>
      </c>
    </row>
    <row r="4439" spans="1:4" x14ac:dyDescent="0.25">
      <c r="A4439" s="316" t="s">
        <v>5236</v>
      </c>
      <c r="B4439" s="317">
        <v>340</v>
      </c>
      <c r="C4439" s="317">
        <v>340</v>
      </c>
      <c r="D4439" s="266">
        <f t="shared" ref="D4439:D4502" si="96">B4439-C4439</f>
        <v>0</v>
      </c>
    </row>
    <row r="4440" spans="1:4" x14ac:dyDescent="0.25">
      <c r="A4440" s="316" t="s">
        <v>5236</v>
      </c>
      <c r="B4440" s="317">
        <v>340</v>
      </c>
      <c r="C4440" s="317">
        <v>340</v>
      </c>
      <c r="D4440" s="266">
        <f t="shared" si="96"/>
        <v>0</v>
      </c>
    </row>
    <row r="4441" spans="1:4" x14ac:dyDescent="0.25">
      <c r="A4441" s="316" t="s">
        <v>5236</v>
      </c>
      <c r="B4441" s="317">
        <v>340</v>
      </c>
      <c r="C4441" s="317">
        <v>340</v>
      </c>
      <c r="D4441" s="266">
        <f t="shared" si="96"/>
        <v>0</v>
      </c>
    </row>
    <row r="4442" spans="1:4" x14ac:dyDescent="0.25">
      <c r="A4442" s="316" t="s">
        <v>5236</v>
      </c>
      <c r="B4442" s="317">
        <v>340</v>
      </c>
      <c r="C4442" s="317">
        <v>340</v>
      </c>
      <c r="D4442" s="266">
        <f t="shared" si="96"/>
        <v>0</v>
      </c>
    </row>
    <row r="4443" spans="1:4" x14ac:dyDescent="0.25">
      <c r="A4443" s="316" t="s">
        <v>5236</v>
      </c>
      <c r="B4443" s="317">
        <v>340</v>
      </c>
      <c r="C4443" s="317">
        <v>340</v>
      </c>
      <c r="D4443" s="266">
        <f t="shared" si="96"/>
        <v>0</v>
      </c>
    </row>
    <row r="4444" spans="1:4" x14ac:dyDescent="0.25">
      <c r="A4444" s="316" t="s">
        <v>5236</v>
      </c>
      <c r="B4444" s="317">
        <v>340</v>
      </c>
      <c r="C4444" s="317">
        <v>340</v>
      </c>
      <c r="D4444" s="266">
        <f t="shared" si="96"/>
        <v>0</v>
      </c>
    </row>
    <row r="4445" spans="1:4" x14ac:dyDescent="0.25">
      <c r="A4445" s="316" t="s">
        <v>5236</v>
      </c>
      <c r="B4445" s="317">
        <v>340</v>
      </c>
      <c r="C4445" s="317">
        <v>340</v>
      </c>
      <c r="D4445" s="266">
        <f t="shared" si="96"/>
        <v>0</v>
      </c>
    </row>
    <row r="4446" spans="1:4" x14ac:dyDescent="0.25">
      <c r="A4446" s="316" t="s">
        <v>5236</v>
      </c>
      <c r="B4446" s="317">
        <v>340</v>
      </c>
      <c r="C4446" s="317">
        <v>340</v>
      </c>
      <c r="D4446" s="266">
        <f t="shared" si="96"/>
        <v>0</v>
      </c>
    </row>
    <row r="4447" spans="1:4" x14ac:dyDescent="0.25">
      <c r="A4447" s="316" t="s">
        <v>5236</v>
      </c>
      <c r="B4447" s="317">
        <v>340</v>
      </c>
      <c r="C4447" s="317">
        <v>340</v>
      </c>
      <c r="D4447" s="266">
        <f t="shared" si="96"/>
        <v>0</v>
      </c>
    </row>
    <row r="4448" spans="1:4" x14ac:dyDescent="0.25">
      <c r="A4448" s="316" t="s">
        <v>5236</v>
      </c>
      <c r="B4448" s="317">
        <v>340</v>
      </c>
      <c r="C4448" s="317">
        <v>340</v>
      </c>
      <c r="D4448" s="266">
        <f t="shared" si="96"/>
        <v>0</v>
      </c>
    </row>
    <row r="4449" spans="1:4" x14ac:dyDescent="0.25">
      <c r="A4449" s="316" t="s">
        <v>5236</v>
      </c>
      <c r="B4449" s="317">
        <v>340</v>
      </c>
      <c r="C4449" s="317">
        <v>340</v>
      </c>
      <c r="D4449" s="266">
        <f t="shared" si="96"/>
        <v>0</v>
      </c>
    </row>
    <row r="4450" spans="1:4" x14ac:dyDescent="0.25">
      <c r="A4450" s="316" t="s">
        <v>5236</v>
      </c>
      <c r="B4450" s="317">
        <v>340</v>
      </c>
      <c r="C4450" s="317">
        <v>340</v>
      </c>
      <c r="D4450" s="266">
        <f t="shared" si="96"/>
        <v>0</v>
      </c>
    </row>
    <row r="4451" spans="1:4" x14ac:dyDescent="0.25">
      <c r="A4451" s="316" t="s">
        <v>5236</v>
      </c>
      <c r="B4451" s="317">
        <v>340</v>
      </c>
      <c r="C4451" s="317">
        <v>340</v>
      </c>
      <c r="D4451" s="266">
        <f t="shared" si="96"/>
        <v>0</v>
      </c>
    </row>
    <row r="4452" spans="1:4" x14ac:dyDescent="0.25">
      <c r="A4452" s="316" t="s">
        <v>5236</v>
      </c>
      <c r="B4452" s="317">
        <v>340</v>
      </c>
      <c r="C4452" s="317">
        <v>340</v>
      </c>
      <c r="D4452" s="266">
        <f t="shared" si="96"/>
        <v>0</v>
      </c>
    </row>
    <row r="4453" spans="1:4" x14ac:dyDescent="0.25">
      <c r="A4453" s="316" t="s">
        <v>5236</v>
      </c>
      <c r="B4453" s="317">
        <v>340</v>
      </c>
      <c r="C4453" s="317">
        <v>340</v>
      </c>
      <c r="D4453" s="266">
        <f t="shared" si="96"/>
        <v>0</v>
      </c>
    </row>
    <row r="4454" spans="1:4" x14ac:dyDescent="0.25">
      <c r="A4454" s="316" t="s">
        <v>5236</v>
      </c>
      <c r="B4454" s="317">
        <v>340</v>
      </c>
      <c r="C4454" s="317">
        <v>340</v>
      </c>
      <c r="D4454" s="266">
        <f t="shared" si="96"/>
        <v>0</v>
      </c>
    </row>
    <row r="4455" spans="1:4" x14ac:dyDescent="0.25">
      <c r="A4455" s="316" t="s">
        <v>5236</v>
      </c>
      <c r="B4455" s="317">
        <v>340</v>
      </c>
      <c r="C4455" s="317">
        <v>340</v>
      </c>
      <c r="D4455" s="266">
        <f t="shared" si="96"/>
        <v>0</v>
      </c>
    </row>
    <row r="4456" spans="1:4" x14ac:dyDescent="0.25">
      <c r="A4456" s="316" t="s">
        <v>5236</v>
      </c>
      <c r="B4456" s="317">
        <v>340</v>
      </c>
      <c r="C4456" s="317">
        <v>340</v>
      </c>
      <c r="D4456" s="266">
        <f t="shared" si="96"/>
        <v>0</v>
      </c>
    </row>
    <row r="4457" spans="1:4" x14ac:dyDescent="0.25">
      <c r="A4457" s="316" t="s">
        <v>5236</v>
      </c>
      <c r="B4457" s="317">
        <v>340</v>
      </c>
      <c r="C4457" s="317">
        <v>340</v>
      </c>
      <c r="D4457" s="266">
        <f t="shared" si="96"/>
        <v>0</v>
      </c>
    </row>
    <row r="4458" spans="1:4" x14ac:dyDescent="0.25">
      <c r="A4458" s="316" t="s">
        <v>5236</v>
      </c>
      <c r="B4458" s="317">
        <v>340</v>
      </c>
      <c r="C4458" s="317">
        <v>340</v>
      </c>
      <c r="D4458" s="266">
        <f t="shared" si="96"/>
        <v>0</v>
      </c>
    </row>
    <row r="4459" spans="1:4" x14ac:dyDescent="0.25">
      <c r="A4459" s="316" t="s">
        <v>5236</v>
      </c>
      <c r="B4459" s="317">
        <v>340</v>
      </c>
      <c r="C4459" s="317">
        <v>340</v>
      </c>
      <c r="D4459" s="266">
        <f t="shared" si="96"/>
        <v>0</v>
      </c>
    </row>
    <row r="4460" spans="1:4" x14ac:dyDescent="0.25">
      <c r="A4460" s="316" t="s">
        <v>5236</v>
      </c>
      <c r="B4460" s="317">
        <v>340</v>
      </c>
      <c r="C4460" s="317">
        <v>340</v>
      </c>
      <c r="D4460" s="266">
        <f t="shared" si="96"/>
        <v>0</v>
      </c>
    </row>
    <row r="4461" spans="1:4" x14ac:dyDescent="0.25">
      <c r="A4461" s="316" t="s">
        <v>5236</v>
      </c>
      <c r="B4461" s="317">
        <v>340</v>
      </c>
      <c r="C4461" s="317">
        <v>340</v>
      </c>
      <c r="D4461" s="266">
        <f t="shared" si="96"/>
        <v>0</v>
      </c>
    </row>
    <row r="4462" spans="1:4" x14ac:dyDescent="0.25">
      <c r="A4462" s="316" t="s">
        <v>5236</v>
      </c>
      <c r="B4462" s="317">
        <v>340</v>
      </c>
      <c r="C4462" s="317">
        <v>340</v>
      </c>
      <c r="D4462" s="266">
        <f t="shared" si="96"/>
        <v>0</v>
      </c>
    </row>
    <row r="4463" spans="1:4" x14ac:dyDescent="0.25">
      <c r="A4463" s="316" t="s">
        <v>5236</v>
      </c>
      <c r="B4463" s="317">
        <v>340</v>
      </c>
      <c r="C4463" s="317">
        <v>340</v>
      </c>
      <c r="D4463" s="266">
        <f t="shared" si="96"/>
        <v>0</v>
      </c>
    </row>
    <row r="4464" spans="1:4" x14ac:dyDescent="0.25">
      <c r="A4464" s="316" t="s">
        <v>5236</v>
      </c>
      <c r="B4464" s="317">
        <v>340</v>
      </c>
      <c r="C4464" s="317">
        <v>340</v>
      </c>
      <c r="D4464" s="266">
        <f t="shared" si="96"/>
        <v>0</v>
      </c>
    </row>
    <row r="4465" spans="1:4" x14ac:dyDescent="0.25">
      <c r="A4465" s="316" t="s">
        <v>5236</v>
      </c>
      <c r="B4465" s="317">
        <v>340</v>
      </c>
      <c r="C4465" s="317">
        <v>340</v>
      </c>
      <c r="D4465" s="266">
        <f t="shared" si="96"/>
        <v>0</v>
      </c>
    </row>
    <row r="4466" spans="1:4" x14ac:dyDescent="0.25">
      <c r="A4466" s="316" t="s">
        <v>5236</v>
      </c>
      <c r="B4466" s="317">
        <v>340</v>
      </c>
      <c r="C4466" s="317">
        <v>340</v>
      </c>
      <c r="D4466" s="266">
        <f t="shared" si="96"/>
        <v>0</v>
      </c>
    </row>
    <row r="4467" spans="1:4" x14ac:dyDescent="0.25">
      <c r="A4467" s="316" t="s">
        <v>5236</v>
      </c>
      <c r="B4467" s="317">
        <v>340</v>
      </c>
      <c r="C4467" s="317">
        <v>340</v>
      </c>
      <c r="D4467" s="266">
        <f t="shared" si="96"/>
        <v>0</v>
      </c>
    </row>
    <row r="4468" spans="1:4" x14ac:dyDescent="0.25">
      <c r="A4468" s="316" t="s">
        <v>5236</v>
      </c>
      <c r="B4468" s="317">
        <v>340</v>
      </c>
      <c r="C4468" s="317">
        <v>340</v>
      </c>
      <c r="D4468" s="266">
        <f t="shared" si="96"/>
        <v>0</v>
      </c>
    </row>
    <row r="4469" spans="1:4" x14ac:dyDescent="0.25">
      <c r="A4469" s="316" t="s">
        <v>5237</v>
      </c>
      <c r="B4469" s="317">
        <v>125</v>
      </c>
      <c r="C4469" s="317">
        <v>125</v>
      </c>
      <c r="D4469" s="266">
        <f t="shared" si="96"/>
        <v>0</v>
      </c>
    </row>
    <row r="4470" spans="1:4" x14ac:dyDescent="0.25">
      <c r="A4470" s="316" t="s">
        <v>5237</v>
      </c>
      <c r="B4470" s="317">
        <v>125</v>
      </c>
      <c r="C4470" s="317">
        <v>125</v>
      </c>
      <c r="D4470" s="266">
        <f t="shared" si="96"/>
        <v>0</v>
      </c>
    </row>
    <row r="4471" spans="1:4" x14ac:dyDescent="0.25">
      <c r="A4471" s="316" t="s">
        <v>5237</v>
      </c>
      <c r="B4471" s="317">
        <v>125</v>
      </c>
      <c r="C4471" s="317">
        <v>125</v>
      </c>
      <c r="D4471" s="266">
        <f t="shared" si="96"/>
        <v>0</v>
      </c>
    </row>
    <row r="4472" spans="1:4" x14ac:dyDescent="0.25">
      <c r="A4472" s="316" t="s">
        <v>5237</v>
      </c>
      <c r="B4472" s="317">
        <v>125</v>
      </c>
      <c r="C4472" s="317">
        <v>125</v>
      </c>
      <c r="D4472" s="266">
        <f t="shared" si="96"/>
        <v>0</v>
      </c>
    </row>
    <row r="4473" spans="1:4" x14ac:dyDescent="0.25">
      <c r="A4473" s="316" t="s">
        <v>5237</v>
      </c>
      <c r="B4473" s="317">
        <v>125</v>
      </c>
      <c r="C4473" s="317">
        <v>125</v>
      </c>
      <c r="D4473" s="266">
        <f t="shared" si="96"/>
        <v>0</v>
      </c>
    </row>
    <row r="4474" spans="1:4" x14ac:dyDescent="0.25">
      <c r="A4474" s="316" t="s">
        <v>5237</v>
      </c>
      <c r="B4474" s="317">
        <v>125</v>
      </c>
      <c r="C4474" s="317">
        <v>125</v>
      </c>
      <c r="D4474" s="266">
        <f t="shared" si="96"/>
        <v>0</v>
      </c>
    </row>
    <row r="4475" spans="1:4" x14ac:dyDescent="0.25">
      <c r="A4475" s="316" t="s">
        <v>5237</v>
      </c>
      <c r="B4475" s="317">
        <v>125</v>
      </c>
      <c r="C4475" s="317">
        <v>125</v>
      </c>
      <c r="D4475" s="266">
        <f t="shared" si="96"/>
        <v>0</v>
      </c>
    </row>
    <row r="4476" spans="1:4" x14ac:dyDescent="0.25">
      <c r="A4476" s="316" t="s">
        <v>5237</v>
      </c>
      <c r="B4476" s="317">
        <v>125</v>
      </c>
      <c r="C4476" s="317">
        <v>125</v>
      </c>
      <c r="D4476" s="266">
        <f t="shared" si="96"/>
        <v>0</v>
      </c>
    </row>
    <row r="4477" spans="1:4" x14ac:dyDescent="0.25">
      <c r="A4477" s="316" t="s">
        <v>5237</v>
      </c>
      <c r="B4477" s="317">
        <v>125</v>
      </c>
      <c r="C4477" s="317">
        <v>125</v>
      </c>
      <c r="D4477" s="266">
        <f t="shared" si="96"/>
        <v>0</v>
      </c>
    </row>
    <row r="4478" spans="1:4" x14ac:dyDescent="0.25">
      <c r="A4478" s="316" t="s">
        <v>5237</v>
      </c>
      <c r="B4478" s="317">
        <v>125</v>
      </c>
      <c r="C4478" s="317">
        <v>125</v>
      </c>
      <c r="D4478" s="266">
        <f t="shared" si="96"/>
        <v>0</v>
      </c>
    </row>
    <row r="4479" spans="1:4" x14ac:dyDescent="0.25">
      <c r="A4479" s="316" t="s">
        <v>5237</v>
      </c>
      <c r="B4479" s="317">
        <v>125</v>
      </c>
      <c r="C4479" s="317">
        <v>125</v>
      </c>
      <c r="D4479" s="266">
        <f t="shared" si="96"/>
        <v>0</v>
      </c>
    </row>
    <row r="4480" spans="1:4" x14ac:dyDescent="0.25">
      <c r="A4480" s="316" t="s">
        <v>5237</v>
      </c>
      <c r="B4480" s="317">
        <v>125</v>
      </c>
      <c r="C4480" s="317">
        <v>125</v>
      </c>
      <c r="D4480" s="266">
        <f t="shared" si="96"/>
        <v>0</v>
      </c>
    </row>
    <row r="4481" spans="1:4" x14ac:dyDescent="0.25">
      <c r="A4481" s="316" t="s">
        <v>5237</v>
      </c>
      <c r="B4481" s="317">
        <v>125</v>
      </c>
      <c r="C4481" s="317">
        <v>125</v>
      </c>
      <c r="D4481" s="266">
        <f t="shared" si="96"/>
        <v>0</v>
      </c>
    </row>
    <row r="4482" spans="1:4" x14ac:dyDescent="0.25">
      <c r="A4482" s="316" t="s">
        <v>5237</v>
      </c>
      <c r="B4482" s="317">
        <v>125</v>
      </c>
      <c r="C4482" s="317">
        <v>125</v>
      </c>
      <c r="D4482" s="266">
        <f t="shared" si="96"/>
        <v>0</v>
      </c>
    </row>
    <row r="4483" spans="1:4" x14ac:dyDescent="0.25">
      <c r="A4483" s="316" t="s">
        <v>5237</v>
      </c>
      <c r="B4483" s="317">
        <v>125</v>
      </c>
      <c r="C4483" s="317">
        <v>125</v>
      </c>
      <c r="D4483" s="266">
        <f t="shared" si="96"/>
        <v>0</v>
      </c>
    </row>
    <row r="4484" spans="1:4" x14ac:dyDescent="0.25">
      <c r="A4484" s="316" t="s">
        <v>5237</v>
      </c>
      <c r="B4484" s="317">
        <v>125</v>
      </c>
      <c r="C4484" s="317">
        <v>125</v>
      </c>
      <c r="D4484" s="266">
        <f t="shared" si="96"/>
        <v>0</v>
      </c>
    </row>
    <row r="4485" spans="1:4" x14ac:dyDescent="0.25">
      <c r="A4485" s="316" t="s">
        <v>5237</v>
      </c>
      <c r="B4485" s="317">
        <v>125</v>
      </c>
      <c r="C4485" s="317">
        <v>125</v>
      </c>
      <c r="D4485" s="266">
        <f t="shared" si="96"/>
        <v>0</v>
      </c>
    </row>
    <row r="4486" spans="1:4" x14ac:dyDescent="0.25">
      <c r="A4486" s="316" t="s">
        <v>5237</v>
      </c>
      <c r="B4486" s="317">
        <v>125</v>
      </c>
      <c r="C4486" s="317">
        <v>125</v>
      </c>
      <c r="D4486" s="266">
        <f t="shared" si="96"/>
        <v>0</v>
      </c>
    </row>
    <row r="4487" spans="1:4" x14ac:dyDescent="0.25">
      <c r="A4487" s="316" t="s">
        <v>5237</v>
      </c>
      <c r="B4487" s="317">
        <v>125</v>
      </c>
      <c r="C4487" s="317">
        <v>125</v>
      </c>
      <c r="D4487" s="266">
        <f t="shared" si="96"/>
        <v>0</v>
      </c>
    </row>
    <row r="4488" spans="1:4" x14ac:dyDescent="0.25">
      <c r="A4488" s="316" t="s">
        <v>5237</v>
      </c>
      <c r="B4488" s="317">
        <v>125</v>
      </c>
      <c r="C4488" s="317">
        <v>125</v>
      </c>
      <c r="D4488" s="266">
        <f t="shared" si="96"/>
        <v>0</v>
      </c>
    </row>
    <row r="4489" spans="1:4" x14ac:dyDescent="0.25">
      <c r="A4489" s="316" t="s">
        <v>5237</v>
      </c>
      <c r="B4489" s="317">
        <v>125</v>
      </c>
      <c r="C4489" s="317">
        <v>125</v>
      </c>
      <c r="D4489" s="266">
        <f t="shared" si="96"/>
        <v>0</v>
      </c>
    </row>
    <row r="4490" spans="1:4" x14ac:dyDescent="0.25">
      <c r="A4490" s="316" t="s">
        <v>5237</v>
      </c>
      <c r="B4490" s="317">
        <v>125</v>
      </c>
      <c r="C4490" s="317">
        <v>125</v>
      </c>
      <c r="D4490" s="266">
        <f t="shared" si="96"/>
        <v>0</v>
      </c>
    </row>
    <row r="4491" spans="1:4" x14ac:dyDescent="0.25">
      <c r="A4491" s="316" t="s">
        <v>5237</v>
      </c>
      <c r="B4491" s="317">
        <v>125</v>
      </c>
      <c r="C4491" s="317">
        <v>125</v>
      </c>
      <c r="D4491" s="266">
        <f t="shared" si="96"/>
        <v>0</v>
      </c>
    </row>
    <row r="4492" spans="1:4" x14ac:dyDescent="0.25">
      <c r="A4492" s="316" t="s">
        <v>5237</v>
      </c>
      <c r="B4492" s="317">
        <v>125</v>
      </c>
      <c r="C4492" s="317">
        <v>125</v>
      </c>
      <c r="D4492" s="266">
        <f t="shared" si="96"/>
        <v>0</v>
      </c>
    </row>
    <row r="4493" spans="1:4" x14ac:dyDescent="0.25">
      <c r="A4493" s="316" t="s">
        <v>5237</v>
      </c>
      <c r="B4493" s="317">
        <v>125</v>
      </c>
      <c r="C4493" s="317">
        <v>125</v>
      </c>
      <c r="D4493" s="266">
        <f t="shared" si="96"/>
        <v>0</v>
      </c>
    </row>
    <row r="4494" spans="1:4" x14ac:dyDescent="0.25">
      <c r="A4494" s="316" t="s">
        <v>5237</v>
      </c>
      <c r="B4494" s="317">
        <v>125</v>
      </c>
      <c r="C4494" s="317">
        <v>125</v>
      </c>
      <c r="D4494" s="266">
        <f t="shared" si="96"/>
        <v>0</v>
      </c>
    </row>
    <row r="4495" spans="1:4" x14ac:dyDescent="0.25">
      <c r="A4495" s="316" t="s">
        <v>5237</v>
      </c>
      <c r="B4495" s="317">
        <v>125</v>
      </c>
      <c r="C4495" s="317">
        <v>125</v>
      </c>
      <c r="D4495" s="266">
        <f t="shared" si="96"/>
        <v>0</v>
      </c>
    </row>
    <row r="4496" spans="1:4" x14ac:dyDescent="0.25">
      <c r="A4496" s="316" t="s">
        <v>5237</v>
      </c>
      <c r="B4496" s="317">
        <v>125</v>
      </c>
      <c r="C4496" s="317">
        <v>125</v>
      </c>
      <c r="D4496" s="266">
        <f t="shared" si="96"/>
        <v>0</v>
      </c>
    </row>
    <row r="4497" spans="1:4" x14ac:dyDescent="0.25">
      <c r="A4497" s="316" t="s">
        <v>5237</v>
      </c>
      <c r="B4497" s="317">
        <v>125</v>
      </c>
      <c r="C4497" s="317">
        <v>125</v>
      </c>
      <c r="D4497" s="266">
        <f t="shared" si="96"/>
        <v>0</v>
      </c>
    </row>
    <row r="4498" spans="1:4" x14ac:dyDescent="0.25">
      <c r="A4498" s="316" t="s">
        <v>5237</v>
      </c>
      <c r="B4498" s="317">
        <v>125</v>
      </c>
      <c r="C4498" s="317">
        <v>125</v>
      </c>
      <c r="D4498" s="266">
        <f t="shared" si="96"/>
        <v>0</v>
      </c>
    </row>
    <row r="4499" spans="1:4" x14ac:dyDescent="0.25">
      <c r="A4499" s="316" t="s">
        <v>5237</v>
      </c>
      <c r="B4499" s="317">
        <v>125</v>
      </c>
      <c r="C4499" s="317">
        <v>125</v>
      </c>
      <c r="D4499" s="266">
        <f t="shared" si="96"/>
        <v>0</v>
      </c>
    </row>
    <row r="4500" spans="1:4" x14ac:dyDescent="0.25">
      <c r="A4500" s="316" t="s">
        <v>5237</v>
      </c>
      <c r="B4500" s="317">
        <v>125</v>
      </c>
      <c r="C4500" s="317">
        <v>125</v>
      </c>
      <c r="D4500" s="266">
        <f t="shared" si="96"/>
        <v>0</v>
      </c>
    </row>
    <row r="4501" spans="1:4" x14ac:dyDescent="0.25">
      <c r="A4501" s="316" t="s">
        <v>5237</v>
      </c>
      <c r="B4501" s="317">
        <v>125</v>
      </c>
      <c r="C4501" s="317">
        <v>125</v>
      </c>
      <c r="D4501" s="266">
        <f t="shared" si="96"/>
        <v>0</v>
      </c>
    </row>
    <row r="4502" spans="1:4" x14ac:dyDescent="0.25">
      <c r="A4502" s="316" t="s">
        <v>5237</v>
      </c>
      <c r="B4502" s="317">
        <v>125</v>
      </c>
      <c r="C4502" s="317">
        <v>125</v>
      </c>
      <c r="D4502" s="266">
        <f t="shared" si="96"/>
        <v>0</v>
      </c>
    </row>
    <row r="4503" spans="1:4" x14ac:dyDescent="0.25">
      <c r="A4503" s="316" t="s">
        <v>5237</v>
      </c>
      <c r="B4503" s="317">
        <v>125</v>
      </c>
      <c r="C4503" s="317">
        <v>125</v>
      </c>
      <c r="D4503" s="266">
        <f t="shared" ref="D4503:D4566" si="97">B4503-C4503</f>
        <v>0</v>
      </c>
    </row>
    <row r="4504" spans="1:4" x14ac:dyDescent="0.25">
      <c r="A4504" s="316" t="s">
        <v>5237</v>
      </c>
      <c r="B4504" s="317">
        <v>125</v>
      </c>
      <c r="C4504" s="317">
        <v>125</v>
      </c>
      <c r="D4504" s="266">
        <f t="shared" si="97"/>
        <v>0</v>
      </c>
    </row>
    <row r="4505" spans="1:4" x14ac:dyDescent="0.25">
      <c r="A4505" s="316" t="s">
        <v>5237</v>
      </c>
      <c r="B4505" s="317">
        <v>125</v>
      </c>
      <c r="C4505" s="317">
        <v>125</v>
      </c>
      <c r="D4505" s="266">
        <f t="shared" si="97"/>
        <v>0</v>
      </c>
    </row>
    <row r="4506" spans="1:4" x14ac:dyDescent="0.25">
      <c r="A4506" s="316" t="s">
        <v>5237</v>
      </c>
      <c r="B4506" s="317">
        <v>125</v>
      </c>
      <c r="C4506" s="317">
        <v>125</v>
      </c>
      <c r="D4506" s="266">
        <f t="shared" si="97"/>
        <v>0</v>
      </c>
    </row>
    <row r="4507" spans="1:4" x14ac:dyDescent="0.25">
      <c r="A4507" s="316" t="s">
        <v>5237</v>
      </c>
      <c r="B4507" s="317">
        <v>125</v>
      </c>
      <c r="C4507" s="317">
        <v>125</v>
      </c>
      <c r="D4507" s="266">
        <f t="shared" si="97"/>
        <v>0</v>
      </c>
    </row>
    <row r="4508" spans="1:4" x14ac:dyDescent="0.25">
      <c r="A4508" s="316" t="s">
        <v>5237</v>
      </c>
      <c r="B4508" s="317">
        <v>125</v>
      </c>
      <c r="C4508" s="317">
        <v>125</v>
      </c>
      <c r="D4508" s="266">
        <f t="shared" si="97"/>
        <v>0</v>
      </c>
    </row>
    <row r="4509" spans="1:4" x14ac:dyDescent="0.25">
      <c r="A4509" s="316" t="s">
        <v>5237</v>
      </c>
      <c r="B4509" s="317">
        <v>125</v>
      </c>
      <c r="C4509" s="317">
        <v>125</v>
      </c>
      <c r="D4509" s="266">
        <f t="shared" si="97"/>
        <v>0</v>
      </c>
    </row>
    <row r="4510" spans="1:4" x14ac:dyDescent="0.25">
      <c r="A4510" s="316" t="s">
        <v>5237</v>
      </c>
      <c r="B4510" s="317">
        <v>125</v>
      </c>
      <c r="C4510" s="317">
        <v>125</v>
      </c>
      <c r="D4510" s="266">
        <f t="shared" si="97"/>
        <v>0</v>
      </c>
    </row>
    <row r="4511" spans="1:4" x14ac:dyDescent="0.25">
      <c r="A4511" s="316" t="s">
        <v>5237</v>
      </c>
      <c r="B4511" s="317">
        <v>125</v>
      </c>
      <c r="C4511" s="317">
        <v>125</v>
      </c>
      <c r="D4511" s="266">
        <f t="shared" si="97"/>
        <v>0</v>
      </c>
    </row>
    <row r="4512" spans="1:4" x14ac:dyDescent="0.25">
      <c r="A4512" s="316" t="s">
        <v>5237</v>
      </c>
      <c r="B4512" s="317">
        <v>125</v>
      </c>
      <c r="C4512" s="317">
        <v>125</v>
      </c>
      <c r="D4512" s="266">
        <f t="shared" si="97"/>
        <v>0</v>
      </c>
    </row>
    <row r="4513" spans="1:4" x14ac:dyDescent="0.25">
      <c r="A4513" s="316" t="s">
        <v>5237</v>
      </c>
      <c r="B4513" s="317">
        <v>125</v>
      </c>
      <c r="C4513" s="317">
        <v>125</v>
      </c>
      <c r="D4513" s="266">
        <f t="shared" si="97"/>
        <v>0</v>
      </c>
    </row>
    <row r="4514" spans="1:4" x14ac:dyDescent="0.25">
      <c r="A4514" s="316" t="s">
        <v>5237</v>
      </c>
      <c r="B4514" s="317">
        <v>125</v>
      </c>
      <c r="C4514" s="317">
        <v>125</v>
      </c>
      <c r="D4514" s="266">
        <f t="shared" si="97"/>
        <v>0</v>
      </c>
    </row>
    <row r="4515" spans="1:4" x14ac:dyDescent="0.25">
      <c r="A4515" s="316" t="s">
        <v>5237</v>
      </c>
      <c r="B4515" s="317">
        <v>125</v>
      </c>
      <c r="C4515" s="317">
        <v>125</v>
      </c>
      <c r="D4515" s="266">
        <f t="shared" si="97"/>
        <v>0</v>
      </c>
    </row>
    <row r="4516" spans="1:4" x14ac:dyDescent="0.25">
      <c r="A4516" s="316" t="s">
        <v>5237</v>
      </c>
      <c r="B4516" s="317">
        <v>125</v>
      </c>
      <c r="C4516" s="317">
        <v>125</v>
      </c>
      <c r="D4516" s="266">
        <f t="shared" si="97"/>
        <v>0</v>
      </c>
    </row>
    <row r="4517" spans="1:4" x14ac:dyDescent="0.25">
      <c r="A4517" s="316" t="s">
        <v>5237</v>
      </c>
      <c r="B4517" s="317">
        <v>125</v>
      </c>
      <c r="C4517" s="317">
        <v>125</v>
      </c>
      <c r="D4517" s="266">
        <f t="shared" si="97"/>
        <v>0</v>
      </c>
    </row>
    <row r="4518" spans="1:4" x14ac:dyDescent="0.25">
      <c r="A4518" s="316" t="s">
        <v>5237</v>
      </c>
      <c r="B4518" s="317">
        <v>125</v>
      </c>
      <c r="C4518" s="317">
        <v>125</v>
      </c>
      <c r="D4518" s="266">
        <f t="shared" si="97"/>
        <v>0</v>
      </c>
    </row>
    <row r="4519" spans="1:4" x14ac:dyDescent="0.25">
      <c r="A4519" s="316" t="s">
        <v>5237</v>
      </c>
      <c r="B4519" s="317">
        <v>125</v>
      </c>
      <c r="C4519" s="317">
        <v>125</v>
      </c>
      <c r="D4519" s="266">
        <f t="shared" si="97"/>
        <v>0</v>
      </c>
    </row>
    <row r="4520" spans="1:4" x14ac:dyDescent="0.25">
      <c r="A4520" s="316" t="s">
        <v>5237</v>
      </c>
      <c r="B4520" s="317">
        <v>125</v>
      </c>
      <c r="C4520" s="317">
        <v>125</v>
      </c>
      <c r="D4520" s="266">
        <f t="shared" si="97"/>
        <v>0</v>
      </c>
    </row>
    <row r="4521" spans="1:4" x14ac:dyDescent="0.25">
      <c r="A4521" s="316" t="s">
        <v>5237</v>
      </c>
      <c r="B4521" s="317">
        <v>125</v>
      </c>
      <c r="C4521" s="317">
        <v>125</v>
      </c>
      <c r="D4521" s="266">
        <f t="shared" si="97"/>
        <v>0</v>
      </c>
    </row>
    <row r="4522" spans="1:4" x14ac:dyDescent="0.25">
      <c r="A4522" s="316" t="s">
        <v>5237</v>
      </c>
      <c r="B4522" s="317">
        <v>125</v>
      </c>
      <c r="C4522" s="317">
        <v>125</v>
      </c>
      <c r="D4522" s="266">
        <f t="shared" si="97"/>
        <v>0</v>
      </c>
    </row>
    <row r="4523" spans="1:4" x14ac:dyDescent="0.25">
      <c r="A4523" s="316" t="s">
        <v>5237</v>
      </c>
      <c r="B4523" s="317">
        <v>125</v>
      </c>
      <c r="C4523" s="317">
        <v>125</v>
      </c>
      <c r="D4523" s="266">
        <f t="shared" si="97"/>
        <v>0</v>
      </c>
    </row>
    <row r="4524" spans="1:4" x14ac:dyDescent="0.25">
      <c r="A4524" s="316" t="s">
        <v>5237</v>
      </c>
      <c r="B4524" s="317">
        <v>125</v>
      </c>
      <c r="C4524" s="317">
        <v>125</v>
      </c>
      <c r="D4524" s="266">
        <f t="shared" si="97"/>
        <v>0</v>
      </c>
    </row>
    <row r="4525" spans="1:4" x14ac:dyDescent="0.25">
      <c r="A4525" s="316" t="s">
        <v>5237</v>
      </c>
      <c r="B4525" s="317">
        <v>125</v>
      </c>
      <c r="C4525" s="317">
        <v>125</v>
      </c>
      <c r="D4525" s="266">
        <f t="shared" si="97"/>
        <v>0</v>
      </c>
    </row>
    <row r="4526" spans="1:4" x14ac:dyDescent="0.25">
      <c r="A4526" s="316" t="s">
        <v>5237</v>
      </c>
      <c r="B4526" s="317">
        <v>125</v>
      </c>
      <c r="C4526" s="317">
        <v>125</v>
      </c>
      <c r="D4526" s="266">
        <f t="shared" si="97"/>
        <v>0</v>
      </c>
    </row>
    <row r="4527" spans="1:4" x14ac:dyDescent="0.25">
      <c r="A4527" s="316" t="s">
        <v>5237</v>
      </c>
      <c r="B4527" s="317">
        <v>125</v>
      </c>
      <c r="C4527" s="317">
        <v>125</v>
      </c>
      <c r="D4527" s="266">
        <f t="shared" si="97"/>
        <v>0</v>
      </c>
    </row>
    <row r="4528" spans="1:4" x14ac:dyDescent="0.25">
      <c r="A4528" s="316" t="s">
        <v>5237</v>
      </c>
      <c r="B4528" s="317">
        <v>125</v>
      </c>
      <c r="C4528" s="317">
        <v>125</v>
      </c>
      <c r="D4528" s="266">
        <f t="shared" si="97"/>
        <v>0</v>
      </c>
    </row>
    <row r="4529" spans="1:4" x14ac:dyDescent="0.25">
      <c r="A4529" s="316" t="s">
        <v>5238</v>
      </c>
      <c r="B4529" s="317">
        <v>1850</v>
      </c>
      <c r="C4529" s="317">
        <v>1850</v>
      </c>
      <c r="D4529" s="266">
        <f t="shared" si="97"/>
        <v>0</v>
      </c>
    </row>
    <row r="4530" spans="1:4" x14ac:dyDescent="0.25">
      <c r="A4530" s="316" t="s">
        <v>5239</v>
      </c>
      <c r="B4530" s="317">
        <v>2080</v>
      </c>
      <c r="C4530" s="317">
        <v>2080</v>
      </c>
      <c r="D4530" s="266">
        <f t="shared" si="97"/>
        <v>0</v>
      </c>
    </row>
    <row r="4531" spans="1:4" x14ac:dyDescent="0.25">
      <c r="A4531" s="316" t="s">
        <v>5240</v>
      </c>
      <c r="B4531" s="317">
        <v>1590</v>
      </c>
      <c r="C4531" s="317">
        <v>1590</v>
      </c>
      <c r="D4531" s="266">
        <f t="shared" si="97"/>
        <v>0</v>
      </c>
    </row>
    <row r="4532" spans="1:4" x14ac:dyDescent="0.25">
      <c r="A4532" s="316" t="s">
        <v>5241</v>
      </c>
      <c r="B4532" s="317">
        <v>3860</v>
      </c>
      <c r="C4532" s="317">
        <v>3860</v>
      </c>
      <c r="D4532" s="266">
        <f t="shared" si="97"/>
        <v>0</v>
      </c>
    </row>
    <row r="4533" spans="1:4" x14ac:dyDescent="0.25">
      <c r="A4533" s="316" t="s">
        <v>5242</v>
      </c>
      <c r="B4533" s="317">
        <v>1450</v>
      </c>
      <c r="C4533" s="317">
        <v>1450</v>
      </c>
      <c r="D4533" s="266">
        <f t="shared" si="97"/>
        <v>0</v>
      </c>
    </row>
    <row r="4534" spans="1:4" x14ac:dyDescent="0.25">
      <c r="A4534" s="316" t="s">
        <v>5243</v>
      </c>
      <c r="B4534" s="317">
        <v>1900</v>
      </c>
      <c r="C4534" s="317">
        <v>1900</v>
      </c>
      <c r="D4534" s="266">
        <f t="shared" si="97"/>
        <v>0</v>
      </c>
    </row>
    <row r="4535" spans="1:4" x14ac:dyDescent="0.25">
      <c r="A4535" s="316" t="s">
        <v>5244</v>
      </c>
      <c r="B4535" s="317">
        <v>1200</v>
      </c>
      <c r="C4535" s="317">
        <v>1200</v>
      </c>
      <c r="D4535" s="266">
        <f t="shared" si="97"/>
        <v>0</v>
      </c>
    </row>
    <row r="4536" spans="1:4" x14ac:dyDescent="0.25">
      <c r="A4536" s="316" t="s">
        <v>5245</v>
      </c>
      <c r="B4536" s="317">
        <v>8900</v>
      </c>
      <c r="C4536" s="317">
        <v>8900</v>
      </c>
      <c r="D4536" s="266">
        <f t="shared" si="97"/>
        <v>0</v>
      </c>
    </row>
    <row r="4537" spans="1:4" x14ac:dyDescent="0.25">
      <c r="A4537" s="316" t="s">
        <v>5245</v>
      </c>
      <c r="B4537" s="317">
        <v>8900</v>
      </c>
      <c r="C4537" s="317">
        <v>8900</v>
      </c>
      <c r="D4537" s="266">
        <f t="shared" si="97"/>
        <v>0</v>
      </c>
    </row>
    <row r="4538" spans="1:4" x14ac:dyDescent="0.25">
      <c r="A4538" s="316" t="s">
        <v>5246</v>
      </c>
      <c r="B4538" s="317">
        <v>5900</v>
      </c>
      <c r="C4538" s="317">
        <v>5900</v>
      </c>
      <c r="D4538" s="266">
        <f t="shared" si="97"/>
        <v>0</v>
      </c>
    </row>
    <row r="4539" spans="1:4" x14ac:dyDescent="0.25">
      <c r="A4539" s="316" t="s">
        <v>5246</v>
      </c>
      <c r="B4539" s="317">
        <v>5900</v>
      </c>
      <c r="C4539" s="317">
        <v>5900</v>
      </c>
      <c r="D4539" s="266">
        <f t="shared" si="97"/>
        <v>0</v>
      </c>
    </row>
    <row r="4540" spans="1:4" x14ac:dyDescent="0.25">
      <c r="A4540" s="316" t="s">
        <v>5247</v>
      </c>
      <c r="B4540" s="317">
        <v>650</v>
      </c>
      <c r="C4540" s="317">
        <v>650</v>
      </c>
      <c r="D4540" s="266">
        <f t="shared" si="97"/>
        <v>0</v>
      </c>
    </row>
    <row r="4541" spans="1:4" x14ac:dyDescent="0.25">
      <c r="A4541" s="316" t="s">
        <v>5247</v>
      </c>
      <c r="B4541" s="317">
        <v>650</v>
      </c>
      <c r="C4541" s="317">
        <v>650</v>
      </c>
      <c r="D4541" s="266">
        <f t="shared" si="97"/>
        <v>0</v>
      </c>
    </row>
    <row r="4542" spans="1:4" x14ac:dyDescent="0.25">
      <c r="A4542" s="316" t="s">
        <v>5247</v>
      </c>
      <c r="B4542" s="317">
        <v>650</v>
      </c>
      <c r="C4542" s="317">
        <v>650</v>
      </c>
      <c r="D4542" s="266">
        <f t="shared" si="97"/>
        <v>0</v>
      </c>
    </row>
    <row r="4543" spans="1:4" x14ac:dyDescent="0.25">
      <c r="A4543" s="316" t="s">
        <v>5247</v>
      </c>
      <c r="B4543" s="317">
        <v>650</v>
      </c>
      <c r="C4543" s="317">
        <v>650</v>
      </c>
      <c r="D4543" s="266">
        <f t="shared" si="97"/>
        <v>0</v>
      </c>
    </row>
    <row r="4544" spans="1:4" x14ac:dyDescent="0.25">
      <c r="A4544" s="316" t="s">
        <v>5247</v>
      </c>
      <c r="B4544" s="317">
        <v>650</v>
      </c>
      <c r="C4544" s="317">
        <v>650</v>
      </c>
      <c r="D4544" s="266">
        <f t="shared" si="97"/>
        <v>0</v>
      </c>
    </row>
    <row r="4545" spans="1:4" x14ac:dyDescent="0.25">
      <c r="A4545" s="316" t="s">
        <v>5247</v>
      </c>
      <c r="B4545" s="317">
        <v>650</v>
      </c>
      <c r="C4545" s="317">
        <v>650</v>
      </c>
      <c r="D4545" s="266">
        <f t="shared" si="97"/>
        <v>0</v>
      </c>
    </row>
    <row r="4546" spans="1:4" x14ac:dyDescent="0.25">
      <c r="A4546" s="316" t="s">
        <v>5247</v>
      </c>
      <c r="B4546" s="317">
        <v>650</v>
      </c>
      <c r="C4546" s="317">
        <v>650</v>
      </c>
      <c r="D4546" s="266">
        <f t="shared" si="97"/>
        <v>0</v>
      </c>
    </row>
    <row r="4547" spans="1:4" x14ac:dyDescent="0.25">
      <c r="A4547" s="316" t="s">
        <v>5247</v>
      </c>
      <c r="B4547" s="317">
        <v>650</v>
      </c>
      <c r="C4547" s="317">
        <v>650</v>
      </c>
      <c r="D4547" s="266">
        <f t="shared" si="97"/>
        <v>0</v>
      </c>
    </row>
    <row r="4548" spans="1:4" x14ac:dyDescent="0.25">
      <c r="A4548" s="316" t="s">
        <v>5247</v>
      </c>
      <c r="B4548" s="317">
        <v>650</v>
      </c>
      <c r="C4548" s="317">
        <v>650</v>
      </c>
      <c r="D4548" s="266">
        <f t="shared" si="97"/>
        <v>0</v>
      </c>
    </row>
    <row r="4549" spans="1:4" x14ac:dyDescent="0.25">
      <c r="A4549" s="316" t="s">
        <v>5247</v>
      </c>
      <c r="B4549" s="317">
        <v>650</v>
      </c>
      <c r="C4549" s="317">
        <v>650</v>
      </c>
      <c r="D4549" s="266">
        <f t="shared" si="97"/>
        <v>0</v>
      </c>
    </row>
    <row r="4550" spans="1:4" x14ac:dyDescent="0.25">
      <c r="A4550" s="316" t="s">
        <v>5247</v>
      </c>
      <c r="B4550" s="317">
        <v>650</v>
      </c>
      <c r="C4550" s="317">
        <v>650</v>
      </c>
      <c r="D4550" s="266">
        <f t="shared" si="97"/>
        <v>0</v>
      </c>
    </row>
    <row r="4551" spans="1:4" x14ac:dyDescent="0.25">
      <c r="A4551" s="316" t="s">
        <v>5247</v>
      </c>
      <c r="B4551" s="317">
        <v>650</v>
      </c>
      <c r="C4551" s="317">
        <v>650</v>
      </c>
      <c r="D4551" s="266">
        <f t="shared" si="97"/>
        <v>0</v>
      </c>
    </row>
    <row r="4552" spans="1:4" x14ac:dyDescent="0.25">
      <c r="A4552" s="316" t="s">
        <v>5248</v>
      </c>
      <c r="B4552" s="317">
        <v>150</v>
      </c>
      <c r="C4552" s="317">
        <v>150</v>
      </c>
      <c r="D4552" s="266">
        <f t="shared" si="97"/>
        <v>0</v>
      </c>
    </row>
    <row r="4553" spans="1:4" x14ac:dyDescent="0.25">
      <c r="A4553" s="316" t="s">
        <v>5248</v>
      </c>
      <c r="B4553" s="317">
        <v>150</v>
      </c>
      <c r="C4553" s="317">
        <v>150</v>
      </c>
      <c r="D4553" s="266">
        <f t="shared" si="97"/>
        <v>0</v>
      </c>
    </row>
    <row r="4554" spans="1:4" x14ac:dyDescent="0.25">
      <c r="A4554" s="316" t="s">
        <v>5248</v>
      </c>
      <c r="B4554" s="317">
        <v>150</v>
      </c>
      <c r="C4554" s="317">
        <v>150</v>
      </c>
      <c r="D4554" s="266">
        <f t="shared" si="97"/>
        <v>0</v>
      </c>
    </row>
    <row r="4555" spans="1:4" x14ac:dyDescent="0.25">
      <c r="A4555" s="316" t="s">
        <v>5248</v>
      </c>
      <c r="B4555" s="317">
        <v>150</v>
      </c>
      <c r="C4555" s="317">
        <v>150</v>
      </c>
      <c r="D4555" s="266">
        <f t="shared" si="97"/>
        <v>0</v>
      </c>
    </row>
    <row r="4556" spans="1:4" x14ac:dyDescent="0.25">
      <c r="A4556" s="316" t="s">
        <v>5248</v>
      </c>
      <c r="B4556" s="317">
        <v>150</v>
      </c>
      <c r="C4556" s="317">
        <v>150</v>
      </c>
      <c r="D4556" s="266">
        <f t="shared" si="97"/>
        <v>0</v>
      </c>
    </row>
    <row r="4557" spans="1:4" x14ac:dyDescent="0.25">
      <c r="A4557" s="316" t="s">
        <v>5248</v>
      </c>
      <c r="B4557" s="317">
        <v>150</v>
      </c>
      <c r="C4557" s="317">
        <v>150</v>
      </c>
      <c r="D4557" s="266">
        <f t="shared" si="97"/>
        <v>0</v>
      </c>
    </row>
    <row r="4558" spans="1:4" x14ac:dyDescent="0.25">
      <c r="A4558" s="316" t="s">
        <v>5249</v>
      </c>
      <c r="B4558" s="317">
        <v>2300</v>
      </c>
      <c r="C4558" s="317">
        <v>2300</v>
      </c>
      <c r="D4558" s="266">
        <f t="shared" si="97"/>
        <v>0</v>
      </c>
    </row>
    <row r="4559" spans="1:4" x14ac:dyDescent="0.25">
      <c r="A4559" s="316" t="s">
        <v>5249</v>
      </c>
      <c r="B4559" s="317">
        <v>2300</v>
      </c>
      <c r="C4559" s="317">
        <v>2300</v>
      </c>
      <c r="D4559" s="266">
        <f t="shared" si="97"/>
        <v>0</v>
      </c>
    </row>
    <row r="4560" spans="1:4" x14ac:dyDescent="0.25">
      <c r="A4560" s="316" t="s">
        <v>5249</v>
      </c>
      <c r="B4560" s="317">
        <v>2300</v>
      </c>
      <c r="C4560" s="317">
        <v>2300</v>
      </c>
      <c r="D4560" s="266">
        <f t="shared" si="97"/>
        <v>0</v>
      </c>
    </row>
    <row r="4561" spans="1:4" x14ac:dyDescent="0.25">
      <c r="A4561" s="316" t="s">
        <v>5249</v>
      </c>
      <c r="B4561" s="317">
        <v>2300</v>
      </c>
      <c r="C4561" s="317">
        <v>2300</v>
      </c>
      <c r="D4561" s="266">
        <f t="shared" si="97"/>
        <v>0</v>
      </c>
    </row>
    <row r="4562" spans="1:4" x14ac:dyDescent="0.25">
      <c r="A4562" s="316" t="s">
        <v>5250</v>
      </c>
      <c r="B4562" s="317">
        <v>780</v>
      </c>
      <c r="C4562" s="317">
        <v>780</v>
      </c>
      <c r="D4562" s="266">
        <f t="shared" si="97"/>
        <v>0</v>
      </c>
    </row>
    <row r="4563" spans="1:4" x14ac:dyDescent="0.25">
      <c r="A4563" s="316" t="s">
        <v>5250</v>
      </c>
      <c r="B4563" s="317">
        <v>780</v>
      </c>
      <c r="C4563" s="317">
        <v>780</v>
      </c>
      <c r="D4563" s="266">
        <f t="shared" si="97"/>
        <v>0</v>
      </c>
    </row>
    <row r="4564" spans="1:4" x14ac:dyDescent="0.25">
      <c r="A4564" s="316" t="s">
        <v>5250</v>
      </c>
      <c r="B4564" s="317">
        <v>780</v>
      </c>
      <c r="C4564" s="317">
        <v>780</v>
      </c>
      <c r="D4564" s="266">
        <f t="shared" si="97"/>
        <v>0</v>
      </c>
    </row>
    <row r="4565" spans="1:4" x14ac:dyDescent="0.25">
      <c r="A4565" s="316" t="s">
        <v>5250</v>
      </c>
      <c r="B4565" s="317">
        <v>780</v>
      </c>
      <c r="C4565" s="317">
        <v>780</v>
      </c>
      <c r="D4565" s="266">
        <f t="shared" si="97"/>
        <v>0</v>
      </c>
    </row>
    <row r="4566" spans="1:4" x14ac:dyDescent="0.25">
      <c r="A4566" s="316" t="s">
        <v>5250</v>
      </c>
      <c r="B4566" s="317">
        <v>780</v>
      </c>
      <c r="C4566" s="317">
        <v>780</v>
      </c>
      <c r="D4566" s="266">
        <f t="shared" si="97"/>
        <v>0</v>
      </c>
    </row>
    <row r="4567" spans="1:4" x14ac:dyDescent="0.25">
      <c r="A4567" s="316" t="s">
        <v>5250</v>
      </c>
      <c r="B4567" s="317">
        <v>780</v>
      </c>
      <c r="C4567" s="317">
        <v>780</v>
      </c>
      <c r="D4567" s="266">
        <f t="shared" ref="D4567:D4630" si="98">B4567-C4567</f>
        <v>0</v>
      </c>
    </row>
    <row r="4568" spans="1:4" x14ac:dyDescent="0.25">
      <c r="A4568" s="316" t="s">
        <v>5250</v>
      </c>
      <c r="B4568" s="317">
        <v>780</v>
      </c>
      <c r="C4568" s="317">
        <v>780</v>
      </c>
      <c r="D4568" s="266">
        <f t="shared" si="98"/>
        <v>0</v>
      </c>
    </row>
    <row r="4569" spans="1:4" x14ac:dyDescent="0.25">
      <c r="A4569" s="316" t="s">
        <v>5250</v>
      </c>
      <c r="B4569" s="317">
        <v>780</v>
      </c>
      <c r="C4569" s="317">
        <v>780</v>
      </c>
      <c r="D4569" s="266">
        <f t="shared" si="98"/>
        <v>0</v>
      </c>
    </row>
    <row r="4570" spans="1:4" x14ac:dyDescent="0.25">
      <c r="A4570" s="316" t="s">
        <v>5250</v>
      </c>
      <c r="B4570" s="317">
        <v>780</v>
      </c>
      <c r="C4570" s="317">
        <v>780</v>
      </c>
      <c r="D4570" s="266">
        <f t="shared" si="98"/>
        <v>0</v>
      </c>
    </row>
    <row r="4571" spans="1:4" x14ac:dyDescent="0.25">
      <c r="A4571" s="316" t="s">
        <v>5250</v>
      </c>
      <c r="B4571" s="317">
        <v>780</v>
      </c>
      <c r="C4571" s="317">
        <v>780</v>
      </c>
      <c r="D4571" s="266">
        <f t="shared" si="98"/>
        <v>0</v>
      </c>
    </row>
    <row r="4572" spans="1:4" x14ac:dyDescent="0.25">
      <c r="A4572" s="316" t="s">
        <v>5250</v>
      </c>
      <c r="B4572" s="317">
        <v>780</v>
      </c>
      <c r="C4572" s="317">
        <v>780</v>
      </c>
      <c r="D4572" s="266">
        <f t="shared" si="98"/>
        <v>0</v>
      </c>
    </row>
    <row r="4573" spans="1:4" x14ac:dyDescent="0.25">
      <c r="A4573" s="316" t="s">
        <v>5250</v>
      </c>
      <c r="B4573" s="317">
        <v>780</v>
      </c>
      <c r="C4573" s="317">
        <v>780</v>
      </c>
      <c r="D4573" s="266">
        <f t="shared" si="98"/>
        <v>0</v>
      </c>
    </row>
    <row r="4574" spans="1:4" x14ac:dyDescent="0.25">
      <c r="A4574" s="316" t="s">
        <v>5251</v>
      </c>
      <c r="B4574" s="317">
        <v>4800</v>
      </c>
      <c r="C4574" s="317">
        <v>4800</v>
      </c>
      <c r="D4574" s="266">
        <f t="shared" si="98"/>
        <v>0</v>
      </c>
    </row>
    <row r="4575" spans="1:4" x14ac:dyDescent="0.25">
      <c r="A4575" s="316" t="s">
        <v>5252</v>
      </c>
      <c r="B4575" s="317">
        <v>6600</v>
      </c>
      <c r="C4575" s="317">
        <v>6600</v>
      </c>
      <c r="D4575" s="266">
        <f t="shared" si="98"/>
        <v>0</v>
      </c>
    </row>
    <row r="4576" spans="1:4" x14ac:dyDescent="0.25">
      <c r="A4576" s="316" t="s">
        <v>5253</v>
      </c>
      <c r="B4576" s="317">
        <v>3400</v>
      </c>
      <c r="C4576" s="317">
        <v>3400</v>
      </c>
      <c r="D4576" s="266">
        <f t="shared" si="98"/>
        <v>0</v>
      </c>
    </row>
    <row r="4577" spans="1:4" x14ac:dyDescent="0.25">
      <c r="A4577" s="316" t="s">
        <v>5254</v>
      </c>
      <c r="B4577" s="317">
        <v>2520</v>
      </c>
      <c r="C4577" s="317">
        <v>2520</v>
      </c>
      <c r="D4577" s="266">
        <f t="shared" si="98"/>
        <v>0</v>
      </c>
    </row>
    <row r="4578" spans="1:4" x14ac:dyDescent="0.25">
      <c r="A4578" s="316" t="s">
        <v>5255</v>
      </c>
      <c r="B4578" s="317">
        <v>490</v>
      </c>
      <c r="C4578" s="317">
        <v>490</v>
      </c>
      <c r="D4578" s="266">
        <f t="shared" si="98"/>
        <v>0</v>
      </c>
    </row>
    <row r="4579" spans="1:4" x14ac:dyDescent="0.25">
      <c r="A4579" s="316" t="s">
        <v>5256</v>
      </c>
      <c r="B4579" s="317">
        <v>1850</v>
      </c>
      <c r="C4579" s="317">
        <v>1850</v>
      </c>
      <c r="D4579" s="266">
        <f t="shared" si="98"/>
        <v>0</v>
      </c>
    </row>
    <row r="4580" spans="1:4" x14ac:dyDescent="0.25">
      <c r="A4580" s="316" t="s">
        <v>5257</v>
      </c>
      <c r="B4580" s="317">
        <v>1570</v>
      </c>
      <c r="C4580" s="317">
        <v>1570</v>
      </c>
      <c r="D4580" s="266">
        <f t="shared" si="98"/>
        <v>0</v>
      </c>
    </row>
    <row r="4581" spans="1:4" x14ac:dyDescent="0.25">
      <c r="A4581" s="316" t="s">
        <v>5258</v>
      </c>
      <c r="B4581" s="317">
        <v>8900</v>
      </c>
      <c r="C4581" s="317">
        <v>8900</v>
      </c>
      <c r="D4581" s="266">
        <f t="shared" si="98"/>
        <v>0</v>
      </c>
    </row>
    <row r="4582" spans="1:4" x14ac:dyDescent="0.25">
      <c r="A4582" s="316" t="s">
        <v>5259</v>
      </c>
      <c r="B4582" s="317">
        <v>3860</v>
      </c>
      <c r="C4582" s="317">
        <v>3860</v>
      </c>
      <c r="D4582" s="266">
        <f t="shared" si="98"/>
        <v>0</v>
      </c>
    </row>
    <row r="4583" spans="1:4" x14ac:dyDescent="0.25">
      <c r="A4583" s="316" t="s">
        <v>5260</v>
      </c>
      <c r="B4583" s="317">
        <v>4725</v>
      </c>
      <c r="C4583" s="317">
        <v>4725</v>
      </c>
      <c r="D4583" s="266">
        <f t="shared" si="98"/>
        <v>0</v>
      </c>
    </row>
    <row r="4584" spans="1:4" x14ac:dyDescent="0.25">
      <c r="A4584" s="316" t="s">
        <v>5261</v>
      </c>
      <c r="B4584" s="317">
        <v>7087</v>
      </c>
      <c r="C4584" s="317">
        <v>7087</v>
      </c>
      <c r="D4584" s="266">
        <f t="shared" si="98"/>
        <v>0</v>
      </c>
    </row>
    <row r="4585" spans="1:4" x14ac:dyDescent="0.25">
      <c r="A4585" s="316" t="s">
        <v>5262</v>
      </c>
      <c r="B4585" s="317">
        <v>7874</v>
      </c>
      <c r="C4585" s="317">
        <v>7874</v>
      </c>
      <c r="D4585" s="266">
        <f t="shared" si="98"/>
        <v>0</v>
      </c>
    </row>
    <row r="4586" spans="1:4" x14ac:dyDescent="0.25">
      <c r="A4586" s="316" t="s">
        <v>5263</v>
      </c>
      <c r="B4586" s="317">
        <v>8661</v>
      </c>
      <c r="C4586" s="317">
        <v>8661</v>
      </c>
      <c r="D4586" s="266">
        <f t="shared" si="98"/>
        <v>0</v>
      </c>
    </row>
    <row r="4587" spans="1:4" x14ac:dyDescent="0.25">
      <c r="A4587" s="316" t="s">
        <v>5264</v>
      </c>
      <c r="B4587" s="317">
        <v>8661</v>
      </c>
      <c r="C4587" s="317">
        <v>8661</v>
      </c>
      <c r="D4587" s="266">
        <f t="shared" si="98"/>
        <v>0</v>
      </c>
    </row>
    <row r="4588" spans="1:4" x14ac:dyDescent="0.25">
      <c r="A4588" s="316" t="s">
        <v>5265</v>
      </c>
      <c r="B4588" s="317">
        <v>16929</v>
      </c>
      <c r="C4588" s="317">
        <v>16929</v>
      </c>
      <c r="D4588" s="266">
        <f t="shared" si="98"/>
        <v>0</v>
      </c>
    </row>
    <row r="4589" spans="1:4" x14ac:dyDescent="0.25">
      <c r="A4589" s="316" t="s">
        <v>5266</v>
      </c>
      <c r="B4589" s="317">
        <v>18110</v>
      </c>
      <c r="C4589" s="317">
        <v>18110</v>
      </c>
      <c r="D4589" s="266">
        <f t="shared" si="98"/>
        <v>0</v>
      </c>
    </row>
    <row r="4590" spans="1:4" x14ac:dyDescent="0.25">
      <c r="A4590" s="316" t="s">
        <v>5041</v>
      </c>
      <c r="B4590" s="317">
        <v>11024</v>
      </c>
      <c r="C4590" s="317">
        <v>11024</v>
      </c>
      <c r="D4590" s="266">
        <f t="shared" si="98"/>
        <v>0</v>
      </c>
    </row>
    <row r="4591" spans="1:4" x14ac:dyDescent="0.25">
      <c r="A4591" s="316" t="s">
        <v>5267</v>
      </c>
      <c r="B4591" s="317">
        <v>27800</v>
      </c>
      <c r="C4591" s="317">
        <v>27800</v>
      </c>
      <c r="D4591" s="266">
        <f t="shared" si="98"/>
        <v>0</v>
      </c>
    </row>
    <row r="4592" spans="1:4" x14ac:dyDescent="0.25">
      <c r="A4592" s="316" t="s">
        <v>5268</v>
      </c>
      <c r="B4592" s="317">
        <v>1898</v>
      </c>
      <c r="C4592" s="317">
        <v>1898</v>
      </c>
      <c r="D4592" s="266">
        <f t="shared" si="98"/>
        <v>0</v>
      </c>
    </row>
    <row r="4593" spans="1:4" x14ac:dyDescent="0.25">
      <c r="A4593" s="316" t="s">
        <v>5268</v>
      </c>
      <c r="B4593" s="317">
        <v>1898</v>
      </c>
      <c r="C4593" s="317">
        <v>1898</v>
      </c>
      <c r="D4593" s="266">
        <f t="shared" si="98"/>
        <v>0</v>
      </c>
    </row>
    <row r="4594" spans="1:4" x14ac:dyDescent="0.25">
      <c r="A4594" s="316" t="s">
        <v>5268</v>
      </c>
      <c r="B4594" s="317">
        <v>1898</v>
      </c>
      <c r="C4594" s="317">
        <v>1898</v>
      </c>
      <c r="D4594" s="266">
        <f t="shared" si="98"/>
        <v>0</v>
      </c>
    </row>
    <row r="4595" spans="1:4" x14ac:dyDescent="0.25">
      <c r="A4595" s="316" t="s">
        <v>5268</v>
      </c>
      <c r="B4595" s="317">
        <v>1898</v>
      </c>
      <c r="C4595" s="317">
        <v>1898</v>
      </c>
      <c r="D4595" s="266">
        <f t="shared" si="98"/>
        <v>0</v>
      </c>
    </row>
    <row r="4596" spans="1:4" x14ac:dyDescent="0.25">
      <c r="A4596" s="316" t="s">
        <v>5269</v>
      </c>
      <c r="B4596" s="317">
        <v>520</v>
      </c>
      <c r="C4596" s="317">
        <v>520</v>
      </c>
      <c r="D4596" s="266">
        <f t="shared" si="98"/>
        <v>0</v>
      </c>
    </row>
    <row r="4597" spans="1:4" x14ac:dyDescent="0.25">
      <c r="A4597" s="316" t="s">
        <v>5269</v>
      </c>
      <c r="B4597" s="317">
        <v>520</v>
      </c>
      <c r="C4597" s="317">
        <v>520</v>
      </c>
      <c r="D4597" s="266">
        <f t="shared" si="98"/>
        <v>0</v>
      </c>
    </row>
    <row r="4598" spans="1:4" x14ac:dyDescent="0.25">
      <c r="A4598" s="316" t="s">
        <v>5269</v>
      </c>
      <c r="B4598" s="317">
        <v>520</v>
      </c>
      <c r="C4598" s="317">
        <v>520</v>
      </c>
      <c r="D4598" s="266">
        <f t="shared" si="98"/>
        <v>0</v>
      </c>
    </row>
    <row r="4599" spans="1:4" x14ac:dyDescent="0.25">
      <c r="A4599" s="316" t="s">
        <v>5269</v>
      </c>
      <c r="B4599" s="317">
        <v>520</v>
      </c>
      <c r="C4599" s="317">
        <v>520</v>
      </c>
      <c r="D4599" s="266">
        <f t="shared" si="98"/>
        <v>0</v>
      </c>
    </row>
    <row r="4600" spans="1:4" x14ac:dyDescent="0.25">
      <c r="A4600" s="316" t="s">
        <v>5269</v>
      </c>
      <c r="B4600" s="317">
        <v>520</v>
      </c>
      <c r="C4600" s="317">
        <v>520</v>
      </c>
      <c r="D4600" s="266">
        <f t="shared" si="98"/>
        <v>0</v>
      </c>
    </row>
    <row r="4601" spans="1:4" x14ac:dyDescent="0.25">
      <c r="A4601" s="316" t="s">
        <v>5269</v>
      </c>
      <c r="B4601" s="317">
        <v>520</v>
      </c>
      <c r="C4601" s="317">
        <v>520</v>
      </c>
      <c r="D4601" s="266">
        <f t="shared" si="98"/>
        <v>0</v>
      </c>
    </row>
    <row r="4602" spans="1:4" x14ac:dyDescent="0.25">
      <c r="A4602" s="316" t="s">
        <v>5269</v>
      </c>
      <c r="B4602" s="317">
        <v>520</v>
      </c>
      <c r="C4602" s="317">
        <v>520</v>
      </c>
      <c r="D4602" s="266">
        <f t="shared" si="98"/>
        <v>0</v>
      </c>
    </row>
    <row r="4603" spans="1:4" x14ac:dyDescent="0.25">
      <c r="A4603" s="316" t="s">
        <v>5269</v>
      </c>
      <c r="B4603" s="317">
        <v>520</v>
      </c>
      <c r="C4603" s="317">
        <v>520</v>
      </c>
      <c r="D4603" s="266">
        <f t="shared" si="98"/>
        <v>0</v>
      </c>
    </row>
    <row r="4604" spans="1:4" x14ac:dyDescent="0.25">
      <c r="A4604" s="316" t="s">
        <v>5269</v>
      </c>
      <c r="B4604" s="317">
        <v>520</v>
      </c>
      <c r="C4604" s="317">
        <v>520</v>
      </c>
      <c r="D4604" s="266">
        <f t="shared" si="98"/>
        <v>0</v>
      </c>
    </row>
    <row r="4605" spans="1:4" x14ac:dyDescent="0.25">
      <c r="A4605" s="316" t="s">
        <v>5269</v>
      </c>
      <c r="B4605" s="317">
        <v>520</v>
      </c>
      <c r="C4605" s="317">
        <v>520</v>
      </c>
      <c r="D4605" s="266">
        <f t="shared" si="98"/>
        <v>0</v>
      </c>
    </row>
    <row r="4606" spans="1:4" x14ac:dyDescent="0.25">
      <c r="A4606" s="316" t="s">
        <v>5269</v>
      </c>
      <c r="B4606" s="317">
        <v>520</v>
      </c>
      <c r="C4606" s="317">
        <v>520</v>
      </c>
      <c r="D4606" s="266">
        <f t="shared" si="98"/>
        <v>0</v>
      </c>
    </row>
    <row r="4607" spans="1:4" x14ac:dyDescent="0.25">
      <c r="A4607" s="316" t="s">
        <v>5269</v>
      </c>
      <c r="B4607" s="317">
        <v>520</v>
      </c>
      <c r="C4607" s="317">
        <v>520</v>
      </c>
      <c r="D4607" s="266">
        <f t="shared" si="98"/>
        <v>0</v>
      </c>
    </row>
    <row r="4608" spans="1:4" x14ac:dyDescent="0.25">
      <c r="A4608" s="316" t="s">
        <v>5269</v>
      </c>
      <c r="B4608" s="317">
        <v>520</v>
      </c>
      <c r="C4608" s="317">
        <v>520</v>
      </c>
      <c r="D4608" s="266">
        <f t="shared" si="98"/>
        <v>0</v>
      </c>
    </row>
    <row r="4609" spans="1:4" x14ac:dyDescent="0.25">
      <c r="A4609" s="316" t="s">
        <v>5269</v>
      </c>
      <c r="B4609" s="317">
        <v>520</v>
      </c>
      <c r="C4609" s="317">
        <v>520</v>
      </c>
      <c r="D4609" s="266">
        <f t="shared" si="98"/>
        <v>0</v>
      </c>
    </row>
    <row r="4610" spans="1:4" x14ac:dyDescent="0.25">
      <c r="A4610" s="316" t="s">
        <v>5269</v>
      </c>
      <c r="B4610" s="317">
        <v>520</v>
      </c>
      <c r="C4610" s="317">
        <v>520</v>
      </c>
      <c r="D4610" s="266">
        <f t="shared" si="98"/>
        <v>0</v>
      </c>
    </row>
    <row r="4611" spans="1:4" x14ac:dyDescent="0.25">
      <c r="A4611" s="316" t="s">
        <v>5270</v>
      </c>
      <c r="B4611" s="317">
        <v>620</v>
      </c>
      <c r="C4611" s="317">
        <v>620</v>
      </c>
      <c r="D4611" s="266">
        <f t="shared" si="98"/>
        <v>0</v>
      </c>
    </row>
    <row r="4612" spans="1:4" x14ac:dyDescent="0.25">
      <c r="A4612" s="316" t="s">
        <v>5270</v>
      </c>
      <c r="B4612" s="317">
        <v>620</v>
      </c>
      <c r="C4612" s="317">
        <v>620</v>
      </c>
      <c r="D4612" s="266">
        <f t="shared" si="98"/>
        <v>0</v>
      </c>
    </row>
    <row r="4613" spans="1:4" x14ac:dyDescent="0.25">
      <c r="A4613" s="316" t="s">
        <v>5270</v>
      </c>
      <c r="B4613" s="317">
        <v>620</v>
      </c>
      <c r="C4613" s="317">
        <v>620</v>
      </c>
      <c r="D4613" s="266">
        <f t="shared" si="98"/>
        <v>0</v>
      </c>
    </row>
    <row r="4614" spans="1:4" x14ac:dyDescent="0.25">
      <c r="A4614" s="316" t="s">
        <v>5270</v>
      </c>
      <c r="B4614" s="317">
        <v>620</v>
      </c>
      <c r="C4614" s="317">
        <v>620</v>
      </c>
      <c r="D4614" s="266">
        <f t="shared" si="98"/>
        <v>0</v>
      </c>
    </row>
    <row r="4615" spans="1:4" x14ac:dyDescent="0.25">
      <c r="A4615" s="316" t="s">
        <v>5270</v>
      </c>
      <c r="B4615" s="317">
        <v>620</v>
      </c>
      <c r="C4615" s="317">
        <v>620</v>
      </c>
      <c r="D4615" s="266">
        <f t="shared" si="98"/>
        <v>0</v>
      </c>
    </row>
    <row r="4616" spans="1:4" x14ac:dyDescent="0.25">
      <c r="A4616" s="316" t="s">
        <v>5270</v>
      </c>
      <c r="B4616" s="317">
        <v>620</v>
      </c>
      <c r="C4616" s="317">
        <v>620</v>
      </c>
      <c r="D4616" s="266">
        <f t="shared" si="98"/>
        <v>0</v>
      </c>
    </row>
    <row r="4617" spans="1:4" x14ac:dyDescent="0.25">
      <c r="A4617" s="316" t="s">
        <v>5270</v>
      </c>
      <c r="B4617" s="317">
        <v>620</v>
      </c>
      <c r="C4617" s="317">
        <v>620</v>
      </c>
      <c r="D4617" s="266">
        <f t="shared" si="98"/>
        <v>0</v>
      </c>
    </row>
    <row r="4618" spans="1:4" x14ac:dyDescent="0.25">
      <c r="A4618" s="316" t="s">
        <v>5270</v>
      </c>
      <c r="B4618" s="317">
        <v>620</v>
      </c>
      <c r="C4618" s="317">
        <v>620</v>
      </c>
      <c r="D4618" s="266">
        <f t="shared" si="98"/>
        <v>0</v>
      </c>
    </row>
    <row r="4619" spans="1:4" x14ac:dyDescent="0.25">
      <c r="A4619" s="316" t="s">
        <v>5270</v>
      </c>
      <c r="B4619" s="317">
        <v>620</v>
      </c>
      <c r="C4619" s="317">
        <v>620</v>
      </c>
      <c r="D4619" s="266">
        <f t="shared" si="98"/>
        <v>0</v>
      </c>
    </row>
    <row r="4620" spans="1:4" x14ac:dyDescent="0.25">
      <c r="A4620" s="316" t="s">
        <v>5270</v>
      </c>
      <c r="B4620" s="317">
        <v>620</v>
      </c>
      <c r="C4620" s="317">
        <v>620</v>
      </c>
      <c r="D4620" s="266">
        <f t="shared" si="98"/>
        <v>0</v>
      </c>
    </row>
    <row r="4621" spans="1:4" x14ac:dyDescent="0.25">
      <c r="A4621" s="316" t="s">
        <v>5270</v>
      </c>
      <c r="B4621" s="317">
        <v>620</v>
      </c>
      <c r="C4621" s="317">
        <v>620</v>
      </c>
      <c r="D4621" s="266">
        <f t="shared" si="98"/>
        <v>0</v>
      </c>
    </row>
    <row r="4622" spans="1:4" x14ac:dyDescent="0.25">
      <c r="A4622" s="316" t="s">
        <v>5270</v>
      </c>
      <c r="B4622" s="317">
        <v>620</v>
      </c>
      <c r="C4622" s="317">
        <v>620</v>
      </c>
      <c r="D4622" s="266">
        <f t="shared" si="98"/>
        <v>0</v>
      </c>
    </row>
    <row r="4623" spans="1:4" x14ac:dyDescent="0.25">
      <c r="A4623" s="316" t="s">
        <v>5270</v>
      </c>
      <c r="B4623" s="317">
        <v>620</v>
      </c>
      <c r="C4623" s="317">
        <v>620</v>
      </c>
      <c r="D4623" s="266">
        <f t="shared" si="98"/>
        <v>0</v>
      </c>
    </row>
    <row r="4624" spans="1:4" x14ac:dyDescent="0.25">
      <c r="A4624" s="316" t="s">
        <v>5270</v>
      </c>
      <c r="B4624" s="317">
        <v>620</v>
      </c>
      <c r="C4624" s="317">
        <v>620</v>
      </c>
      <c r="D4624" s="266">
        <f t="shared" si="98"/>
        <v>0</v>
      </c>
    </row>
    <row r="4625" spans="1:4" x14ac:dyDescent="0.25">
      <c r="A4625" s="316" t="s">
        <v>5270</v>
      </c>
      <c r="B4625" s="317">
        <v>620</v>
      </c>
      <c r="C4625" s="317">
        <v>620</v>
      </c>
      <c r="D4625" s="266">
        <f t="shared" si="98"/>
        <v>0</v>
      </c>
    </row>
    <row r="4626" spans="1:4" x14ac:dyDescent="0.25">
      <c r="A4626" s="316" t="s">
        <v>5270</v>
      </c>
      <c r="B4626" s="317">
        <v>620</v>
      </c>
      <c r="C4626" s="317">
        <v>620</v>
      </c>
      <c r="D4626" s="266">
        <f t="shared" si="98"/>
        <v>0</v>
      </c>
    </row>
    <row r="4627" spans="1:4" x14ac:dyDescent="0.25">
      <c r="A4627" s="316" t="s">
        <v>5270</v>
      </c>
      <c r="B4627" s="317">
        <v>620</v>
      </c>
      <c r="C4627" s="317">
        <v>620</v>
      </c>
      <c r="D4627" s="266">
        <f t="shared" si="98"/>
        <v>0</v>
      </c>
    </row>
    <row r="4628" spans="1:4" x14ac:dyDescent="0.25">
      <c r="A4628" s="316" t="s">
        <v>5270</v>
      </c>
      <c r="B4628" s="317">
        <v>620</v>
      </c>
      <c r="C4628" s="317">
        <v>620</v>
      </c>
      <c r="D4628" s="266">
        <f t="shared" si="98"/>
        <v>0</v>
      </c>
    </row>
    <row r="4629" spans="1:4" x14ac:dyDescent="0.25">
      <c r="A4629" s="316" t="s">
        <v>5270</v>
      </c>
      <c r="B4629" s="317">
        <v>620</v>
      </c>
      <c r="C4629" s="317">
        <v>620</v>
      </c>
      <c r="D4629" s="266">
        <f t="shared" si="98"/>
        <v>0</v>
      </c>
    </row>
    <row r="4630" spans="1:4" x14ac:dyDescent="0.25">
      <c r="A4630" s="316" t="s">
        <v>5270</v>
      </c>
      <c r="B4630" s="317">
        <v>620</v>
      </c>
      <c r="C4630" s="317">
        <v>620</v>
      </c>
      <c r="D4630" s="266">
        <f t="shared" si="98"/>
        <v>0</v>
      </c>
    </row>
    <row r="4631" spans="1:4" x14ac:dyDescent="0.25">
      <c r="A4631" s="316" t="s">
        <v>5270</v>
      </c>
      <c r="B4631" s="317">
        <v>620</v>
      </c>
      <c r="C4631" s="317">
        <v>620</v>
      </c>
      <c r="D4631" s="266">
        <f t="shared" ref="D4631:D4694" si="99">B4631-C4631</f>
        <v>0</v>
      </c>
    </row>
    <row r="4632" spans="1:4" x14ac:dyDescent="0.25">
      <c r="A4632" s="316" t="s">
        <v>5270</v>
      </c>
      <c r="B4632" s="317">
        <v>620</v>
      </c>
      <c r="C4632" s="317">
        <v>620</v>
      </c>
      <c r="D4632" s="266">
        <f t="shared" si="99"/>
        <v>0</v>
      </c>
    </row>
    <row r="4633" spans="1:4" x14ac:dyDescent="0.25">
      <c r="A4633" s="316" t="s">
        <v>5270</v>
      </c>
      <c r="B4633" s="317">
        <v>620</v>
      </c>
      <c r="C4633" s="317">
        <v>620</v>
      </c>
      <c r="D4633" s="266">
        <f t="shared" si="99"/>
        <v>0</v>
      </c>
    </row>
    <row r="4634" spans="1:4" x14ac:dyDescent="0.25">
      <c r="A4634" s="316" t="s">
        <v>5270</v>
      </c>
      <c r="B4634" s="317">
        <v>620</v>
      </c>
      <c r="C4634" s="317">
        <v>620</v>
      </c>
      <c r="D4634" s="266">
        <f t="shared" si="99"/>
        <v>0</v>
      </c>
    </row>
    <row r="4635" spans="1:4" x14ac:dyDescent="0.25">
      <c r="A4635" s="316" t="s">
        <v>5270</v>
      </c>
      <c r="B4635" s="317">
        <v>620</v>
      </c>
      <c r="C4635" s="317">
        <v>620</v>
      </c>
      <c r="D4635" s="266">
        <f t="shared" si="99"/>
        <v>0</v>
      </c>
    </row>
    <row r="4636" spans="1:4" x14ac:dyDescent="0.25">
      <c r="A4636" s="316" t="s">
        <v>5270</v>
      </c>
      <c r="B4636" s="317">
        <v>620</v>
      </c>
      <c r="C4636" s="317">
        <v>620</v>
      </c>
      <c r="D4636" s="266">
        <f t="shared" si="99"/>
        <v>0</v>
      </c>
    </row>
    <row r="4637" spans="1:4" x14ac:dyDescent="0.25">
      <c r="A4637" s="316" t="s">
        <v>5270</v>
      </c>
      <c r="B4637" s="317">
        <v>620</v>
      </c>
      <c r="C4637" s="317">
        <v>620</v>
      </c>
      <c r="D4637" s="266">
        <f t="shared" si="99"/>
        <v>0</v>
      </c>
    </row>
    <row r="4638" spans="1:4" x14ac:dyDescent="0.25">
      <c r="A4638" s="316" t="s">
        <v>5270</v>
      </c>
      <c r="B4638" s="317">
        <v>620</v>
      </c>
      <c r="C4638" s="317">
        <v>620</v>
      </c>
      <c r="D4638" s="266">
        <f t="shared" si="99"/>
        <v>0</v>
      </c>
    </row>
    <row r="4639" spans="1:4" x14ac:dyDescent="0.25">
      <c r="A4639" s="316" t="s">
        <v>5270</v>
      </c>
      <c r="B4639" s="317">
        <v>620</v>
      </c>
      <c r="C4639" s="317">
        <v>620</v>
      </c>
      <c r="D4639" s="266">
        <f t="shared" si="99"/>
        <v>0</v>
      </c>
    </row>
    <row r="4640" spans="1:4" x14ac:dyDescent="0.25">
      <c r="A4640" s="316" t="s">
        <v>5270</v>
      </c>
      <c r="B4640" s="317">
        <v>620</v>
      </c>
      <c r="C4640" s="317">
        <v>620</v>
      </c>
      <c r="D4640" s="266">
        <f t="shared" si="99"/>
        <v>0</v>
      </c>
    </row>
    <row r="4641" spans="1:4" x14ac:dyDescent="0.25">
      <c r="A4641" s="316" t="s">
        <v>5270</v>
      </c>
      <c r="B4641" s="317">
        <v>620</v>
      </c>
      <c r="C4641" s="317">
        <v>620</v>
      </c>
      <c r="D4641" s="266">
        <f t="shared" si="99"/>
        <v>0</v>
      </c>
    </row>
    <row r="4642" spans="1:4" x14ac:dyDescent="0.25">
      <c r="A4642" s="316" t="s">
        <v>5270</v>
      </c>
      <c r="B4642" s="317">
        <v>620</v>
      </c>
      <c r="C4642" s="317">
        <v>620</v>
      </c>
      <c r="D4642" s="266">
        <f t="shared" si="99"/>
        <v>0</v>
      </c>
    </row>
    <row r="4643" spans="1:4" x14ac:dyDescent="0.25">
      <c r="A4643" s="316" t="s">
        <v>5270</v>
      </c>
      <c r="B4643" s="317">
        <v>620</v>
      </c>
      <c r="C4643" s="317">
        <v>620</v>
      </c>
      <c r="D4643" s="266">
        <f t="shared" si="99"/>
        <v>0</v>
      </c>
    </row>
    <row r="4644" spans="1:4" x14ac:dyDescent="0.25">
      <c r="A4644" s="316" t="s">
        <v>5270</v>
      </c>
      <c r="B4644" s="317">
        <v>620</v>
      </c>
      <c r="C4644" s="317">
        <v>620</v>
      </c>
      <c r="D4644" s="266">
        <f t="shared" si="99"/>
        <v>0</v>
      </c>
    </row>
    <row r="4645" spans="1:4" x14ac:dyDescent="0.25">
      <c r="A4645" s="316" t="s">
        <v>5270</v>
      </c>
      <c r="B4645" s="317">
        <v>620</v>
      </c>
      <c r="C4645" s="317">
        <v>620</v>
      </c>
      <c r="D4645" s="266">
        <f t="shared" si="99"/>
        <v>0</v>
      </c>
    </row>
    <row r="4646" spans="1:4" x14ac:dyDescent="0.25">
      <c r="A4646" s="316" t="s">
        <v>5270</v>
      </c>
      <c r="B4646" s="317">
        <v>620</v>
      </c>
      <c r="C4646" s="317">
        <v>620</v>
      </c>
      <c r="D4646" s="266">
        <f t="shared" si="99"/>
        <v>0</v>
      </c>
    </row>
    <row r="4647" spans="1:4" x14ac:dyDescent="0.25">
      <c r="A4647" s="316" t="s">
        <v>5270</v>
      </c>
      <c r="B4647" s="317">
        <v>620</v>
      </c>
      <c r="C4647" s="317">
        <v>620</v>
      </c>
      <c r="D4647" s="266">
        <f t="shared" si="99"/>
        <v>0</v>
      </c>
    </row>
    <row r="4648" spans="1:4" x14ac:dyDescent="0.25">
      <c r="A4648" s="316" t="s">
        <v>5270</v>
      </c>
      <c r="B4648" s="317">
        <v>620</v>
      </c>
      <c r="C4648" s="317">
        <v>620</v>
      </c>
      <c r="D4648" s="266">
        <f t="shared" si="99"/>
        <v>0</v>
      </c>
    </row>
    <row r="4649" spans="1:4" x14ac:dyDescent="0.25">
      <c r="A4649" s="316" t="s">
        <v>5270</v>
      </c>
      <c r="B4649" s="317">
        <v>620</v>
      </c>
      <c r="C4649" s="317">
        <v>620</v>
      </c>
      <c r="D4649" s="266">
        <f t="shared" si="99"/>
        <v>0</v>
      </c>
    </row>
    <row r="4650" spans="1:4" x14ac:dyDescent="0.25">
      <c r="A4650" s="316" t="s">
        <v>5270</v>
      </c>
      <c r="B4650" s="317">
        <v>620</v>
      </c>
      <c r="C4650" s="317">
        <v>620</v>
      </c>
      <c r="D4650" s="266">
        <f t="shared" si="99"/>
        <v>0</v>
      </c>
    </row>
    <row r="4651" spans="1:4" x14ac:dyDescent="0.25">
      <c r="A4651" s="316" t="s">
        <v>5270</v>
      </c>
      <c r="B4651" s="317">
        <v>620</v>
      </c>
      <c r="C4651" s="317">
        <v>620</v>
      </c>
      <c r="D4651" s="266">
        <f t="shared" si="99"/>
        <v>0</v>
      </c>
    </row>
    <row r="4652" spans="1:4" x14ac:dyDescent="0.25">
      <c r="A4652" s="316" t="s">
        <v>5270</v>
      </c>
      <c r="B4652" s="317">
        <v>620</v>
      </c>
      <c r="C4652" s="317">
        <v>620</v>
      </c>
      <c r="D4652" s="266">
        <f t="shared" si="99"/>
        <v>0</v>
      </c>
    </row>
    <row r="4653" spans="1:4" x14ac:dyDescent="0.25">
      <c r="A4653" s="316" t="s">
        <v>5270</v>
      </c>
      <c r="B4653" s="317">
        <v>620</v>
      </c>
      <c r="C4653" s="317">
        <v>620</v>
      </c>
      <c r="D4653" s="266">
        <f t="shared" si="99"/>
        <v>0</v>
      </c>
    </row>
    <row r="4654" spans="1:4" x14ac:dyDescent="0.25">
      <c r="A4654" s="316" t="s">
        <v>5270</v>
      </c>
      <c r="B4654" s="317">
        <v>620</v>
      </c>
      <c r="C4654" s="317">
        <v>620</v>
      </c>
      <c r="D4654" s="266">
        <f t="shared" si="99"/>
        <v>0</v>
      </c>
    </row>
    <row r="4655" spans="1:4" x14ac:dyDescent="0.25">
      <c r="A4655" s="316" t="s">
        <v>5270</v>
      </c>
      <c r="B4655" s="317">
        <v>620</v>
      </c>
      <c r="C4655" s="317">
        <v>620</v>
      </c>
      <c r="D4655" s="266">
        <f t="shared" si="99"/>
        <v>0</v>
      </c>
    </row>
    <row r="4656" spans="1:4" x14ac:dyDescent="0.25">
      <c r="A4656" s="316" t="s">
        <v>5270</v>
      </c>
      <c r="B4656" s="317">
        <v>620</v>
      </c>
      <c r="C4656" s="317">
        <v>620</v>
      </c>
      <c r="D4656" s="266">
        <f t="shared" si="99"/>
        <v>0</v>
      </c>
    </row>
    <row r="4657" spans="1:4" x14ac:dyDescent="0.25">
      <c r="A4657" s="316" t="s">
        <v>5270</v>
      </c>
      <c r="B4657" s="317">
        <v>620</v>
      </c>
      <c r="C4657" s="317">
        <v>620</v>
      </c>
      <c r="D4657" s="266">
        <f t="shared" si="99"/>
        <v>0</v>
      </c>
    </row>
    <row r="4658" spans="1:4" x14ac:dyDescent="0.25">
      <c r="A4658" s="316" t="s">
        <v>5270</v>
      </c>
      <c r="B4658" s="317">
        <v>620</v>
      </c>
      <c r="C4658" s="317">
        <v>620</v>
      </c>
      <c r="D4658" s="266">
        <f t="shared" si="99"/>
        <v>0</v>
      </c>
    </row>
    <row r="4659" spans="1:4" x14ac:dyDescent="0.25">
      <c r="A4659" s="316" t="s">
        <v>5270</v>
      </c>
      <c r="B4659" s="317">
        <v>620</v>
      </c>
      <c r="C4659" s="317">
        <v>620</v>
      </c>
      <c r="D4659" s="266">
        <f t="shared" si="99"/>
        <v>0</v>
      </c>
    </row>
    <row r="4660" spans="1:4" x14ac:dyDescent="0.25">
      <c r="A4660" s="316" t="s">
        <v>5270</v>
      </c>
      <c r="B4660" s="317">
        <v>620</v>
      </c>
      <c r="C4660" s="317">
        <v>620</v>
      </c>
      <c r="D4660" s="266">
        <f t="shared" si="99"/>
        <v>0</v>
      </c>
    </row>
    <row r="4661" spans="1:4" x14ac:dyDescent="0.25">
      <c r="A4661" s="316" t="s">
        <v>5270</v>
      </c>
      <c r="B4661" s="317">
        <v>620</v>
      </c>
      <c r="C4661" s="317">
        <v>620</v>
      </c>
      <c r="D4661" s="266">
        <f t="shared" si="99"/>
        <v>0</v>
      </c>
    </row>
    <row r="4662" spans="1:4" x14ac:dyDescent="0.25">
      <c r="A4662" s="316" t="s">
        <v>5270</v>
      </c>
      <c r="B4662" s="317">
        <v>620</v>
      </c>
      <c r="C4662" s="317">
        <v>620</v>
      </c>
      <c r="D4662" s="266">
        <f t="shared" si="99"/>
        <v>0</v>
      </c>
    </row>
    <row r="4663" spans="1:4" x14ac:dyDescent="0.25">
      <c r="A4663" s="316" t="s">
        <v>5270</v>
      </c>
      <c r="B4663" s="317">
        <v>620</v>
      </c>
      <c r="C4663" s="317">
        <v>620</v>
      </c>
      <c r="D4663" s="266">
        <f t="shared" si="99"/>
        <v>0</v>
      </c>
    </row>
    <row r="4664" spans="1:4" x14ac:dyDescent="0.25">
      <c r="A4664" s="316" t="s">
        <v>5270</v>
      </c>
      <c r="B4664" s="317">
        <v>620</v>
      </c>
      <c r="C4664" s="317">
        <v>620</v>
      </c>
      <c r="D4664" s="266">
        <f t="shared" si="99"/>
        <v>0</v>
      </c>
    </row>
    <row r="4665" spans="1:4" x14ac:dyDescent="0.25">
      <c r="A4665" s="316" t="s">
        <v>5270</v>
      </c>
      <c r="B4665" s="317">
        <v>620</v>
      </c>
      <c r="C4665" s="317">
        <v>620</v>
      </c>
      <c r="D4665" s="266">
        <f t="shared" si="99"/>
        <v>0</v>
      </c>
    </row>
    <row r="4666" spans="1:4" x14ac:dyDescent="0.25">
      <c r="A4666" s="316" t="s">
        <v>5270</v>
      </c>
      <c r="B4666" s="317">
        <v>620</v>
      </c>
      <c r="C4666" s="317">
        <v>620</v>
      </c>
      <c r="D4666" s="266">
        <f t="shared" si="99"/>
        <v>0</v>
      </c>
    </row>
    <row r="4667" spans="1:4" x14ac:dyDescent="0.25">
      <c r="A4667" s="316" t="s">
        <v>5270</v>
      </c>
      <c r="B4667" s="317">
        <v>620</v>
      </c>
      <c r="C4667" s="317">
        <v>620</v>
      </c>
      <c r="D4667" s="266">
        <f t="shared" si="99"/>
        <v>0</v>
      </c>
    </row>
    <row r="4668" spans="1:4" x14ac:dyDescent="0.25">
      <c r="A4668" s="316" t="s">
        <v>5270</v>
      </c>
      <c r="B4668" s="317">
        <v>620</v>
      </c>
      <c r="C4668" s="317">
        <v>620</v>
      </c>
      <c r="D4668" s="266">
        <f t="shared" si="99"/>
        <v>0</v>
      </c>
    </row>
    <row r="4669" spans="1:4" x14ac:dyDescent="0.25">
      <c r="A4669" s="316" t="s">
        <v>5270</v>
      </c>
      <c r="B4669" s="317">
        <v>620</v>
      </c>
      <c r="C4669" s="317">
        <v>620</v>
      </c>
      <c r="D4669" s="266">
        <f t="shared" si="99"/>
        <v>0</v>
      </c>
    </row>
    <row r="4670" spans="1:4" x14ac:dyDescent="0.25">
      <c r="A4670" s="316" t="s">
        <v>5270</v>
      </c>
      <c r="B4670" s="317">
        <v>620</v>
      </c>
      <c r="C4670" s="317">
        <v>620</v>
      </c>
      <c r="D4670" s="266">
        <f t="shared" si="99"/>
        <v>0</v>
      </c>
    </row>
    <row r="4671" spans="1:4" x14ac:dyDescent="0.25">
      <c r="A4671" s="316" t="s">
        <v>5271</v>
      </c>
      <c r="B4671" s="317">
        <v>330</v>
      </c>
      <c r="C4671" s="317">
        <v>330</v>
      </c>
      <c r="D4671" s="266">
        <f t="shared" si="99"/>
        <v>0</v>
      </c>
    </row>
    <row r="4672" spans="1:4" x14ac:dyDescent="0.25">
      <c r="A4672" s="316" t="s">
        <v>5271</v>
      </c>
      <c r="B4672" s="317">
        <v>330</v>
      </c>
      <c r="C4672" s="317">
        <v>330</v>
      </c>
      <c r="D4672" s="266">
        <f t="shared" si="99"/>
        <v>0</v>
      </c>
    </row>
    <row r="4673" spans="1:4" x14ac:dyDescent="0.25">
      <c r="A4673" s="316" t="s">
        <v>5271</v>
      </c>
      <c r="B4673" s="317">
        <v>330</v>
      </c>
      <c r="C4673" s="317">
        <v>330</v>
      </c>
      <c r="D4673" s="266">
        <f t="shared" si="99"/>
        <v>0</v>
      </c>
    </row>
    <row r="4674" spans="1:4" x14ac:dyDescent="0.25">
      <c r="A4674" s="316" t="s">
        <v>5271</v>
      </c>
      <c r="B4674" s="317">
        <v>330</v>
      </c>
      <c r="C4674" s="317">
        <v>330</v>
      </c>
      <c r="D4674" s="266">
        <f t="shared" si="99"/>
        <v>0</v>
      </c>
    </row>
    <row r="4675" spans="1:4" x14ac:dyDescent="0.25">
      <c r="A4675" s="316" t="s">
        <v>5271</v>
      </c>
      <c r="B4675" s="317">
        <v>330</v>
      </c>
      <c r="C4675" s="317">
        <v>330</v>
      </c>
      <c r="D4675" s="266">
        <f t="shared" si="99"/>
        <v>0</v>
      </c>
    </row>
    <row r="4676" spans="1:4" x14ac:dyDescent="0.25">
      <c r="A4676" s="316" t="s">
        <v>5272</v>
      </c>
      <c r="B4676" s="317">
        <v>330</v>
      </c>
      <c r="C4676" s="317">
        <v>330</v>
      </c>
      <c r="D4676" s="266">
        <f t="shared" si="99"/>
        <v>0</v>
      </c>
    </row>
    <row r="4677" spans="1:4" x14ac:dyDescent="0.25">
      <c r="A4677" s="316" t="s">
        <v>5272</v>
      </c>
      <c r="B4677" s="317">
        <v>330</v>
      </c>
      <c r="C4677" s="317">
        <v>330</v>
      </c>
      <c r="D4677" s="266">
        <f t="shared" si="99"/>
        <v>0</v>
      </c>
    </row>
    <row r="4678" spans="1:4" x14ac:dyDescent="0.25">
      <c r="A4678" s="316" t="s">
        <v>5272</v>
      </c>
      <c r="B4678" s="317">
        <v>330</v>
      </c>
      <c r="C4678" s="317">
        <v>330</v>
      </c>
      <c r="D4678" s="266">
        <f t="shared" si="99"/>
        <v>0</v>
      </c>
    </row>
    <row r="4679" spans="1:4" x14ac:dyDescent="0.25">
      <c r="A4679" s="316" t="s">
        <v>5272</v>
      </c>
      <c r="B4679" s="317">
        <v>330</v>
      </c>
      <c r="C4679" s="317">
        <v>330</v>
      </c>
      <c r="D4679" s="266">
        <f t="shared" si="99"/>
        <v>0</v>
      </c>
    </row>
    <row r="4680" spans="1:4" x14ac:dyDescent="0.25">
      <c r="A4680" s="316" t="s">
        <v>5272</v>
      </c>
      <c r="B4680" s="317">
        <v>330</v>
      </c>
      <c r="C4680" s="317">
        <v>330</v>
      </c>
      <c r="D4680" s="266">
        <f t="shared" si="99"/>
        <v>0</v>
      </c>
    </row>
    <row r="4681" spans="1:4" x14ac:dyDescent="0.25">
      <c r="A4681" s="316" t="s">
        <v>5273</v>
      </c>
      <c r="B4681" s="317">
        <v>330</v>
      </c>
      <c r="C4681" s="317">
        <v>330</v>
      </c>
      <c r="D4681" s="266">
        <f t="shared" si="99"/>
        <v>0</v>
      </c>
    </row>
    <row r="4682" spans="1:4" x14ac:dyDescent="0.25">
      <c r="A4682" s="316" t="s">
        <v>5273</v>
      </c>
      <c r="B4682" s="317">
        <v>330</v>
      </c>
      <c r="C4682" s="317">
        <v>330</v>
      </c>
      <c r="D4682" s="266">
        <f t="shared" si="99"/>
        <v>0</v>
      </c>
    </row>
    <row r="4683" spans="1:4" x14ac:dyDescent="0.25">
      <c r="A4683" s="316" t="s">
        <v>5273</v>
      </c>
      <c r="B4683" s="317">
        <v>330</v>
      </c>
      <c r="C4683" s="317">
        <v>330</v>
      </c>
      <c r="D4683" s="266">
        <f t="shared" si="99"/>
        <v>0</v>
      </c>
    </row>
    <row r="4684" spans="1:4" x14ac:dyDescent="0.25">
      <c r="A4684" s="316" t="s">
        <v>5273</v>
      </c>
      <c r="B4684" s="317">
        <v>330</v>
      </c>
      <c r="C4684" s="317">
        <v>330</v>
      </c>
      <c r="D4684" s="266">
        <f t="shared" si="99"/>
        <v>0</v>
      </c>
    </row>
    <row r="4685" spans="1:4" x14ac:dyDescent="0.25">
      <c r="A4685" s="316" t="s">
        <v>5273</v>
      </c>
      <c r="B4685" s="317">
        <v>330</v>
      </c>
      <c r="C4685" s="317">
        <v>330</v>
      </c>
      <c r="D4685" s="266">
        <f t="shared" si="99"/>
        <v>0</v>
      </c>
    </row>
    <row r="4686" spans="1:4" x14ac:dyDescent="0.25">
      <c r="A4686" s="316" t="s">
        <v>5274</v>
      </c>
      <c r="B4686" s="317">
        <v>300</v>
      </c>
      <c r="C4686" s="317">
        <v>300</v>
      </c>
      <c r="D4686" s="266">
        <f t="shared" si="99"/>
        <v>0</v>
      </c>
    </row>
    <row r="4687" spans="1:4" x14ac:dyDescent="0.25">
      <c r="A4687" s="316" t="s">
        <v>5274</v>
      </c>
      <c r="B4687" s="317">
        <v>300</v>
      </c>
      <c r="C4687" s="317">
        <v>300</v>
      </c>
      <c r="D4687" s="266">
        <f t="shared" si="99"/>
        <v>0</v>
      </c>
    </row>
    <row r="4688" spans="1:4" x14ac:dyDescent="0.25">
      <c r="A4688" s="316" t="s">
        <v>5274</v>
      </c>
      <c r="B4688" s="317">
        <v>300</v>
      </c>
      <c r="C4688" s="317">
        <v>300</v>
      </c>
      <c r="D4688" s="266">
        <f t="shared" si="99"/>
        <v>0</v>
      </c>
    </row>
    <row r="4689" spans="1:4" x14ac:dyDescent="0.25">
      <c r="A4689" s="316" t="s">
        <v>5274</v>
      </c>
      <c r="B4689" s="317">
        <v>300</v>
      </c>
      <c r="C4689" s="317">
        <v>300</v>
      </c>
      <c r="D4689" s="266">
        <f t="shared" si="99"/>
        <v>0</v>
      </c>
    </row>
    <row r="4690" spans="1:4" x14ac:dyDescent="0.25">
      <c r="A4690" s="316" t="s">
        <v>5274</v>
      </c>
      <c r="B4690" s="317">
        <v>300</v>
      </c>
      <c r="C4690" s="317">
        <v>300</v>
      </c>
      <c r="D4690" s="266">
        <f t="shared" si="99"/>
        <v>0</v>
      </c>
    </row>
    <row r="4691" spans="1:4" x14ac:dyDescent="0.25">
      <c r="A4691" s="316" t="s">
        <v>5274</v>
      </c>
      <c r="B4691" s="317">
        <v>300</v>
      </c>
      <c r="C4691" s="317">
        <v>300</v>
      </c>
      <c r="D4691" s="266">
        <f t="shared" si="99"/>
        <v>0</v>
      </c>
    </row>
    <row r="4692" spans="1:4" x14ac:dyDescent="0.25">
      <c r="A4692" s="316" t="s">
        <v>5274</v>
      </c>
      <c r="B4692" s="317">
        <v>300</v>
      </c>
      <c r="C4692" s="317">
        <v>300</v>
      </c>
      <c r="D4692" s="266">
        <f t="shared" si="99"/>
        <v>0</v>
      </c>
    </row>
    <row r="4693" spans="1:4" x14ac:dyDescent="0.25">
      <c r="A4693" s="316" t="s">
        <v>5274</v>
      </c>
      <c r="B4693" s="317">
        <v>300</v>
      </c>
      <c r="C4693" s="317">
        <v>300</v>
      </c>
      <c r="D4693" s="266">
        <f t="shared" si="99"/>
        <v>0</v>
      </c>
    </row>
    <row r="4694" spans="1:4" x14ac:dyDescent="0.25">
      <c r="A4694" s="316" t="s">
        <v>5274</v>
      </c>
      <c r="B4694" s="317">
        <v>300</v>
      </c>
      <c r="C4694" s="317">
        <v>300</v>
      </c>
      <c r="D4694" s="266">
        <f t="shared" si="99"/>
        <v>0</v>
      </c>
    </row>
    <row r="4695" spans="1:4" x14ac:dyDescent="0.25">
      <c r="A4695" s="316" t="s">
        <v>5274</v>
      </c>
      <c r="B4695" s="317">
        <v>300</v>
      </c>
      <c r="C4695" s="317">
        <v>300</v>
      </c>
      <c r="D4695" s="266">
        <f t="shared" ref="D4695:D4758" si="100">B4695-C4695</f>
        <v>0</v>
      </c>
    </row>
    <row r="4696" spans="1:4" x14ac:dyDescent="0.25">
      <c r="A4696" s="316" t="s">
        <v>5274</v>
      </c>
      <c r="B4696" s="317">
        <v>300</v>
      </c>
      <c r="C4696" s="317">
        <v>300</v>
      </c>
      <c r="D4696" s="266">
        <f t="shared" si="100"/>
        <v>0</v>
      </c>
    </row>
    <row r="4697" spans="1:4" x14ac:dyDescent="0.25">
      <c r="A4697" s="316" t="s">
        <v>5274</v>
      </c>
      <c r="B4697" s="317">
        <v>300</v>
      </c>
      <c r="C4697" s="317">
        <v>300</v>
      </c>
      <c r="D4697" s="266">
        <f t="shared" si="100"/>
        <v>0</v>
      </c>
    </row>
    <row r="4698" spans="1:4" x14ac:dyDescent="0.25">
      <c r="A4698" s="316" t="s">
        <v>5274</v>
      </c>
      <c r="B4698" s="317">
        <v>300</v>
      </c>
      <c r="C4698" s="317">
        <v>300</v>
      </c>
      <c r="D4698" s="266">
        <f t="shared" si="100"/>
        <v>0</v>
      </c>
    </row>
    <row r="4699" spans="1:4" x14ac:dyDescent="0.25">
      <c r="A4699" s="316" t="s">
        <v>5274</v>
      </c>
      <c r="B4699" s="317">
        <v>300</v>
      </c>
      <c r="C4699" s="317">
        <v>300</v>
      </c>
      <c r="D4699" s="266">
        <f t="shared" si="100"/>
        <v>0</v>
      </c>
    </row>
    <row r="4700" spans="1:4" x14ac:dyDescent="0.25">
      <c r="A4700" s="316" t="s">
        <v>5274</v>
      </c>
      <c r="B4700" s="317">
        <v>300</v>
      </c>
      <c r="C4700" s="317">
        <v>300</v>
      </c>
      <c r="D4700" s="266">
        <f t="shared" si="100"/>
        <v>0</v>
      </c>
    </row>
    <row r="4701" spans="1:4" x14ac:dyDescent="0.25">
      <c r="A4701" s="316" t="s">
        <v>5275</v>
      </c>
      <c r="B4701" s="317">
        <v>520</v>
      </c>
      <c r="C4701" s="317">
        <v>520</v>
      </c>
      <c r="D4701" s="266">
        <f t="shared" si="100"/>
        <v>0</v>
      </c>
    </row>
    <row r="4702" spans="1:4" x14ac:dyDescent="0.25">
      <c r="A4702" s="316" t="s">
        <v>5275</v>
      </c>
      <c r="B4702" s="317">
        <v>520</v>
      </c>
      <c r="C4702" s="317">
        <v>520</v>
      </c>
      <c r="D4702" s="266">
        <f t="shared" si="100"/>
        <v>0</v>
      </c>
    </row>
    <row r="4703" spans="1:4" x14ac:dyDescent="0.25">
      <c r="A4703" s="316" t="s">
        <v>5275</v>
      </c>
      <c r="B4703" s="317">
        <v>520</v>
      </c>
      <c r="C4703" s="317">
        <v>520</v>
      </c>
      <c r="D4703" s="266">
        <f t="shared" si="100"/>
        <v>0</v>
      </c>
    </row>
    <row r="4704" spans="1:4" x14ac:dyDescent="0.25">
      <c r="A4704" s="316" t="s">
        <v>5275</v>
      </c>
      <c r="B4704" s="317">
        <v>520</v>
      </c>
      <c r="C4704" s="317">
        <v>520</v>
      </c>
      <c r="D4704" s="266">
        <f t="shared" si="100"/>
        <v>0</v>
      </c>
    </row>
    <row r="4705" spans="1:4" x14ac:dyDescent="0.25">
      <c r="A4705" s="316" t="s">
        <v>5275</v>
      </c>
      <c r="B4705" s="317">
        <v>520</v>
      </c>
      <c r="C4705" s="317">
        <v>520</v>
      </c>
      <c r="D4705" s="266">
        <f t="shared" si="100"/>
        <v>0</v>
      </c>
    </row>
    <row r="4706" spans="1:4" x14ac:dyDescent="0.25">
      <c r="A4706" s="316" t="s">
        <v>5275</v>
      </c>
      <c r="B4706" s="317">
        <v>520</v>
      </c>
      <c r="C4706" s="317">
        <v>520</v>
      </c>
      <c r="D4706" s="266">
        <f t="shared" si="100"/>
        <v>0</v>
      </c>
    </row>
    <row r="4707" spans="1:4" x14ac:dyDescent="0.25">
      <c r="A4707" s="316" t="s">
        <v>5275</v>
      </c>
      <c r="B4707" s="317">
        <v>520</v>
      </c>
      <c r="C4707" s="317">
        <v>520</v>
      </c>
      <c r="D4707" s="266">
        <f t="shared" si="100"/>
        <v>0</v>
      </c>
    </row>
    <row r="4708" spans="1:4" x14ac:dyDescent="0.25">
      <c r="A4708" s="316" t="s">
        <v>5275</v>
      </c>
      <c r="B4708" s="317">
        <v>520</v>
      </c>
      <c r="C4708" s="317">
        <v>520</v>
      </c>
      <c r="D4708" s="266">
        <f t="shared" si="100"/>
        <v>0</v>
      </c>
    </row>
    <row r="4709" spans="1:4" x14ac:dyDescent="0.25">
      <c r="A4709" s="316" t="s">
        <v>5275</v>
      </c>
      <c r="B4709" s="317">
        <v>520</v>
      </c>
      <c r="C4709" s="317">
        <v>520</v>
      </c>
      <c r="D4709" s="266">
        <f t="shared" si="100"/>
        <v>0</v>
      </c>
    </row>
    <row r="4710" spans="1:4" x14ac:dyDescent="0.25">
      <c r="A4710" s="316" t="s">
        <v>5275</v>
      </c>
      <c r="B4710" s="317">
        <v>520</v>
      </c>
      <c r="C4710" s="317">
        <v>520</v>
      </c>
      <c r="D4710" s="266">
        <f t="shared" si="100"/>
        <v>0</v>
      </c>
    </row>
    <row r="4711" spans="1:4" x14ac:dyDescent="0.25">
      <c r="A4711" s="316" t="s">
        <v>5275</v>
      </c>
      <c r="B4711" s="317">
        <v>520</v>
      </c>
      <c r="C4711" s="317">
        <v>520</v>
      </c>
      <c r="D4711" s="266">
        <f t="shared" si="100"/>
        <v>0</v>
      </c>
    </row>
    <row r="4712" spans="1:4" x14ac:dyDescent="0.25">
      <c r="A4712" s="316" t="s">
        <v>5275</v>
      </c>
      <c r="B4712" s="317">
        <v>520</v>
      </c>
      <c r="C4712" s="317">
        <v>520</v>
      </c>
      <c r="D4712" s="266">
        <f t="shared" si="100"/>
        <v>0</v>
      </c>
    </row>
    <row r="4713" spans="1:4" x14ac:dyDescent="0.25">
      <c r="A4713" s="316" t="s">
        <v>5275</v>
      </c>
      <c r="B4713" s="317">
        <v>520</v>
      </c>
      <c r="C4713" s="317">
        <v>520</v>
      </c>
      <c r="D4713" s="266">
        <f t="shared" si="100"/>
        <v>0</v>
      </c>
    </row>
    <row r="4714" spans="1:4" x14ac:dyDescent="0.25">
      <c r="A4714" s="316" t="s">
        <v>5275</v>
      </c>
      <c r="B4714" s="317">
        <v>520</v>
      </c>
      <c r="C4714" s="317">
        <v>520</v>
      </c>
      <c r="D4714" s="266">
        <f t="shared" si="100"/>
        <v>0</v>
      </c>
    </row>
    <row r="4715" spans="1:4" x14ac:dyDescent="0.25">
      <c r="A4715" s="316" t="s">
        <v>5275</v>
      </c>
      <c r="B4715" s="317">
        <v>520</v>
      </c>
      <c r="C4715" s="317">
        <v>520</v>
      </c>
      <c r="D4715" s="266">
        <f t="shared" si="100"/>
        <v>0</v>
      </c>
    </row>
    <row r="4716" spans="1:4" x14ac:dyDescent="0.25">
      <c r="A4716" s="316" t="s">
        <v>5276</v>
      </c>
      <c r="B4716" s="317">
        <v>620</v>
      </c>
      <c r="C4716" s="317">
        <v>620</v>
      </c>
      <c r="D4716" s="266">
        <f t="shared" si="100"/>
        <v>0</v>
      </c>
    </row>
    <row r="4717" spans="1:4" x14ac:dyDescent="0.25">
      <c r="A4717" s="316" t="s">
        <v>5276</v>
      </c>
      <c r="B4717" s="317">
        <v>620</v>
      </c>
      <c r="C4717" s="317">
        <v>620</v>
      </c>
      <c r="D4717" s="266">
        <f t="shared" si="100"/>
        <v>0</v>
      </c>
    </row>
    <row r="4718" spans="1:4" x14ac:dyDescent="0.25">
      <c r="A4718" s="316" t="s">
        <v>5276</v>
      </c>
      <c r="B4718" s="317">
        <v>620</v>
      </c>
      <c r="C4718" s="317">
        <v>620</v>
      </c>
      <c r="D4718" s="266">
        <f t="shared" si="100"/>
        <v>0</v>
      </c>
    </row>
    <row r="4719" spans="1:4" x14ac:dyDescent="0.25">
      <c r="A4719" s="316" t="s">
        <v>5276</v>
      </c>
      <c r="B4719" s="317">
        <v>620</v>
      </c>
      <c r="C4719" s="317">
        <v>620</v>
      </c>
      <c r="D4719" s="266">
        <f t="shared" si="100"/>
        <v>0</v>
      </c>
    </row>
    <row r="4720" spans="1:4" x14ac:dyDescent="0.25">
      <c r="A4720" s="316" t="s">
        <v>5276</v>
      </c>
      <c r="B4720" s="317">
        <v>620</v>
      </c>
      <c r="C4720" s="317">
        <v>620</v>
      </c>
      <c r="D4720" s="266">
        <f t="shared" si="100"/>
        <v>0</v>
      </c>
    </row>
    <row r="4721" spans="1:4" x14ac:dyDescent="0.25">
      <c r="A4721" s="316" t="s">
        <v>5276</v>
      </c>
      <c r="B4721" s="317">
        <v>620</v>
      </c>
      <c r="C4721" s="317">
        <v>620</v>
      </c>
      <c r="D4721" s="266">
        <f t="shared" si="100"/>
        <v>0</v>
      </c>
    </row>
    <row r="4722" spans="1:4" x14ac:dyDescent="0.25">
      <c r="A4722" s="316" t="s">
        <v>5276</v>
      </c>
      <c r="B4722" s="317">
        <v>620</v>
      </c>
      <c r="C4722" s="317">
        <v>620</v>
      </c>
      <c r="D4722" s="266">
        <f t="shared" si="100"/>
        <v>0</v>
      </c>
    </row>
    <row r="4723" spans="1:4" x14ac:dyDescent="0.25">
      <c r="A4723" s="316" t="s">
        <v>5276</v>
      </c>
      <c r="B4723" s="317">
        <v>620</v>
      </c>
      <c r="C4723" s="317">
        <v>620</v>
      </c>
      <c r="D4723" s="266">
        <f t="shared" si="100"/>
        <v>0</v>
      </c>
    </row>
    <row r="4724" spans="1:4" x14ac:dyDescent="0.25">
      <c r="A4724" s="316" t="s">
        <v>5276</v>
      </c>
      <c r="B4724" s="317">
        <v>620</v>
      </c>
      <c r="C4724" s="317">
        <v>620</v>
      </c>
      <c r="D4724" s="266">
        <f t="shared" si="100"/>
        <v>0</v>
      </c>
    </row>
    <row r="4725" spans="1:4" x14ac:dyDescent="0.25">
      <c r="A4725" s="316" t="s">
        <v>5276</v>
      </c>
      <c r="B4725" s="317">
        <v>620</v>
      </c>
      <c r="C4725" s="317">
        <v>620</v>
      </c>
      <c r="D4725" s="266">
        <f t="shared" si="100"/>
        <v>0</v>
      </c>
    </row>
    <row r="4726" spans="1:4" x14ac:dyDescent="0.25">
      <c r="A4726" s="316" t="s">
        <v>5276</v>
      </c>
      <c r="B4726" s="317">
        <v>620</v>
      </c>
      <c r="C4726" s="317">
        <v>620</v>
      </c>
      <c r="D4726" s="266">
        <f t="shared" si="100"/>
        <v>0</v>
      </c>
    </row>
    <row r="4727" spans="1:4" x14ac:dyDescent="0.25">
      <c r="A4727" s="316" t="s">
        <v>5276</v>
      </c>
      <c r="B4727" s="317">
        <v>620</v>
      </c>
      <c r="C4727" s="317">
        <v>620</v>
      </c>
      <c r="D4727" s="266">
        <f t="shared" si="100"/>
        <v>0</v>
      </c>
    </row>
    <row r="4728" spans="1:4" x14ac:dyDescent="0.25">
      <c r="A4728" s="316" t="s">
        <v>5276</v>
      </c>
      <c r="B4728" s="317">
        <v>620</v>
      </c>
      <c r="C4728" s="317">
        <v>620</v>
      </c>
      <c r="D4728" s="266">
        <f t="shared" si="100"/>
        <v>0</v>
      </c>
    </row>
    <row r="4729" spans="1:4" x14ac:dyDescent="0.25">
      <c r="A4729" s="316" t="s">
        <v>5276</v>
      </c>
      <c r="B4729" s="317">
        <v>620</v>
      </c>
      <c r="C4729" s="317">
        <v>620</v>
      </c>
      <c r="D4729" s="266">
        <f t="shared" si="100"/>
        <v>0</v>
      </c>
    </row>
    <row r="4730" spans="1:4" x14ac:dyDescent="0.25">
      <c r="A4730" s="316" t="s">
        <v>5276</v>
      </c>
      <c r="B4730" s="317">
        <v>620</v>
      </c>
      <c r="C4730" s="317">
        <v>620</v>
      </c>
      <c r="D4730" s="266">
        <f t="shared" si="100"/>
        <v>0</v>
      </c>
    </row>
    <row r="4731" spans="1:4" x14ac:dyDescent="0.25">
      <c r="A4731" s="316" t="s">
        <v>5276</v>
      </c>
      <c r="B4731" s="317">
        <v>620</v>
      </c>
      <c r="C4731" s="317">
        <v>620</v>
      </c>
      <c r="D4731" s="266">
        <f t="shared" si="100"/>
        <v>0</v>
      </c>
    </row>
    <row r="4732" spans="1:4" x14ac:dyDescent="0.25">
      <c r="A4732" s="316" t="s">
        <v>5276</v>
      </c>
      <c r="B4732" s="317">
        <v>620</v>
      </c>
      <c r="C4732" s="317">
        <v>620</v>
      </c>
      <c r="D4732" s="266">
        <f t="shared" si="100"/>
        <v>0</v>
      </c>
    </row>
    <row r="4733" spans="1:4" x14ac:dyDescent="0.25">
      <c r="A4733" s="316" t="s">
        <v>5276</v>
      </c>
      <c r="B4733" s="317">
        <v>620</v>
      </c>
      <c r="C4733" s="317">
        <v>620</v>
      </c>
      <c r="D4733" s="266">
        <f t="shared" si="100"/>
        <v>0</v>
      </c>
    </row>
    <row r="4734" spans="1:4" x14ac:dyDescent="0.25">
      <c r="A4734" s="316" t="s">
        <v>5276</v>
      </c>
      <c r="B4734" s="317">
        <v>620</v>
      </c>
      <c r="C4734" s="317">
        <v>620</v>
      </c>
      <c r="D4734" s="266">
        <f t="shared" si="100"/>
        <v>0</v>
      </c>
    </row>
    <row r="4735" spans="1:4" x14ac:dyDescent="0.25">
      <c r="A4735" s="316" t="s">
        <v>5276</v>
      </c>
      <c r="B4735" s="317">
        <v>620</v>
      </c>
      <c r="C4735" s="317">
        <v>620</v>
      </c>
      <c r="D4735" s="266">
        <f t="shared" si="100"/>
        <v>0</v>
      </c>
    </row>
    <row r="4736" spans="1:4" x14ac:dyDescent="0.25">
      <c r="A4736" s="316" t="s">
        <v>5276</v>
      </c>
      <c r="B4736" s="317">
        <v>620</v>
      </c>
      <c r="C4736" s="317">
        <v>620</v>
      </c>
      <c r="D4736" s="266">
        <f t="shared" si="100"/>
        <v>0</v>
      </c>
    </row>
    <row r="4737" spans="1:4" x14ac:dyDescent="0.25">
      <c r="A4737" s="316" t="s">
        <v>5276</v>
      </c>
      <c r="B4737" s="317">
        <v>620</v>
      </c>
      <c r="C4737" s="317">
        <v>620</v>
      </c>
      <c r="D4737" s="266">
        <f t="shared" si="100"/>
        <v>0</v>
      </c>
    </row>
    <row r="4738" spans="1:4" x14ac:dyDescent="0.25">
      <c r="A4738" s="316" t="s">
        <v>5276</v>
      </c>
      <c r="B4738" s="317">
        <v>620</v>
      </c>
      <c r="C4738" s="317">
        <v>620</v>
      </c>
      <c r="D4738" s="266">
        <f t="shared" si="100"/>
        <v>0</v>
      </c>
    </row>
    <row r="4739" spans="1:4" x14ac:dyDescent="0.25">
      <c r="A4739" s="316" t="s">
        <v>5276</v>
      </c>
      <c r="B4739" s="317">
        <v>620</v>
      </c>
      <c r="C4739" s="317">
        <v>620</v>
      </c>
      <c r="D4739" s="266">
        <f t="shared" si="100"/>
        <v>0</v>
      </c>
    </row>
    <row r="4740" spans="1:4" x14ac:dyDescent="0.25">
      <c r="A4740" s="316" t="s">
        <v>5276</v>
      </c>
      <c r="B4740" s="317">
        <v>620</v>
      </c>
      <c r="C4740" s="317">
        <v>620</v>
      </c>
      <c r="D4740" s="266">
        <f t="shared" si="100"/>
        <v>0</v>
      </c>
    </row>
    <row r="4741" spans="1:4" x14ac:dyDescent="0.25">
      <c r="A4741" s="316" t="s">
        <v>5276</v>
      </c>
      <c r="B4741" s="317">
        <v>620</v>
      </c>
      <c r="C4741" s="317">
        <v>620</v>
      </c>
      <c r="D4741" s="266">
        <f t="shared" si="100"/>
        <v>0</v>
      </c>
    </row>
    <row r="4742" spans="1:4" x14ac:dyDescent="0.25">
      <c r="A4742" s="316" t="s">
        <v>5276</v>
      </c>
      <c r="B4742" s="317">
        <v>620</v>
      </c>
      <c r="C4742" s="317">
        <v>620</v>
      </c>
      <c r="D4742" s="266">
        <f t="shared" si="100"/>
        <v>0</v>
      </c>
    </row>
    <row r="4743" spans="1:4" x14ac:dyDescent="0.25">
      <c r="A4743" s="316" t="s">
        <v>5276</v>
      </c>
      <c r="B4743" s="317">
        <v>620</v>
      </c>
      <c r="C4743" s="317">
        <v>620</v>
      </c>
      <c r="D4743" s="266">
        <f t="shared" si="100"/>
        <v>0</v>
      </c>
    </row>
    <row r="4744" spans="1:4" x14ac:dyDescent="0.25">
      <c r="A4744" s="316" t="s">
        <v>5276</v>
      </c>
      <c r="B4744" s="317">
        <v>620</v>
      </c>
      <c r="C4744" s="317">
        <v>620</v>
      </c>
      <c r="D4744" s="266">
        <f t="shared" si="100"/>
        <v>0</v>
      </c>
    </row>
    <row r="4745" spans="1:4" x14ac:dyDescent="0.25">
      <c r="A4745" s="316" t="s">
        <v>5276</v>
      </c>
      <c r="B4745" s="317">
        <v>620</v>
      </c>
      <c r="C4745" s="317">
        <v>620</v>
      </c>
      <c r="D4745" s="266">
        <f t="shared" si="100"/>
        <v>0</v>
      </c>
    </row>
    <row r="4746" spans="1:4" x14ac:dyDescent="0.25">
      <c r="A4746" s="316" t="s">
        <v>5276</v>
      </c>
      <c r="B4746" s="317">
        <v>620</v>
      </c>
      <c r="C4746" s="317">
        <v>620</v>
      </c>
      <c r="D4746" s="266">
        <f t="shared" si="100"/>
        <v>0</v>
      </c>
    </row>
    <row r="4747" spans="1:4" x14ac:dyDescent="0.25">
      <c r="A4747" s="316" t="s">
        <v>5276</v>
      </c>
      <c r="B4747" s="317">
        <v>620</v>
      </c>
      <c r="C4747" s="317">
        <v>620</v>
      </c>
      <c r="D4747" s="266">
        <f t="shared" si="100"/>
        <v>0</v>
      </c>
    </row>
    <row r="4748" spans="1:4" x14ac:dyDescent="0.25">
      <c r="A4748" s="316" t="s">
        <v>5276</v>
      </c>
      <c r="B4748" s="317">
        <v>620</v>
      </c>
      <c r="C4748" s="317">
        <v>620</v>
      </c>
      <c r="D4748" s="266">
        <f t="shared" si="100"/>
        <v>0</v>
      </c>
    </row>
    <row r="4749" spans="1:4" x14ac:dyDescent="0.25">
      <c r="A4749" s="316" t="s">
        <v>5276</v>
      </c>
      <c r="B4749" s="317">
        <v>620</v>
      </c>
      <c r="C4749" s="317">
        <v>620</v>
      </c>
      <c r="D4749" s="266">
        <f t="shared" si="100"/>
        <v>0</v>
      </c>
    </row>
    <row r="4750" spans="1:4" x14ac:dyDescent="0.25">
      <c r="A4750" s="316" t="s">
        <v>5276</v>
      </c>
      <c r="B4750" s="317">
        <v>620</v>
      </c>
      <c r="C4750" s="317">
        <v>620</v>
      </c>
      <c r="D4750" s="266">
        <f t="shared" si="100"/>
        <v>0</v>
      </c>
    </row>
    <row r="4751" spans="1:4" x14ac:dyDescent="0.25">
      <c r="A4751" s="316" t="s">
        <v>5276</v>
      </c>
      <c r="B4751" s="317">
        <v>620</v>
      </c>
      <c r="C4751" s="317">
        <v>620</v>
      </c>
      <c r="D4751" s="266">
        <f t="shared" si="100"/>
        <v>0</v>
      </c>
    </row>
    <row r="4752" spans="1:4" x14ac:dyDescent="0.25">
      <c r="A4752" s="316" t="s">
        <v>5276</v>
      </c>
      <c r="B4752" s="317">
        <v>620</v>
      </c>
      <c r="C4752" s="317">
        <v>620</v>
      </c>
      <c r="D4752" s="266">
        <f t="shared" si="100"/>
        <v>0</v>
      </c>
    </row>
    <row r="4753" spans="1:4" x14ac:dyDescent="0.25">
      <c r="A4753" s="316" t="s">
        <v>5276</v>
      </c>
      <c r="B4753" s="317">
        <v>620</v>
      </c>
      <c r="C4753" s="317">
        <v>620</v>
      </c>
      <c r="D4753" s="266">
        <f t="shared" si="100"/>
        <v>0</v>
      </c>
    </row>
    <row r="4754" spans="1:4" x14ac:dyDescent="0.25">
      <c r="A4754" s="316" t="s">
        <v>5276</v>
      </c>
      <c r="B4754" s="317">
        <v>620</v>
      </c>
      <c r="C4754" s="317">
        <v>620</v>
      </c>
      <c r="D4754" s="266">
        <f t="shared" si="100"/>
        <v>0</v>
      </c>
    </row>
    <row r="4755" spans="1:4" x14ac:dyDescent="0.25">
      <c r="A4755" s="316" t="s">
        <v>5276</v>
      </c>
      <c r="B4755" s="317">
        <v>620</v>
      </c>
      <c r="C4755" s="317">
        <v>620</v>
      </c>
      <c r="D4755" s="266">
        <f t="shared" si="100"/>
        <v>0</v>
      </c>
    </row>
    <row r="4756" spans="1:4" x14ac:dyDescent="0.25">
      <c r="A4756" s="316" t="s">
        <v>5276</v>
      </c>
      <c r="B4756" s="317">
        <v>620</v>
      </c>
      <c r="C4756" s="317">
        <v>620</v>
      </c>
      <c r="D4756" s="266">
        <f t="shared" si="100"/>
        <v>0</v>
      </c>
    </row>
    <row r="4757" spans="1:4" x14ac:dyDescent="0.25">
      <c r="A4757" s="316" t="s">
        <v>5276</v>
      </c>
      <c r="B4757" s="317">
        <v>620</v>
      </c>
      <c r="C4757" s="317">
        <v>620</v>
      </c>
      <c r="D4757" s="266">
        <f t="shared" si="100"/>
        <v>0</v>
      </c>
    </row>
    <row r="4758" spans="1:4" x14ac:dyDescent="0.25">
      <c r="A4758" s="316" t="s">
        <v>5276</v>
      </c>
      <c r="B4758" s="317">
        <v>620</v>
      </c>
      <c r="C4758" s="317">
        <v>620</v>
      </c>
      <c r="D4758" s="266">
        <f t="shared" si="100"/>
        <v>0</v>
      </c>
    </row>
    <row r="4759" spans="1:4" x14ac:dyDescent="0.25">
      <c r="A4759" s="316" t="s">
        <v>5276</v>
      </c>
      <c r="B4759" s="317">
        <v>620</v>
      </c>
      <c r="C4759" s="317">
        <v>620</v>
      </c>
      <c r="D4759" s="266">
        <f t="shared" ref="D4759:D4822" si="101">B4759-C4759</f>
        <v>0</v>
      </c>
    </row>
    <row r="4760" spans="1:4" x14ac:dyDescent="0.25">
      <c r="A4760" s="316" t="s">
        <v>5276</v>
      </c>
      <c r="B4760" s="317">
        <v>620</v>
      </c>
      <c r="C4760" s="317">
        <v>620</v>
      </c>
      <c r="D4760" s="266">
        <f t="shared" si="101"/>
        <v>0</v>
      </c>
    </row>
    <row r="4761" spans="1:4" x14ac:dyDescent="0.25">
      <c r="A4761" s="316" t="s">
        <v>5276</v>
      </c>
      <c r="B4761" s="317">
        <v>620</v>
      </c>
      <c r="C4761" s="317">
        <v>620</v>
      </c>
      <c r="D4761" s="266">
        <f t="shared" si="101"/>
        <v>0</v>
      </c>
    </row>
    <row r="4762" spans="1:4" x14ac:dyDescent="0.25">
      <c r="A4762" s="316" t="s">
        <v>5276</v>
      </c>
      <c r="B4762" s="317">
        <v>620</v>
      </c>
      <c r="C4762" s="317">
        <v>620</v>
      </c>
      <c r="D4762" s="266">
        <f t="shared" si="101"/>
        <v>0</v>
      </c>
    </row>
    <row r="4763" spans="1:4" x14ac:dyDescent="0.25">
      <c r="A4763" s="316" t="s">
        <v>5276</v>
      </c>
      <c r="B4763" s="317">
        <v>620</v>
      </c>
      <c r="C4763" s="317">
        <v>620</v>
      </c>
      <c r="D4763" s="266">
        <f t="shared" si="101"/>
        <v>0</v>
      </c>
    </row>
    <row r="4764" spans="1:4" x14ac:dyDescent="0.25">
      <c r="A4764" s="316" t="s">
        <v>5276</v>
      </c>
      <c r="B4764" s="317">
        <v>620</v>
      </c>
      <c r="C4764" s="317">
        <v>620</v>
      </c>
      <c r="D4764" s="266">
        <f t="shared" si="101"/>
        <v>0</v>
      </c>
    </row>
    <row r="4765" spans="1:4" x14ac:dyDescent="0.25">
      <c r="A4765" s="316" t="s">
        <v>5276</v>
      </c>
      <c r="B4765" s="317">
        <v>620</v>
      </c>
      <c r="C4765" s="317">
        <v>620</v>
      </c>
      <c r="D4765" s="266">
        <f t="shared" si="101"/>
        <v>0</v>
      </c>
    </row>
    <row r="4766" spans="1:4" x14ac:dyDescent="0.25">
      <c r="A4766" s="316" t="s">
        <v>5276</v>
      </c>
      <c r="B4766" s="317">
        <v>620</v>
      </c>
      <c r="C4766" s="317">
        <v>620</v>
      </c>
      <c r="D4766" s="266">
        <f t="shared" si="101"/>
        <v>0</v>
      </c>
    </row>
    <row r="4767" spans="1:4" x14ac:dyDescent="0.25">
      <c r="A4767" s="316" t="s">
        <v>5276</v>
      </c>
      <c r="B4767" s="317">
        <v>620</v>
      </c>
      <c r="C4767" s="317">
        <v>620</v>
      </c>
      <c r="D4767" s="266">
        <f t="shared" si="101"/>
        <v>0</v>
      </c>
    </row>
    <row r="4768" spans="1:4" x14ac:dyDescent="0.25">
      <c r="A4768" s="316" t="s">
        <v>5276</v>
      </c>
      <c r="B4768" s="317">
        <v>620</v>
      </c>
      <c r="C4768" s="317">
        <v>620</v>
      </c>
      <c r="D4768" s="266">
        <f t="shared" si="101"/>
        <v>0</v>
      </c>
    </row>
    <row r="4769" spans="1:4" x14ac:dyDescent="0.25">
      <c r="A4769" s="316" t="s">
        <v>5276</v>
      </c>
      <c r="B4769" s="317">
        <v>620</v>
      </c>
      <c r="C4769" s="317">
        <v>620</v>
      </c>
      <c r="D4769" s="266">
        <f t="shared" si="101"/>
        <v>0</v>
      </c>
    </row>
    <row r="4770" spans="1:4" x14ac:dyDescent="0.25">
      <c r="A4770" s="316" t="s">
        <v>5276</v>
      </c>
      <c r="B4770" s="317">
        <v>620</v>
      </c>
      <c r="C4770" s="317">
        <v>620</v>
      </c>
      <c r="D4770" s="266">
        <f t="shared" si="101"/>
        <v>0</v>
      </c>
    </row>
    <row r="4771" spans="1:4" x14ac:dyDescent="0.25">
      <c r="A4771" s="316" t="s">
        <v>5276</v>
      </c>
      <c r="B4771" s="317">
        <v>620</v>
      </c>
      <c r="C4771" s="317">
        <v>620</v>
      </c>
      <c r="D4771" s="266">
        <f t="shared" si="101"/>
        <v>0</v>
      </c>
    </row>
    <row r="4772" spans="1:4" x14ac:dyDescent="0.25">
      <c r="A4772" s="316" t="s">
        <v>5276</v>
      </c>
      <c r="B4772" s="317">
        <v>620</v>
      </c>
      <c r="C4772" s="317">
        <v>620</v>
      </c>
      <c r="D4772" s="266">
        <f t="shared" si="101"/>
        <v>0</v>
      </c>
    </row>
    <row r="4773" spans="1:4" x14ac:dyDescent="0.25">
      <c r="A4773" s="316" t="s">
        <v>5276</v>
      </c>
      <c r="B4773" s="317">
        <v>620</v>
      </c>
      <c r="C4773" s="317">
        <v>620</v>
      </c>
      <c r="D4773" s="266">
        <f t="shared" si="101"/>
        <v>0</v>
      </c>
    </row>
    <row r="4774" spans="1:4" x14ac:dyDescent="0.25">
      <c r="A4774" s="316" t="s">
        <v>5276</v>
      </c>
      <c r="B4774" s="317">
        <v>620</v>
      </c>
      <c r="C4774" s="317">
        <v>620</v>
      </c>
      <c r="D4774" s="266">
        <f t="shared" si="101"/>
        <v>0</v>
      </c>
    </row>
    <row r="4775" spans="1:4" x14ac:dyDescent="0.25">
      <c r="A4775" s="316" t="s">
        <v>5276</v>
      </c>
      <c r="B4775" s="317">
        <v>620</v>
      </c>
      <c r="C4775" s="317">
        <v>620</v>
      </c>
      <c r="D4775" s="266">
        <f t="shared" si="101"/>
        <v>0</v>
      </c>
    </row>
    <row r="4776" spans="1:4" x14ac:dyDescent="0.25">
      <c r="A4776" s="316" t="s">
        <v>5277</v>
      </c>
      <c r="B4776" s="317">
        <v>26882</v>
      </c>
      <c r="C4776" s="317">
        <v>26882</v>
      </c>
      <c r="D4776" s="266">
        <f t="shared" si="101"/>
        <v>0</v>
      </c>
    </row>
    <row r="4777" spans="1:4" x14ac:dyDescent="0.25">
      <c r="A4777" s="316" t="s">
        <v>5278</v>
      </c>
      <c r="B4777" s="317">
        <v>35764</v>
      </c>
      <c r="C4777" s="317">
        <v>35764</v>
      </c>
      <c r="D4777" s="266">
        <f t="shared" si="101"/>
        <v>0</v>
      </c>
    </row>
    <row r="4778" spans="1:4" x14ac:dyDescent="0.25">
      <c r="A4778" s="316" t="s">
        <v>5279</v>
      </c>
      <c r="B4778" s="317">
        <v>440</v>
      </c>
      <c r="C4778" s="317">
        <v>440</v>
      </c>
      <c r="D4778" s="266">
        <f t="shared" si="101"/>
        <v>0</v>
      </c>
    </row>
    <row r="4779" spans="1:4" x14ac:dyDescent="0.25">
      <c r="A4779" s="316" t="s">
        <v>5279</v>
      </c>
      <c r="B4779" s="317">
        <v>440</v>
      </c>
      <c r="C4779" s="317">
        <v>440</v>
      </c>
      <c r="D4779" s="266">
        <f t="shared" si="101"/>
        <v>0</v>
      </c>
    </row>
    <row r="4780" spans="1:4" x14ac:dyDescent="0.25">
      <c r="A4780" s="316" t="s">
        <v>5279</v>
      </c>
      <c r="B4780" s="317">
        <v>440</v>
      </c>
      <c r="C4780" s="317">
        <v>440</v>
      </c>
      <c r="D4780" s="266">
        <f t="shared" si="101"/>
        <v>0</v>
      </c>
    </row>
    <row r="4781" spans="1:4" x14ac:dyDescent="0.25">
      <c r="A4781" s="316" t="s">
        <v>5279</v>
      </c>
      <c r="B4781" s="317">
        <v>440</v>
      </c>
      <c r="C4781" s="317">
        <v>440</v>
      </c>
      <c r="D4781" s="266">
        <f t="shared" si="101"/>
        <v>0</v>
      </c>
    </row>
    <row r="4782" spans="1:4" x14ac:dyDescent="0.25">
      <c r="A4782" s="316" t="s">
        <v>5279</v>
      </c>
      <c r="B4782" s="317">
        <v>440</v>
      </c>
      <c r="C4782" s="317">
        <v>440</v>
      </c>
      <c r="D4782" s="266">
        <f t="shared" si="101"/>
        <v>0</v>
      </c>
    </row>
    <row r="4783" spans="1:4" x14ac:dyDescent="0.25">
      <c r="A4783" s="316" t="s">
        <v>5279</v>
      </c>
      <c r="B4783" s="317">
        <v>440</v>
      </c>
      <c r="C4783" s="317">
        <v>440</v>
      </c>
      <c r="D4783" s="266">
        <f t="shared" si="101"/>
        <v>0</v>
      </c>
    </row>
    <row r="4784" spans="1:4" x14ac:dyDescent="0.25">
      <c r="A4784" s="316" t="s">
        <v>5279</v>
      </c>
      <c r="B4784" s="317">
        <v>440</v>
      </c>
      <c r="C4784" s="317">
        <v>440</v>
      </c>
      <c r="D4784" s="266">
        <f t="shared" si="101"/>
        <v>0</v>
      </c>
    </row>
    <row r="4785" spans="1:4" x14ac:dyDescent="0.25">
      <c r="A4785" s="316" t="s">
        <v>5279</v>
      </c>
      <c r="B4785" s="317">
        <v>440</v>
      </c>
      <c r="C4785" s="317">
        <v>440</v>
      </c>
      <c r="D4785" s="266">
        <f t="shared" si="101"/>
        <v>0</v>
      </c>
    </row>
    <row r="4786" spans="1:4" x14ac:dyDescent="0.25">
      <c r="A4786" s="316" t="s">
        <v>5279</v>
      </c>
      <c r="B4786" s="317">
        <v>440</v>
      </c>
      <c r="C4786" s="317">
        <v>440</v>
      </c>
      <c r="D4786" s="266">
        <f t="shared" si="101"/>
        <v>0</v>
      </c>
    </row>
    <row r="4787" spans="1:4" x14ac:dyDescent="0.25">
      <c r="A4787" s="316" t="s">
        <v>5279</v>
      </c>
      <c r="B4787" s="317">
        <v>440</v>
      </c>
      <c r="C4787" s="317">
        <v>440</v>
      </c>
      <c r="D4787" s="266">
        <f t="shared" si="101"/>
        <v>0</v>
      </c>
    </row>
    <row r="4788" spans="1:4" x14ac:dyDescent="0.25">
      <c r="A4788" s="316" t="s">
        <v>5279</v>
      </c>
      <c r="B4788" s="317">
        <v>440</v>
      </c>
      <c r="C4788" s="317">
        <v>440</v>
      </c>
      <c r="D4788" s="266">
        <f t="shared" si="101"/>
        <v>0</v>
      </c>
    </row>
    <row r="4789" spans="1:4" x14ac:dyDescent="0.25">
      <c r="A4789" s="316" t="s">
        <v>5279</v>
      </c>
      <c r="B4789" s="317">
        <v>440</v>
      </c>
      <c r="C4789" s="317">
        <v>440</v>
      </c>
      <c r="D4789" s="266">
        <f t="shared" si="101"/>
        <v>0</v>
      </c>
    </row>
    <row r="4790" spans="1:4" x14ac:dyDescent="0.25">
      <c r="A4790" s="316" t="s">
        <v>5279</v>
      </c>
      <c r="B4790" s="317">
        <v>440</v>
      </c>
      <c r="C4790" s="317">
        <v>440</v>
      </c>
      <c r="D4790" s="266">
        <f t="shared" si="101"/>
        <v>0</v>
      </c>
    </row>
    <row r="4791" spans="1:4" x14ac:dyDescent="0.25">
      <c r="A4791" s="316" t="s">
        <v>5279</v>
      </c>
      <c r="B4791" s="317">
        <v>440</v>
      </c>
      <c r="C4791" s="317">
        <v>440</v>
      </c>
      <c r="D4791" s="266">
        <f t="shared" si="101"/>
        <v>0</v>
      </c>
    </row>
    <row r="4792" spans="1:4" x14ac:dyDescent="0.25">
      <c r="A4792" s="316" t="s">
        <v>5279</v>
      </c>
      <c r="B4792" s="317">
        <v>440</v>
      </c>
      <c r="C4792" s="317">
        <v>440</v>
      </c>
      <c r="D4792" s="266">
        <f t="shared" si="101"/>
        <v>0</v>
      </c>
    </row>
    <row r="4793" spans="1:4" x14ac:dyDescent="0.25">
      <c r="A4793" s="316" t="s">
        <v>5279</v>
      </c>
      <c r="B4793" s="317">
        <v>440</v>
      </c>
      <c r="C4793" s="317">
        <v>440</v>
      </c>
      <c r="D4793" s="266">
        <f t="shared" si="101"/>
        <v>0</v>
      </c>
    </row>
    <row r="4794" spans="1:4" x14ac:dyDescent="0.25">
      <c r="A4794" s="316" t="s">
        <v>5279</v>
      </c>
      <c r="B4794" s="317">
        <v>440</v>
      </c>
      <c r="C4794" s="317">
        <v>440</v>
      </c>
      <c r="D4794" s="266">
        <f t="shared" si="101"/>
        <v>0</v>
      </c>
    </row>
    <row r="4795" spans="1:4" x14ac:dyDescent="0.25">
      <c r="A4795" s="316" t="s">
        <v>5279</v>
      </c>
      <c r="B4795" s="317">
        <v>440</v>
      </c>
      <c r="C4795" s="317">
        <v>440</v>
      </c>
      <c r="D4795" s="266">
        <f t="shared" si="101"/>
        <v>0</v>
      </c>
    </row>
    <row r="4796" spans="1:4" x14ac:dyDescent="0.25">
      <c r="A4796" s="316" t="s">
        <v>5279</v>
      </c>
      <c r="B4796" s="317">
        <v>440</v>
      </c>
      <c r="C4796" s="317">
        <v>440</v>
      </c>
      <c r="D4796" s="266">
        <f t="shared" si="101"/>
        <v>0</v>
      </c>
    </row>
    <row r="4797" spans="1:4" x14ac:dyDescent="0.25">
      <c r="A4797" s="316" t="s">
        <v>5279</v>
      </c>
      <c r="B4797" s="317">
        <v>440</v>
      </c>
      <c r="C4797" s="317">
        <v>440</v>
      </c>
      <c r="D4797" s="266">
        <f t="shared" si="101"/>
        <v>0</v>
      </c>
    </row>
    <row r="4798" spans="1:4" x14ac:dyDescent="0.25">
      <c r="A4798" s="316" t="s">
        <v>5279</v>
      </c>
      <c r="B4798" s="317">
        <v>440</v>
      </c>
      <c r="C4798" s="317">
        <v>440</v>
      </c>
      <c r="D4798" s="266">
        <f t="shared" si="101"/>
        <v>0</v>
      </c>
    </row>
    <row r="4799" spans="1:4" x14ac:dyDescent="0.25">
      <c r="A4799" s="316" t="s">
        <v>5279</v>
      </c>
      <c r="B4799" s="317">
        <v>440</v>
      </c>
      <c r="C4799" s="317">
        <v>440</v>
      </c>
      <c r="D4799" s="266">
        <f t="shared" si="101"/>
        <v>0</v>
      </c>
    </row>
    <row r="4800" spans="1:4" x14ac:dyDescent="0.25">
      <c r="A4800" s="316" t="s">
        <v>5279</v>
      </c>
      <c r="B4800" s="317">
        <v>440</v>
      </c>
      <c r="C4800" s="317">
        <v>440</v>
      </c>
      <c r="D4800" s="266">
        <f t="shared" si="101"/>
        <v>0</v>
      </c>
    </row>
    <row r="4801" spans="1:4" x14ac:dyDescent="0.25">
      <c r="A4801" s="316" t="s">
        <v>5279</v>
      </c>
      <c r="B4801" s="317">
        <v>440</v>
      </c>
      <c r="C4801" s="317">
        <v>440</v>
      </c>
      <c r="D4801" s="266">
        <f t="shared" si="101"/>
        <v>0</v>
      </c>
    </row>
    <row r="4802" spans="1:4" x14ac:dyDescent="0.25">
      <c r="A4802" s="316" t="s">
        <v>5279</v>
      </c>
      <c r="B4802" s="317">
        <v>440</v>
      </c>
      <c r="C4802" s="317">
        <v>440</v>
      </c>
      <c r="D4802" s="266">
        <f t="shared" si="101"/>
        <v>0</v>
      </c>
    </row>
    <row r="4803" spans="1:4" x14ac:dyDescent="0.25">
      <c r="A4803" s="316" t="s">
        <v>5279</v>
      </c>
      <c r="B4803" s="317">
        <v>440</v>
      </c>
      <c r="C4803" s="317">
        <v>440</v>
      </c>
      <c r="D4803" s="266">
        <f t="shared" si="101"/>
        <v>0</v>
      </c>
    </row>
    <row r="4804" spans="1:4" x14ac:dyDescent="0.25">
      <c r="A4804" s="316" t="s">
        <v>5279</v>
      </c>
      <c r="B4804" s="317">
        <v>440</v>
      </c>
      <c r="C4804" s="317">
        <v>440</v>
      </c>
      <c r="D4804" s="266">
        <f t="shared" si="101"/>
        <v>0</v>
      </c>
    </row>
    <row r="4805" spans="1:4" x14ac:dyDescent="0.25">
      <c r="A4805" s="316" t="s">
        <v>5279</v>
      </c>
      <c r="B4805" s="317">
        <v>440</v>
      </c>
      <c r="C4805" s="317">
        <v>440</v>
      </c>
      <c r="D4805" s="266">
        <f t="shared" si="101"/>
        <v>0</v>
      </c>
    </row>
    <row r="4806" spans="1:4" x14ac:dyDescent="0.25">
      <c r="A4806" s="316" t="s">
        <v>5279</v>
      </c>
      <c r="B4806" s="317">
        <v>440</v>
      </c>
      <c r="C4806" s="317">
        <v>440</v>
      </c>
      <c r="D4806" s="266">
        <f t="shared" si="101"/>
        <v>0</v>
      </c>
    </row>
    <row r="4807" spans="1:4" x14ac:dyDescent="0.25">
      <c r="A4807" s="316" t="s">
        <v>5279</v>
      </c>
      <c r="B4807" s="317">
        <v>440</v>
      </c>
      <c r="C4807" s="317">
        <v>440</v>
      </c>
      <c r="D4807" s="266">
        <f t="shared" si="101"/>
        <v>0</v>
      </c>
    </row>
    <row r="4808" spans="1:4" x14ac:dyDescent="0.25">
      <c r="A4808" s="316" t="s">
        <v>5279</v>
      </c>
      <c r="B4808" s="317">
        <v>440</v>
      </c>
      <c r="C4808" s="317">
        <v>440</v>
      </c>
      <c r="D4808" s="266">
        <f t="shared" si="101"/>
        <v>0</v>
      </c>
    </row>
    <row r="4809" spans="1:4" x14ac:dyDescent="0.25">
      <c r="A4809" s="316" t="s">
        <v>5279</v>
      </c>
      <c r="B4809" s="317">
        <v>440</v>
      </c>
      <c r="C4809" s="317">
        <v>440</v>
      </c>
      <c r="D4809" s="266">
        <f t="shared" si="101"/>
        <v>0</v>
      </c>
    </row>
    <row r="4810" spans="1:4" x14ac:dyDescent="0.25">
      <c r="A4810" s="316" t="s">
        <v>5279</v>
      </c>
      <c r="B4810" s="317">
        <v>440</v>
      </c>
      <c r="C4810" s="317">
        <v>440</v>
      </c>
      <c r="D4810" s="266">
        <f t="shared" si="101"/>
        <v>0</v>
      </c>
    </row>
    <row r="4811" spans="1:4" x14ac:dyDescent="0.25">
      <c r="A4811" s="316" t="s">
        <v>5279</v>
      </c>
      <c r="B4811" s="317">
        <v>440</v>
      </c>
      <c r="C4811" s="317">
        <v>440</v>
      </c>
      <c r="D4811" s="266">
        <f t="shared" si="101"/>
        <v>0</v>
      </c>
    </row>
    <row r="4812" spans="1:4" x14ac:dyDescent="0.25">
      <c r="A4812" s="316" t="s">
        <v>5279</v>
      </c>
      <c r="B4812" s="317">
        <v>440</v>
      </c>
      <c r="C4812" s="317">
        <v>440</v>
      </c>
      <c r="D4812" s="266">
        <f t="shared" si="101"/>
        <v>0</v>
      </c>
    </row>
    <row r="4813" spans="1:4" x14ac:dyDescent="0.25">
      <c r="A4813" s="316" t="s">
        <v>5279</v>
      </c>
      <c r="B4813" s="317">
        <v>440</v>
      </c>
      <c r="C4813" s="317">
        <v>440</v>
      </c>
      <c r="D4813" s="266">
        <f t="shared" si="101"/>
        <v>0</v>
      </c>
    </row>
    <row r="4814" spans="1:4" x14ac:dyDescent="0.25">
      <c r="A4814" s="316" t="s">
        <v>5279</v>
      </c>
      <c r="B4814" s="317">
        <v>440</v>
      </c>
      <c r="C4814" s="317">
        <v>440</v>
      </c>
      <c r="D4814" s="266">
        <f t="shared" si="101"/>
        <v>0</v>
      </c>
    </row>
    <row r="4815" spans="1:4" x14ac:dyDescent="0.25">
      <c r="A4815" s="316" t="s">
        <v>5279</v>
      </c>
      <c r="B4815" s="317">
        <v>440</v>
      </c>
      <c r="C4815" s="317">
        <v>440</v>
      </c>
      <c r="D4815" s="266">
        <f t="shared" si="101"/>
        <v>0</v>
      </c>
    </row>
    <row r="4816" spans="1:4" x14ac:dyDescent="0.25">
      <c r="A4816" s="316" t="s">
        <v>5279</v>
      </c>
      <c r="B4816" s="317">
        <v>440</v>
      </c>
      <c r="C4816" s="317">
        <v>440</v>
      </c>
      <c r="D4816" s="266">
        <f t="shared" si="101"/>
        <v>0</v>
      </c>
    </row>
    <row r="4817" spans="1:4" x14ac:dyDescent="0.25">
      <c r="A4817" s="316" t="s">
        <v>5279</v>
      </c>
      <c r="B4817" s="317">
        <v>440</v>
      </c>
      <c r="C4817" s="317">
        <v>440</v>
      </c>
      <c r="D4817" s="266">
        <f t="shared" si="101"/>
        <v>0</v>
      </c>
    </row>
    <row r="4818" spans="1:4" x14ac:dyDescent="0.25">
      <c r="A4818" s="316" t="s">
        <v>5279</v>
      </c>
      <c r="B4818" s="317">
        <v>440</v>
      </c>
      <c r="C4818" s="317">
        <v>440</v>
      </c>
      <c r="D4818" s="266">
        <f t="shared" si="101"/>
        <v>0</v>
      </c>
    </row>
    <row r="4819" spans="1:4" x14ac:dyDescent="0.25">
      <c r="A4819" s="316" t="s">
        <v>5279</v>
      </c>
      <c r="B4819" s="317">
        <v>440</v>
      </c>
      <c r="C4819" s="317">
        <v>440</v>
      </c>
      <c r="D4819" s="266">
        <f t="shared" si="101"/>
        <v>0</v>
      </c>
    </row>
    <row r="4820" spans="1:4" x14ac:dyDescent="0.25">
      <c r="A4820" s="316" t="s">
        <v>5279</v>
      </c>
      <c r="B4820" s="317">
        <v>440</v>
      </c>
      <c r="C4820" s="317">
        <v>440</v>
      </c>
      <c r="D4820" s="266">
        <f t="shared" si="101"/>
        <v>0</v>
      </c>
    </row>
    <row r="4821" spans="1:4" x14ac:dyDescent="0.25">
      <c r="A4821" s="316" t="s">
        <v>5279</v>
      </c>
      <c r="B4821" s="317">
        <v>440</v>
      </c>
      <c r="C4821" s="317">
        <v>440</v>
      </c>
      <c r="D4821" s="266">
        <f t="shared" si="101"/>
        <v>0</v>
      </c>
    </row>
    <row r="4822" spans="1:4" x14ac:dyDescent="0.25">
      <c r="A4822" s="316" t="s">
        <v>5279</v>
      </c>
      <c r="B4822" s="317">
        <v>440</v>
      </c>
      <c r="C4822" s="317">
        <v>440</v>
      </c>
      <c r="D4822" s="266">
        <f t="shared" si="101"/>
        <v>0</v>
      </c>
    </row>
    <row r="4823" spans="1:4" x14ac:dyDescent="0.25">
      <c r="A4823" s="316" t="s">
        <v>5279</v>
      </c>
      <c r="B4823" s="317">
        <v>440</v>
      </c>
      <c r="C4823" s="317">
        <v>440</v>
      </c>
      <c r="D4823" s="266">
        <f t="shared" ref="D4823:D4886" si="102">B4823-C4823</f>
        <v>0</v>
      </c>
    </row>
    <row r="4824" spans="1:4" x14ac:dyDescent="0.25">
      <c r="A4824" s="316" t="s">
        <v>5279</v>
      </c>
      <c r="B4824" s="317">
        <v>440</v>
      </c>
      <c r="C4824" s="317">
        <v>440</v>
      </c>
      <c r="D4824" s="266">
        <f t="shared" si="102"/>
        <v>0</v>
      </c>
    </row>
    <row r="4825" spans="1:4" x14ac:dyDescent="0.25">
      <c r="A4825" s="316" t="s">
        <v>5279</v>
      </c>
      <c r="B4825" s="317">
        <v>440</v>
      </c>
      <c r="C4825" s="317">
        <v>440</v>
      </c>
      <c r="D4825" s="266">
        <f t="shared" si="102"/>
        <v>0</v>
      </c>
    </row>
    <row r="4826" spans="1:4" x14ac:dyDescent="0.25">
      <c r="A4826" s="316" t="s">
        <v>5279</v>
      </c>
      <c r="B4826" s="317">
        <v>440</v>
      </c>
      <c r="C4826" s="317">
        <v>440</v>
      </c>
      <c r="D4826" s="266">
        <f t="shared" si="102"/>
        <v>0</v>
      </c>
    </row>
    <row r="4827" spans="1:4" x14ac:dyDescent="0.25">
      <c r="A4827" s="316" t="s">
        <v>5279</v>
      </c>
      <c r="B4827" s="317">
        <v>440</v>
      </c>
      <c r="C4827" s="317">
        <v>440</v>
      </c>
      <c r="D4827" s="266">
        <f t="shared" si="102"/>
        <v>0</v>
      </c>
    </row>
    <row r="4828" spans="1:4" x14ac:dyDescent="0.25">
      <c r="A4828" s="316" t="s">
        <v>5279</v>
      </c>
      <c r="B4828" s="317">
        <v>440</v>
      </c>
      <c r="C4828" s="317">
        <v>440</v>
      </c>
      <c r="D4828" s="266">
        <f t="shared" si="102"/>
        <v>0</v>
      </c>
    </row>
    <row r="4829" spans="1:4" x14ac:dyDescent="0.25">
      <c r="A4829" s="316" t="s">
        <v>5279</v>
      </c>
      <c r="B4829" s="317">
        <v>440</v>
      </c>
      <c r="C4829" s="317">
        <v>440</v>
      </c>
      <c r="D4829" s="266">
        <f t="shared" si="102"/>
        <v>0</v>
      </c>
    </row>
    <row r="4830" spans="1:4" x14ac:dyDescent="0.25">
      <c r="A4830" s="316" t="s">
        <v>5279</v>
      </c>
      <c r="B4830" s="317">
        <v>440</v>
      </c>
      <c r="C4830" s="317">
        <v>440</v>
      </c>
      <c r="D4830" s="266">
        <f t="shared" si="102"/>
        <v>0</v>
      </c>
    </row>
    <row r="4831" spans="1:4" x14ac:dyDescent="0.25">
      <c r="A4831" s="316" t="s">
        <v>5279</v>
      </c>
      <c r="B4831" s="317">
        <v>440</v>
      </c>
      <c r="C4831" s="317">
        <v>440</v>
      </c>
      <c r="D4831" s="266">
        <f t="shared" si="102"/>
        <v>0</v>
      </c>
    </row>
    <row r="4832" spans="1:4" x14ac:dyDescent="0.25">
      <c r="A4832" s="316" t="s">
        <v>5279</v>
      </c>
      <c r="B4832" s="317">
        <v>440</v>
      </c>
      <c r="C4832" s="317">
        <v>440</v>
      </c>
      <c r="D4832" s="266">
        <f t="shared" si="102"/>
        <v>0</v>
      </c>
    </row>
    <row r="4833" spans="1:4" x14ac:dyDescent="0.25">
      <c r="A4833" s="316" t="s">
        <v>5279</v>
      </c>
      <c r="B4833" s="317">
        <v>440</v>
      </c>
      <c r="C4833" s="317">
        <v>440</v>
      </c>
      <c r="D4833" s="266">
        <f t="shared" si="102"/>
        <v>0</v>
      </c>
    </row>
    <row r="4834" spans="1:4" x14ac:dyDescent="0.25">
      <c r="A4834" s="316" t="s">
        <v>5279</v>
      </c>
      <c r="B4834" s="317">
        <v>440</v>
      </c>
      <c r="C4834" s="317">
        <v>440</v>
      </c>
      <c r="D4834" s="266">
        <f t="shared" si="102"/>
        <v>0</v>
      </c>
    </row>
    <row r="4835" spans="1:4" x14ac:dyDescent="0.25">
      <c r="A4835" s="316" t="s">
        <v>5279</v>
      </c>
      <c r="B4835" s="317">
        <v>440</v>
      </c>
      <c r="C4835" s="317">
        <v>440</v>
      </c>
      <c r="D4835" s="266">
        <f t="shared" si="102"/>
        <v>0</v>
      </c>
    </row>
    <row r="4836" spans="1:4" x14ac:dyDescent="0.25">
      <c r="A4836" s="316" t="s">
        <v>5279</v>
      </c>
      <c r="B4836" s="317">
        <v>440</v>
      </c>
      <c r="C4836" s="317">
        <v>440</v>
      </c>
      <c r="D4836" s="266">
        <f t="shared" si="102"/>
        <v>0</v>
      </c>
    </row>
    <row r="4837" spans="1:4" x14ac:dyDescent="0.25">
      <c r="A4837" s="316" t="s">
        <v>5279</v>
      </c>
      <c r="B4837" s="317">
        <v>440</v>
      </c>
      <c r="C4837" s="317">
        <v>440</v>
      </c>
      <c r="D4837" s="266">
        <f t="shared" si="102"/>
        <v>0</v>
      </c>
    </row>
    <row r="4838" spans="1:4" x14ac:dyDescent="0.25">
      <c r="A4838" s="316" t="s">
        <v>5279</v>
      </c>
      <c r="B4838" s="317">
        <v>440</v>
      </c>
      <c r="C4838" s="317">
        <v>440</v>
      </c>
      <c r="D4838" s="266">
        <f t="shared" si="102"/>
        <v>0</v>
      </c>
    </row>
    <row r="4839" spans="1:4" x14ac:dyDescent="0.25">
      <c r="A4839" s="316" t="s">
        <v>5279</v>
      </c>
      <c r="B4839" s="317">
        <v>440</v>
      </c>
      <c r="C4839" s="317">
        <v>440</v>
      </c>
      <c r="D4839" s="266">
        <f t="shared" si="102"/>
        <v>0</v>
      </c>
    </row>
    <row r="4840" spans="1:4" x14ac:dyDescent="0.25">
      <c r="A4840" s="316" t="s">
        <v>5279</v>
      </c>
      <c r="B4840" s="317">
        <v>440</v>
      </c>
      <c r="C4840" s="317">
        <v>440</v>
      </c>
      <c r="D4840" s="266">
        <f t="shared" si="102"/>
        <v>0</v>
      </c>
    </row>
    <row r="4841" spans="1:4" x14ac:dyDescent="0.25">
      <c r="A4841" s="316" t="s">
        <v>5279</v>
      </c>
      <c r="B4841" s="317">
        <v>440</v>
      </c>
      <c r="C4841" s="317">
        <v>440</v>
      </c>
      <c r="D4841" s="266">
        <f t="shared" si="102"/>
        <v>0</v>
      </c>
    </row>
    <row r="4842" spans="1:4" x14ac:dyDescent="0.25">
      <c r="A4842" s="316" t="s">
        <v>5279</v>
      </c>
      <c r="B4842" s="317">
        <v>440</v>
      </c>
      <c r="C4842" s="317">
        <v>440</v>
      </c>
      <c r="D4842" s="266">
        <f t="shared" si="102"/>
        <v>0</v>
      </c>
    </row>
    <row r="4843" spans="1:4" x14ac:dyDescent="0.25">
      <c r="A4843" s="316" t="s">
        <v>5279</v>
      </c>
      <c r="B4843" s="317">
        <v>440</v>
      </c>
      <c r="C4843" s="317">
        <v>440</v>
      </c>
      <c r="D4843" s="266">
        <f t="shared" si="102"/>
        <v>0</v>
      </c>
    </row>
    <row r="4844" spans="1:4" x14ac:dyDescent="0.25">
      <c r="A4844" s="316" t="s">
        <v>5279</v>
      </c>
      <c r="B4844" s="317">
        <v>440</v>
      </c>
      <c r="C4844" s="317">
        <v>440</v>
      </c>
      <c r="D4844" s="266">
        <f t="shared" si="102"/>
        <v>0</v>
      </c>
    </row>
    <row r="4845" spans="1:4" x14ac:dyDescent="0.25">
      <c r="A4845" s="316" t="s">
        <v>5279</v>
      </c>
      <c r="B4845" s="317">
        <v>440</v>
      </c>
      <c r="C4845" s="317">
        <v>440</v>
      </c>
      <c r="D4845" s="266">
        <f t="shared" si="102"/>
        <v>0</v>
      </c>
    </row>
    <row r="4846" spans="1:4" x14ac:dyDescent="0.25">
      <c r="A4846" s="316" t="s">
        <v>5279</v>
      </c>
      <c r="B4846" s="317">
        <v>440</v>
      </c>
      <c r="C4846" s="317">
        <v>440</v>
      </c>
      <c r="D4846" s="266">
        <f t="shared" si="102"/>
        <v>0</v>
      </c>
    </row>
    <row r="4847" spans="1:4" x14ac:dyDescent="0.25">
      <c r="A4847" s="316" t="s">
        <v>5279</v>
      </c>
      <c r="B4847" s="317">
        <v>440</v>
      </c>
      <c r="C4847" s="317">
        <v>440</v>
      </c>
      <c r="D4847" s="266">
        <f t="shared" si="102"/>
        <v>0</v>
      </c>
    </row>
    <row r="4848" spans="1:4" x14ac:dyDescent="0.25">
      <c r="A4848" s="316" t="s">
        <v>5279</v>
      </c>
      <c r="B4848" s="317">
        <v>440</v>
      </c>
      <c r="C4848" s="317">
        <v>440</v>
      </c>
      <c r="D4848" s="266">
        <f t="shared" si="102"/>
        <v>0</v>
      </c>
    </row>
    <row r="4849" spans="1:4" x14ac:dyDescent="0.25">
      <c r="A4849" s="316" t="s">
        <v>5279</v>
      </c>
      <c r="B4849" s="317">
        <v>440</v>
      </c>
      <c r="C4849" s="317">
        <v>440</v>
      </c>
      <c r="D4849" s="266">
        <f t="shared" si="102"/>
        <v>0</v>
      </c>
    </row>
    <row r="4850" spans="1:4" x14ac:dyDescent="0.25">
      <c r="A4850" s="316" t="s">
        <v>5279</v>
      </c>
      <c r="B4850" s="317">
        <v>440</v>
      </c>
      <c r="C4850" s="317">
        <v>440</v>
      </c>
      <c r="D4850" s="266">
        <f t="shared" si="102"/>
        <v>0</v>
      </c>
    </row>
    <row r="4851" spans="1:4" x14ac:dyDescent="0.25">
      <c r="A4851" s="316" t="s">
        <v>5279</v>
      </c>
      <c r="B4851" s="317">
        <v>440</v>
      </c>
      <c r="C4851" s="317">
        <v>440</v>
      </c>
      <c r="D4851" s="266">
        <f t="shared" si="102"/>
        <v>0</v>
      </c>
    </row>
    <row r="4852" spans="1:4" x14ac:dyDescent="0.25">
      <c r="A4852" s="316" t="s">
        <v>5279</v>
      </c>
      <c r="B4852" s="317">
        <v>440</v>
      </c>
      <c r="C4852" s="317">
        <v>440</v>
      </c>
      <c r="D4852" s="266">
        <f t="shared" si="102"/>
        <v>0</v>
      </c>
    </row>
    <row r="4853" spans="1:4" x14ac:dyDescent="0.25">
      <c r="A4853" s="316" t="s">
        <v>5279</v>
      </c>
      <c r="B4853" s="317">
        <v>440</v>
      </c>
      <c r="C4853" s="317">
        <v>440</v>
      </c>
      <c r="D4853" s="266">
        <f t="shared" si="102"/>
        <v>0</v>
      </c>
    </row>
    <row r="4854" spans="1:4" x14ac:dyDescent="0.25">
      <c r="A4854" s="316" t="s">
        <v>5279</v>
      </c>
      <c r="B4854" s="317">
        <v>440</v>
      </c>
      <c r="C4854" s="317">
        <v>440</v>
      </c>
      <c r="D4854" s="266">
        <f t="shared" si="102"/>
        <v>0</v>
      </c>
    </row>
    <row r="4855" spans="1:4" x14ac:dyDescent="0.25">
      <c r="A4855" s="316" t="s">
        <v>5279</v>
      </c>
      <c r="B4855" s="317">
        <v>440</v>
      </c>
      <c r="C4855" s="317">
        <v>440</v>
      </c>
      <c r="D4855" s="266">
        <f t="shared" si="102"/>
        <v>0</v>
      </c>
    </row>
    <row r="4856" spans="1:4" x14ac:dyDescent="0.25">
      <c r="A4856" s="316" t="s">
        <v>5279</v>
      </c>
      <c r="B4856" s="317">
        <v>440</v>
      </c>
      <c r="C4856" s="317">
        <v>440</v>
      </c>
      <c r="D4856" s="266">
        <f t="shared" si="102"/>
        <v>0</v>
      </c>
    </row>
    <row r="4857" spans="1:4" x14ac:dyDescent="0.25">
      <c r="A4857" s="316" t="s">
        <v>5279</v>
      </c>
      <c r="B4857" s="317">
        <v>440</v>
      </c>
      <c r="C4857" s="317">
        <v>440</v>
      </c>
      <c r="D4857" s="266">
        <f t="shared" si="102"/>
        <v>0</v>
      </c>
    </row>
    <row r="4858" spans="1:4" x14ac:dyDescent="0.25">
      <c r="A4858" s="316" t="s">
        <v>5279</v>
      </c>
      <c r="B4858" s="317">
        <v>440</v>
      </c>
      <c r="C4858" s="317">
        <v>440</v>
      </c>
      <c r="D4858" s="266">
        <f t="shared" si="102"/>
        <v>0</v>
      </c>
    </row>
    <row r="4859" spans="1:4" x14ac:dyDescent="0.25">
      <c r="A4859" s="316" t="s">
        <v>5279</v>
      </c>
      <c r="B4859" s="317">
        <v>440</v>
      </c>
      <c r="C4859" s="317">
        <v>440</v>
      </c>
      <c r="D4859" s="266">
        <f t="shared" si="102"/>
        <v>0</v>
      </c>
    </row>
    <row r="4860" spans="1:4" x14ac:dyDescent="0.25">
      <c r="A4860" s="316" t="s">
        <v>5279</v>
      </c>
      <c r="B4860" s="317">
        <v>440</v>
      </c>
      <c r="C4860" s="317">
        <v>440</v>
      </c>
      <c r="D4860" s="266">
        <f t="shared" si="102"/>
        <v>0</v>
      </c>
    </row>
    <row r="4861" spans="1:4" x14ac:dyDescent="0.25">
      <c r="A4861" s="316" t="s">
        <v>5279</v>
      </c>
      <c r="B4861" s="317">
        <v>440</v>
      </c>
      <c r="C4861" s="317">
        <v>440</v>
      </c>
      <c r="D4861" s="266">
        <f t="shared" si="102"/>
        <v>0</v>
      </c>
    </row>
    <row r="4862" spans="1:4" x14ac:dyDescent="0.25">
      <c r="A4862" s="316" t="s">
        <v>5279</v>
      </c>
      <c r="B4862" s="317">
        <v>440</v>
      </c>
      <c r="C4862" s="317">
        <v>440</v>
      </c>
      <c r="D4862" s="266">
        <f t="shared" si="102"/>
        <v>0</v>
      </c>
    </row>
    <row r="4863" spans="1:4" x14ac:dyDescent="0.25">
      <c r="A4863" s="316" t="s">
        <v>5279</v>
      </c>
      <c r="B4863" s="317">
        <v>440</v>
      </c>
      <c r="C4863" s="317">
        <v>440</v>
      </c>
      <c r="D4863" s="266">
        <f t="shared" si="102"/>
        <v>0</v>
      </c>
    </row>
    <row r="4864" spans="1:4" x14ac:dyDescent="0.25">
      <c r="A4864" s="316" t="s">
        <v>5279</v>
      </c>
      <c r="B4864" s="317">
        <v>440</v>
      </c>
      <c r="C4864" s="317">
        <v>440</v>
      </c>
      <c r="D4864" s="266">
        <f t="shared" si="102"/>
        <v>0</v>
      </c>
    </row>
    <row r="4865" spans="1:4" x14ac:dyDescent="0.25">
      <c r="A4865" s="316" t="s">
        <v>5279</v>
      </c>
      <c r="B4865" s="317">
        <v>440</v>
      </c>
      <c r="C4865" s="317">
        <v>440</v>
      </c>
      <c r="D4865" s="266">
        <f t="shared" si="102"/>
        <v>0</v>
      </c>
    </row>
    <row r="4866" spans="1:4" x14ac:dyDescent="0.25">
      <c r="A4866" s="316" t="s">
        <v>5279</v>
      </c>
      <c r="B4866" s="317">
        <v>440</v>
      </c>
      <c r="C4866" s="317">
        <v>440</v>
      </c>
      <c r="D4866" s="266">
        <f t="shared" si="102"/>
        <v>0</v>
      </c>
    </row>
    <row r="4867" spans="1:4" x14ac:dyDescent="0.25">
      <c r="A4867" s="316" t="s">
        <v>5279</v>
      </c>
      <c r="B4867" s="317">
        <v>440</v>
      </c>
      <c r="C4867" s="317">
        <v>440</v>
      </c>
      <c r="D4867" s="266">
        <f t="shared" si="102"/>
        <v>0</v>
      </c>
    </row>
    <row r="4868" spans="1:4" x14ac:dyDescent="0.25">
      <c r="A4868" s="316" t="s">
        <v>5279</v>
      </c>
      <c r="B4868" s="317">
        <v>440</v>
      </c>
      <c r="C4868" s="317">
        <v>440</v>
      </c>
      <c r="D4868" s="266">
        <f t="shared" si="102"/>
        <v>0</v>
      </c>
    </row>
    <row r="4869" spans="1:4" x14ac:dyDescent="0.25">
      <c r="A4869" s="316" t="s">
        <v>5279</v>
      </c>
      <c r="B4869" s="317">
        <v>440</v>
      </c>
      <c r="C4869" s="317">
        <v>440</v>
      </c>
      <c r="D4869" s="266">
        <f t="shared" si="102"/>
        <v>0</v>
      </c>
    </row>
    <row r="4870" spans="1:4" x14ac:dyDescent="0.25">
      <c r="A4870" s="316" t="s">
        <v>5279</v>
      </c>
      <c r="B4870" s="317">
        <v>440</v>
      </c>
      <c r="C4870" s="317">
        <v>440</v>
      </c>
      <c r="D4870" s="266">
        <f t="shared" si="102"/>
        <v>0</v>
      </c>
    </row>
    <row r="4871" spans="1:4" x14ac:dyDescent="0.25">
      <c r="A4871" s="316" t="s">
        <v>5279</v>
      </c>
      <c r="B4871" s="317">
        <v>440</v>
      </c>
      <c r="C4871" s="317">
        <v>440</v>
      </c>
      <c r="D4871" s="266">
        <f t="shared" si="102"/>
        <v>0</v>
      </c>
    </row>
    <row r="4872" spans="1:4" x14ac:dyDescent="0.25">
      <c r="A4872" s="316" t="s">
        <v>5279</v>
      </c>
      <c r="B4872" s="317">
        <v>440</v>
      </c>
      <c r="C4872" s="317">
        <v>440</v>
      </c>
      <c r="D4872" s="266">
        <f t="shared" si="102"/>
        <v>0</v>
      </c>
    </row>
    <row r="4873" spans="1:4" x14ac:dyDescent="0.25">
      <c r="A4873" s="316" t="s">
        <v>5279</v>
      </c>
      <c r="B4873" s="317">
        <v>440</v>
      </c>
      <c r="C4873" s="317">
        <v>440</v>
      </c>
      <c r="D4873" s="266">
        <f t="shared" si="102"/>
        <v>0</v>
      </c>
    </row>
    <row r="4874" spans="1:4" x14ac:dyDescent="0.25">
      <c r="A4874" s="316" t="s">
        <v>5279</v>
      </c>
      <c r="B4874" s="317">
        <v>440</v>
      </c>
      <c r="C4874" s="317">
        <v>440</v>
      </c>
      <c r="D4874" s="266">
        <f t="shared" si="102"/>
        <v>0</v>
      </c>
    </row>
    <row r="4875" spans="1:4" x14ac:dyDescent="0.25">
      <c r="A4875" s="316" t="s">
        <v>5279</v>
      </c>
      <c r="B4875" s="317">
        <v>440</v>
      </c>
      <c r="C4875" s="317">
        <v>440</v>
      </c>
      <c r="D4875" s="266">
        <f t="shared" si="102"/>
        <v>0</v>
      </c>
    </row>
    <row r="4876" spans="1:4" x14ac:dyDescent="0.25">
      <c r="A4876" s="316" t="s">
        <v>5279</v>
      </c>
      <c r="B4876" s="317">
        <v>440</v>
      </c>
      <c r="C4876" s="317">
        <v>440</v>
      </c>
      <c r="D4876" s="266">
        <f t="shared" si="102"/>
        <v>0</v>
      </c>
    </row>
    <row r="4877" spans="1:4" x14ac:dyDescent="0.25">
      <c r="A4877" s="316" t="s">
        <v>5279</v>
      </c>
      <c r="B4877" s="317">
        <v>440</v>
      </c>
      <c r="C4877" s="317">
        <v>440</v>
      </c>
      <c r="D4877" s="266">
        <f t="shared" si="102"/>
        <v>0</v>
      </c>
    </row>
    <row r="4878" spans="1:4" x14ac:dyDescent="0.25">
      <c r="A4878" s="316" t="s">
        <v>5279</v>
      </c>
      <c r="B4878" s="317">
        <v>440</v>
      </c>
      <c r="C4878" s="317">
        <v>440</v>
      </c>
      <c r="D4878" s="266">
        <f t="shared" si="102"/>
        <v>0</v>
      </c>
    </row>
    <row r="4879" spans="1:4" x14ac:dyDescent="0.25">
      <c r="A4879" s="316" t="s">
        <v>5279</v>
      </c>
      <c r="B4879" s="317">
        <v>440</v>
      </c>
      <c r="C4879" s="317">
        <v>440</v>
      </c>
      <c r="D4879" s="266">
        <f t="shared" si="102"/>
        <v>0</v>
      </c>
    </row>
    <row r="4880" spans="1:4" x14ac:dyDescent="0.25">
      <c r="A4880" s="316" t="s">
        <v>5279</v>
      </c>
      <c r="B4880" s="317">
        <v>440</v>
      </c>
      <c r="C4880" s="317">
        <v>440</v>
      </c>
      <c r="D4880" s="266">
        <f t="shared" si="102"/>
        <v>0</v>
      </c>
    </row>
    <row r="4881" spans="1:4" x14ac:dyDescent="0.25">
      <c r="A4881" s="316" t="s">
        <v>5279</v>
      </c>
      <c r="B4881" s="317">
        <v>440</v>
      </c>
      <c r="C4881" s="317">
        <v>440</v>
      </c>
      <c r="D4881" s="266">
        <f t="shared" si="102"/>
        <v>0</v>
      </c>
    </row>
    <row r="4882" spans="1:4" x14ac:dyDescent="0.25">
      <c r="A4882" s="316" t="s">
        <v>5279</v>
      </c>
      <c r="B4882" s="317">
        <v>440</v>
      </c>
      <c r="C4882" s="317">
        <v>440</v>
      </c>
      <c r="D4882" s="266">
        <f t="shared" si="102"/>
        <v>0</v>
      </c>
    </row>
    <row r="4883" spans="1:4" x14ac:dyDescent="0.25">
      <c r="A4883" s="316" t="s">
        <v>5279</v>
      </c>
      <c r="B4883" s="317">
        <v>440</v>
      </c>
      <c r="C4883" s="317">
        <v>440</v>
      </c>
      <c r="D4883" s="266">
        <f t="shared" si="102"/>
        <v>0</v>
      </c>
    </row>
    <row r="4884" spans="1:4" x14ac:dyDescent="0.25">
      <c r="A4884" s="316" t="s">
        <v>5279</v>
      </c>
      <c r="B4884" s="317">
        <v>440</v>
      </c>
      <c r="C4884" s="317">
        <v>440</v>
      </c>
      <c r="D4884" s="266">
        <f t="shared" si="102"/>
        <v>0</v>
      </c>
    </row>
    <row r="4885" spans="1:4" x14ac:dyDescent="0.25">
      <c r="A4885" s="316" t="s">
        <v>5279</v>
      </c>
      <c r="B4885" s="317">
        <v>440</v>
      </c>
      <c r="C4885" s="317">
        <v>440</v>
      </c>
      <c r="D4885" s="266">
        <f t="shared" si="102"/>
        <v>0</v>
      </c>
    </row>
    <row r="4886" spans="1:4" x14ac:dyDescent="0.25">
      <c r="A4886" s="316" t="s">
        <v>5279</v>
      </c>
      <c r="B4886" s="317">
        <v>440</v>
      </c>
      <c r="C4886" s="317">
        <v>440</v>
      </c>
      <c r="D4886" s="266">
        <f t="shared" si="102"/>
        <v>0</v>
      </c>
    </row>
    <row r="4887" spans="1:4" x14ac:dyDescent="0.25">
      <c r="A4887" s="316" t="s">
        <v>5279</v>
      </c>
      <c r="B4887" s="317">
        <v>440</v>
      </c>
      <c r="C4887" s="317">
        <v>440</v>
      </c>
      <c r="D4887" s="266">
        <f t="shared" ref="D4887:D4950" si="103">B4887-C4887</f>
        <v>0</v>
      </c>
    </row>
    <row r="4888" spans="1:4" x14ac:dyDescent="0.25">
      <c r="A4888" s="316" t="s">
        <v>5279</v>
      </c>
      <c r="B4888" s="317">
        <v>440</v>
      </c>
      <c r="C4888" s="317">
        <v>440</v>
      </c>
      <c r="D4888" s="266">
        <f t="shared" si="103"/>
        <v>0</v>
      </c>
    </row>
    <row r="4889" spans="1:4" x14ac:dyDescent="0.25">
      <c r="A4889" s="316" t="s">
        <v>5279</v>
      </c>
      <c r="B4889" s="317">
        <v>440</v>
      </c>
      <c r="C4889" s="317">
        <v>440</v>
      </c>
      <c r="D4889" s="266">
        <f t="shared" si="103"/>
        <v>0</v>
      </c>
    </row>
    <row r="4890" spans="1:4" x14ac:dyDescent="0.25">
      <c r="A4890" s="316" t="s">
        <v>5279</v>
      </c>
      <c r="B4890" s="317">
        <v>440</v>
      </c>
      <c r="C4890" s="317">
        <v>440</v>
      </c>
      <c r="D4890" s="266">
        <f t="shared" si="103"/>
        <v>0</v>
      </c>
    </row>
    <row r="4891" spans="1:4" x14ac:dyDescent="0.25">
      <c r="A4891" s="316" t="s">
        <v>5279</v>
      </c>
      <c r="B4891" s="317">
        <v>440</v>
      </c>
      <c r="C4891" s="317">
        <v>440</v>
      </c>
      <c r="D4891" s="266">
        <f t="shared" si="103"/>
        <v>0</v>
      </c>
    </row>
    <row r="4892" spans="1:4" x14ac:dyDescent="0.25">
      <c r="A4892" s="316" t="s">
        <v>5279</v>
      </c>
      <c r="B4892" s="317">
        <v>440</v>
      </c>
      <c r="C4892" s="317">
        <v>440</v>
      </c>
      <c r="D4892" s="266">
        <f t="shared" si="103"/>
        <v>0</v>
      </c>
    </row>
    <row r="4893" spans="1:4" x14ac:dyDescent="0.25">
      <c r="A4893" s="316" t="s">
        <v>5279</v>
      </c>
      <c r="B4893" s="317">
        <v>440</v>
      </c>
      <c r="C4893" s="317">
        <v>440</v>
      </c>
      <c r="D4893" s="266">
        <f t="shared" si="103"/>
        <v>0</v>
      </c>
    </row>
    <row r="4894" spans="1:4" x14ac:dyDescent="0.25">
      <c r="A4894" s="316" t="s">
        <v>5279</v>
      </c>
      <c r="B4894" s="317">
        <v>440</v>
      </c>
      <c r="C4894" s="317">
        <v>440</v>
      </c>
      <c r="D4894" s="266">
        <f t="shared" si="103"/>
        <v>0</v>
      </c>
    </row>
    <row r="4895" spans="1:4" x14ac:dyDescent="0.25">
      <c r="A4895" s="316" t="s">
        <v>5279</v>
      </c>
      <c r="B4895" s="317">
        <v>440</v>
      </c>
      <c r="C4895" s="317">
        <v>440</v>
      </c>
      <c r="D4895" s="266">
        <f t="shared" si="103"/>
        <v>0</v>
      </c>
    </row>
    <row r="4896" spans="1:4" x14ac:dyDescent="0.25">
      <c r="A4896" s="316" t="s">
        <v>5279</v>
      </c>
      <c r="B4896" s="317">
        <v>440</v>
      </c>
      <c r="C4896" s="317">
        <v>440</v>
      </c>
      <c r="D4896" s="266">
        <f t="shared" si="103"/>
        <v>0</v>
      </c>
    </row>
    <row r="4897" spans="1:4" x14ac:dyDescent="0.25">
      <c r="A4897" s="316" t="s">
        <v>5279</v>
      </c>
      <c r="B4897" s="317">
        <v>440</v>
      </c>
      <c r="C4897" s="317">
        <v>440</v>
      </c>
      <c r="D4897" s="266">
        <f t="shared" si="103"/>
        <v>0</v>
      </c>
    </row>
    <row r="4898" spans="1:4" x14ac:dyDescent="0.25">
      <c r="A4898" s="316" t="s">
        <v>5279</v>
      </c>
      <c r="B4898" s="317">
        <v>440</v>
      </c>
      <c r="C4898" s="317">
        <v>440</v>
      </c>
      <c r="D4898" s="266">
        <f t="shared" si="103"/>
        <v>0</v>
      </c>
    </row>
    <row r="4899" spans="1:4" x14ac:dyDescent="0.25">
      <c r="A4899" s="316" t="s">
        <v>5279</v>
      </c>
      <c r="B4899" s="317">
        <v>440</v>
      </c>
      <c r="C4899" s="317">
        <v>440</v>
      </c>
      <c r="D4899" s="266">
        <f t="shared" si="103"/>
        <v>0</v>
      </c>
    </row>
    <row r="4900" spans="1:4" x14ac:dyDescent="0.25">
      <c r="A4900" s="316" t="s">
        <v>5280</v>
      </c>
      <c r="B4900" s="317">
        <v>15704</v>
      </c>
      <c r="C4900" s="317">
        <v>15704</v>
      </c>
      <c r="D4900" s="266">
        <f t="shared" si="103"/>
        <v>0</v>
      </c>
    </row>
    <row r="4901" spans="1:4" x14ac:dyDescent="0.25">
      <c r="A4901" s="316" t="s">
        <v>5281</v>
      </c>
      <c r="B4901" s="317">
        <v>16271</v>
      </c>
      <c r="C4901" s="317">
        <v>16271</v>
      </c>
      <c r="D4901" s="266">
        <f t="shared" si="103"/>
        <v>0</v>
      </c>
    </row>
    <row r="4902" spans="1:4" x14ac:dyDescent="0.25">
      <c r="A4902" s="316" t="s">
        <v>5282</v>
      </c>
      <c r="B4902" s="317">
        <v>14195</v>
      </c>
      <c r="C4902" s="317">
        <v>14195</v>
      </c>
      <c r="D4902" s="266">
        <f t="shared" si="103"/>
        <v>0</v>
      </c>
    </row>
    <row r="4903" spans="1:4" x14ac:dyDescent="0.25">
      <c r="A4903" s="316" t="s">
        <v>5283</v>
      </c>
      <c r="B4903" s="317">
        <v>14625</v>
      </c>
      <c r="C4903" s="317">
        <v>14625</v>
      </c>
      <c r="D4903" s="266">
        <f t="shared" si="103"/>
        <v>0</v>
      </c>
    </row>
    <row r="4904" spans="1:4" x14ac:dyDescent="0.25">
      <c r="A4904" s="316" t="s">
        <v>5284</v>
      </c>
      <c r="B4904" s="317">
        <v>30710</v>
      </c>
      <c r="C4904" s="317">
        <v>30710</v>
      </c>
      <c r="D4904" s="266">
        <f t="shared" si="103"/>
        <v>0</v>
      </c>
    </row>
    <row r="4905" spans="1:4" x14ac:dyDescent="0.25">
      <c r="A4905" s="316" t="s">
        <v>5285</v>
      </c>
      <c r="B4905" s="317">
        <v>38470</v>
      </c>
      <c r="C4905" s="317">
        <v>38470</v>
      </c>
      <c r="D4905" s="266">
        <f t="shared" si="103"/>
        <v>0</v>
      </c>
    </row>
    <row r="4906" spans="1:4" x14ac:dyDescent="0.25">
      <c r="A4906" s="316" t="s">
        <v>5285</v>
      </c>
      <c r="B4906" s="317">
        <v>38470</v>
      </c>
      <c r="C4906" s="317">
        <v>38470</v>
      </c>
      <c r="D4906" s="266">
        <f t="shared" si="103"/>
        <v>0</v>
      </c>
    </row>
    <row r="4907" spans="1:4" x14ac:dyDescent="0.25">
      <c r="A4907" s="316" t="s">
        <v>5286</v>
      </c>
      <c r="B4907" s="317">
        <v>500</v>
      </c>
      <c r="C4907" s="317">
        <v>500</v>
      </c>
      <c r="D4907" s="266">
        <f t="shared" si="103"/>
        <v>0</v>
      </c>
    </row>
    <row r="4908" spans="1:4" x14ac:dyDescent="0.25">
      <c r="A4908" s="316" t="s">
        <v>5286</v>
      </c>
      <c r="B4908" s="317">
        <v>500</v>
      </c>
      <c r="C4908" s="317">
        <v>500</v>
      </c>
      <c r="D4908" s="266">
        <f t="shared" si="103"/>
        <v>0</v>
      </c>
    </row>
    <row r="4909" spans="1:4" x14ac:dyDescent="0.25">
      <c r="A4909" s="316" t="s">
        <v>5287</v>
      </c>
      <c r="B4909" s="317">
        <v>2755</v>
      </c>
      <c r="C4909" s="317">
        <v>2755</v>
      </c>
      <c r="D4909" s="266">
        <f t="shared" si="103"/>
        <v>0</v>
      </c>
    </row>
    <row r="4910" spans="1:4" x14ac:dyDescent="0.25">
      <c r="A4910" s="316" t="s">
        <v>5287</v>
      </c>
      <c r="B4910" s="317">
        <v>2755</v>
      </c>
      <c r="C4910" s="317">
        <v>2755</v>
      </c>
      <c r="D4910" s="266">
        <f t="shared" si="103"/>
        <v>0</v>
      </c>
    </row>
    <row r="4911" spans="1:4" x14ac:dyDescent="0.25">
      <c r="A4911" s="316" t="s">
        <v>5288</v>
      </c>
      <c r="B4911" s="317">
        <v>1626</v>
      </c>
      <c r="C4911" s="317">
        <v>1626</v>
      </c>
      <c r="D4911" s="266">
        <f t="shared" si="103"/>
        <v>0</v>
      </c>
    </row>
    <row r="4912" spans="1:4" x14ac:dyDescent="0.25">
      <c r="A4912" s="316" t="s">
        <v>5288</v>
      </c>
      <c r="B4912" s="317">
        <v>1628</v>
      </c>
      <c r="C4912" s="317">
        <v>1628</v>
      </c>
      <c r="D4912" s="266">
        <f t="shared" si="103"/>
        <v>0</v>
      </c>
    </row>
    <row r="4913" spans="1:4" x14ac:dyDescent="0.25">
      <c r="A4913" s="316" t="s">
        <v>5288</v>
      </c>
      <c r="B4913" s="317">
        <v>1628</v>
      </c>
      <c r="C4913" s="317">
        <v>1628</v>
      </c>
      <c r="D4913" s="266">
        <f t="shared" si="103"/>
        <v>0</v>
      </c>
    </row>
    <row r="4914" spans="1:4" x14ac:dyDescent="0.25">
      <c r="A4914" s="316" t="s">
        <v>5288</v>
      </c>
      <c r="B4914" s="317">
        <v>1628</v>
      </c>
      <c r="C4914" s="317">
        <v>1628</v>
      </c>
      <c r="D4914" s="266">
        <f t="shared" si="103"/>
        <v>0</v>
      </c>
    </row>
    <row r="4915" spans="1:4" x14ac:dyDescent="0.25">
      <c r="A4915" s="316" t="s">
        <v>5288</v>
      </c>
      <c r="B4915" s="317">
        <v>1628</v>
      </c>
      <c r="C4915" s="317">
        <v>1628</v>
      </c>
      <c r="D4915" s="266">
        <f t="shared" si="103"/>
        <v>0</v>
      </c>
    </row>
    <row r="4916" spans="1:4" x14ac:dyDescent="0.25">
      <c r="A4916" s="316" t="s">
        <v>5288</v>
      </c>
      <c r="B4916" s="317">
        <v>1628</v>
      </c>
      <c r="C4916" s="317">
        <v>1628</v>
      </c>
      <c r="D4916" s="266">
        <f t="shared" si="103"/>
        <v>0</v>
      </c>
    </row>
    <row r="4917" spans="1:4" x14ac:dyDescent="0.25">
      <c r="A4917" s="316" t="s">
        <v>5289</v>
      </c>
      <c r="B4917" s="317">
        <v>27300</v>
      </c>
      <c r="C4917" s="317">
        <v>27300</v>
      </c>
      <c r="D4917" s="266">
        <f t="shared" si="103"/>
        <v>0</v>
      </c>
    </row>
    <row r="4918" spans="1:4" x14ac:dyDescent="0.25">
      <c r="A4918" s="316" t="s">
        <v>5290</v>
      </c>
      <c r="B4918" s="317">
        <v>27300</v>
      </c>
      <c r="C4918" s="317">
        <v>27300</v>
      </c>
      <c r="D4918" s="266">
        <f t="shared" si="103"/>
        <v>0</v>
      </c>
    </row>
    <row r="4919" spans="1:4" x14ac:dyDescent="0.25">
      <c r="A4919" s="316" t="s">
        <v>5291</v>
      </c>
      <c r="B4919" s="317">
        <v>27300</v>
      </c>
      <c r="C4919" s="317">
        <v>27300</v>
      </c>
      <c r="D4919" s="266">
        <f t="shared" si="103"/>
        <v>0</v>
      </c>
    </row>
    <row r="4920" spans="1:4" x14ac:dyDescent="0.25">
      <c r="A4920" s="316" t="s">
        <v>5292</v>
      </c>
      <c r="B4920" s="317">
        <v>27300</v>
      </c>
      <c r="C4920" s="317">
        <v>27300</v>
      </c>
      <c r="D4920" s="266">
        <f t="shared" si="103"/>
        <v>0</v>
      </c>
    </row>
    <row r="4921" spans="1:4" x14ac:dyDescent="0.25">
      <c r="A4921" s="316" t="s">
        <v>5293</v>
      </c>
      <c r="B4921" s="317">
        <v>77400</v>
      </c>
      <c r="C4921" s="317">
        <v>77400</v>
      </c>
      <c r="D4921" s="266">
        <f t="shared" si="103"/>
        <v>0</v>
      </c>
    </row>
    <row r="4922" spans="1:4" x14ac:dyDescent="0.25">
      <c r="A4922" s="316" t="s">
        <v>5294</v>
      </c>
      <c r="B4922" s="317">
        <v>77400</v>
      </c>
      <c r="C4922" s="317">
        <v>77400</v>
      </c>
      <c r="D4922" s="266">
        <f t="shared" si="103"/>
        <v>0</v>
      </c>
    </row>
    <row r="4923" spans="1:4" x14ac:dyDescent="0.25">
      <c r="A4923" s="316" t="s">
        <v>5295</v>
      </c>
      <c r="B4923" s="317">
        <v>77400</v>
      </c>
      <c r="C4923" s="317">
        <v>77400</v>
      </c>
      <c r="D4923" s="266">
        <f t="shared" si="103"/>
        <v>0</v>
      </c>
    </row>
    <row r="4924" spans="1:4" x14ac:dyDescent="0.25">
      <c r="A4924" s="316" t="s">
        <v>5296</v>
      </c>
      <c r="B4924" s="317">
        <v>77400</v>
      </c>
      <c r="C4924" s="317">
        <v>77400</v>
      </c>
      <c r="D4924" s="266">
        <f t="shared" si="103"/>
        <v>0</v>
      </c>
    </row>
    <row r="4925" spans="1:4" x14ac:dyDescent="0.25">
      <c r="A4925" s="316" t="s">
        <v>5297</v>
      </c>
      <c r="B4925" s="317">
        <v>125</v>
      </c>
      <c r="C4925" s="317">
        <v>125</v>
      </c>
      <c r="D4925" s="266">
        <f t="shared" si="103"/>
        <v>0</v>
      </c>
    </row>
    <row r="4926" spans="1:4" x14ac:dyDescent="0.25">
      <c r="A4926" s="316" t="s">
        <v>5297</v>
      </c>
      <c r="B4926" s="317">
        <v>125</v>
      </c>
      <c r="C4926" s="317">
        <v>125</v>
      </c>
      <c r="D4926" s="266">
        <f t="shared" si="103"/>
        <v>0</v>
      </c>
    </row>
    <row r="4927" spans="1:4" x14ac:dyDescent="0.25">
      <c r="A4927" s="316" t="s">
        <v>5297</v>
      </c>
      <c r="B4927" s="317">
        <v>125</v>
      </c>
      <c r="C4927" s="317">
        <v>125</v>
      </c>
      <c r="D4927" s="266">
        <f t="shared" si="103"/>
        <v>0</v>
      </c>
    </row>
    <row r="4928" spans="1:4" x14ac:dyDescent="0.25">
      <c r="A4928" s="316" t="s">
        <v>5297</v>
      </c>
      <c r="B4928" s="317">
        <v>125</v>
      </c>
      <c r="C4928" s="317">
        <v>125</v>
      </c>
      <c r="D4928" s="266">
        <f t="shared" si="103"/>
        <v>0</v>
      </c>
    </row>
    <row r="4929" spans="1:4" x14ac:dyDescent="0.25">
      <c r="A4929" s="316" t="s">
        <v>5297</v>
      </c>
      <c r="B4929" s="317">
        <v>125</v>
      </c>
      <c r="C4929" s="317">
        <v>125</v>
      </c>
      <c r="D4929" s="266">
        <f t="shared" si="103"/>
        <v>0</v>
      </c>
    </row>
    <row r="4930" spans="1:4" x14ac:dyDescent="0.25">
      <c r="A4930" s="316" t="s">
        <v>5297</v>
      </c>
      <c r="B4930" s="317">
        <v>125</v>
      </c>
      <c r="C4930" s="317">
        <v>125</v>
      </c>
      <c r="D4930" s="266">
        <f t="shared" si="103"/>
        <v>0</v>
      </c>
    </row>
    <row r="4931" spans="1:4" x14ac:dyDescent="0.25">
      <c r="A4931" s="316" t="s">
        <v>5297</v>
      </c>
      <c r="B4931" s="317">
        <v>125</v>
      </c>
      <c r="C4931" s="317">
        <v>125</v>
      </c>
      <c r="D4931" s="266">
        <f t="shared" si="103"/>
        <v>0</v>
      </c>
    </row>
    <row r="4932" spans="1:4" x14ac:dyDescent="0.25">
      <c r="A4932" s="316" t="s">
        <v>5297</v>
      </c>
      <c r="B4932" s="317">
        <v>125</v>
      </c>
      <c r="C4932" s="317">
        <v>125</v>
      </c>
      <c r="D4932" s="266">
        <f t="shared" si="103"/>
        <v>0</v>
      </c>
    </row>
    <row r="4933" spans="1:4" x14ac:dyDescent="0.25">
      <c r="A4933" s="316" t="s">
        <v>5297</v>
      </c>
      <c r="B4933" s="317">
        <v>125</v>
      </c>
      <c r="C4933" s="317">
        <v>125</v>
      </c>
      <c r="D4933" s="266">
        <f t="shared" si="103"/>
        <v>0</v>
      </c>
    </row>
    <row r="4934" spans="1:4" x14ac:dyDescent="0.25">
      <c r="A4934" s="316" t="s">
        <v>5297</v>
      </c>
      <c r="B4934" s="317">
        <v>125</v>
      </c>
      <c r="C4934" s="317">
        <v>125</v>
      </c>
      <c r="D4934" s="266">
        <f t="shared" si="103"/>
        <v>0</v>
      </c>
    </row>
    <row r="4935" spans="1:4" x14ac:dyDescent="0.25">
      <c r="A4935" s="316" t="s">
        <v>5297</v>
      </c>
      <c r="B4935" s="317">
        <v>125</v>
      </c>
      <c r="C4935" s="317">
        <v>125</v>
      </c>
      <c r="D4935" s="266">
        <f t="shared" si="103"/>
        <v>0</v>
      </c>
    </row>
    <row r="4936" spans="1:4" x14ac:dyDescent="0.25">
      <c r="A4936" s="316" t="s">
        <v>5297</v>
      </c>
      <c r="B4936" s="317">
        <v>125</v>
      </c>
      <c r="C4936" s="317">
        <v>125</v>
      </c>
      <c r="D4936" s="266">
        <f t="shared" si="103"/>
        <v>0</v>
      </c>
    </row>
    <row r="4937" spans="1:4" x14ac:dyDescent="0.25">
      <c r="A4937" s="316" t="s">
        <v>5297</v>
      </c>
      <c r="B4937" s="317">
        <v>125</v>
      </c>
      <c r="C4937" s="317">
        <v>125</v>
      </c>
      <c r="D4937" s="266">
        <f t="shared" si="103"/>
        <v>0</v>
      </c>
    </row>
    <row r="4938" spans="1:4" x14ac:dyDescent="0.25">
      <c r="A4938" s="316" t="s">
        <v>5297</v>
      </c>
      <c r="B4938" s="317">
        <v>125</v>
      </c>
      <c r="C4938" s="317">
        <v>125</v>
      </c>
      <c r="D4938" s="266">
        <f t="shared" si="103"/>
        <v>0</v>
      </c>
    </row>
    <row r="4939" spans="1:4" x14ac:dyDescent="0.25">
      <c r="A4939" s="316" t="s">
        <v>5297</v>
      </c>
      <c r="B4939" s="317">
        <v>125</v>
      </c>
      <c r="C4939" s="317">
        <v>125</v>
      </c>
      <c r="D4939" s="266">
        <f t="shared" si="103"/>
        <v>0</v>
      </c>
    </row>
    <row r="4940" spans="1:4" x14ac:dyDescent="0.25">
      <c r="A4940" s="316" t="s">
        <v>5297</v>
      </c>
      <c r="B4940" s="317">
        <v>125</v>
      </c>
      <c r="C4940" s="317">
        <v>125</v>
      </c>
      <c r="D4940" s="266">
        <f t="shared" si="103"/>
        <v>0</v>
      </c>
    </row>
    <row r="4941" spans="1:4" x14ac:dyDescent="0.25">
      <c r="A4941" s="316" t="s">
        <v>5297</v>
      </c>
      <c r="B4941" s="317">
        <v>125</v>
      </c>
      <c r="C4941" s="317">
        <v>125</v>
      </c>
      <c r="D4941" s="266">
        <f t="shared" si="103"/>
        <v>0</v>
      </c>
    </row>
    <row r="4942" spans="1:4" x14ac:dyDescent="0.25">
      <c r="A4942" s="316" t="s">
        <v>5297</v>
      </c>
      <c r="B4942" s="317">
        <v>125</v>
      </c>
      <c r="C4942" s="317">
        <v>125</v>
      </c>
      <c r="D4942" s="266">
        <f t="shared" si="103"/>
        <v>0</v>
      </c>
    </row>
    <row r="4943" spans="1:4" x14ac:dyDescent="0.25">
      <c r="A4943" s="316" t="s">
        <v>5297</v>
      </c>
      <c r="B4943" s="317">
        <v>125</v>
      </c>
      <c r="C4943" s="317">
        <v>125</v>
      </c>
      <c r="D4943" s="266">
        <f t="shared" si="103"/>
        <v>0</v>
      </c>
    </row>
    <row r="4944" spans="1:4" x14ac:dyDescent="0.25">
      <c r="A4944" s="316" t="s">
        <v>5297</v>
      </c>
      <c r="B4944" s="317">
        <v>125</v>
      </c>
      <c r="C4944" s="317">
        <v>125</v>
      </c>
      <c r="D4944" s="266">
        <f t="shared" si="103"/>
        <v>0</v>
      </c>
    </row>
    <row r="4945" spans="1:4" x14ac:dyDescent="0.25">
      <c r="A4945" s="316" t="s">
        <v>5297</v>
      </c>
      <c r="B4945" s="317">
        <v>125</v>
      </c>
      <c r="C4945" s="317">
        <v>125</v>
      </c>
      <c r="D4945" s="266">
        <f t="shared" si="103"/>
        <v>0</v>
      </c>
    </row>
    <row r="4946" spans="1:4" x14ac:dyDescent="0.25">
      <c r="A4946" s="316" t="s">
        <v>5297</v>
      </c>
      <c r="B4946" s="317">
        <v>125</v>
      </c>
      <c r="C4946" s="317">
        <v>125</v>
      </c>
      <c r="D4946" s="266">
        <f t="shared" si="103"/>
        <v>0</v>
      </c>
    </row>
    <row r="4947" spans="1:4" x14ac:dyDescent="0.25">
      <c r="A4947" s="316" t="s">
        <v>5297</v>
      </c>
      <c r="B4947" s="317">
        <v>125</v>
      </c>
      <c r="C4947" s="317">
        <v>125</v>
      </c>
      <c r="D4947" s="266">
        <f t="shared" si="103"/>
        <v>0</v>
      </c>
    </row>
    <row r="4948" spans="1:4" x14ac:dyDescent="0.25">
      <c r="A4948" s="316" t="s">
        <v>5297</v>
      </c>
      <c r="B4948" s="317">
        <v>125</v>
      </c>
      <c r="C4948" s="317">
        <v>125</v>
      </c>
      <c r="D4948" s="266">
        <f t="shared" si="103"/>
        <v>0</v>
      </c>
    </row>
    <row r="4949" spans="1:4" x14ac:dyDescent="0.25">
      <c r="A4949" s="316" t="s">
        <v>5297</v>
      </c>
      <c r="B4949" s="317">
        <v>125</v>
      </c>
      <c r="C4949" s="317">
        <v>125</v>
      </c>
      <c r="D4949" s="266">
        <f t="shared" si="103"/>
        <v>0</v>
      </c>
    </row>
    <row r="4950" spans="1:4" x14ac:dyDescent="0.25">
      <c r="A4950" s="316" t="s">
        <v>5297</v>
      </c>
      <c r="B4950" s="317">
        <v>125</v>
      </c>
      <c r="C4950" s="317">
        <v>125</v>
      </c>
      <c r="D4950" s="266">
        <f t="shared" si="103"/>
        <v>0</v>
      </c>
    </row>
    <row r="4951" spans="1:4" x14ac:dyDescent="0.25">
      <c r="A4951" s="316" t="s">
        <v>5297</v>
      </c>
      <c r="B4951" s="317">
        <v>125</v>
      </c>
      <c r="C4951" s="317">
        <v>125</v>
      </c>
      <c r="D4951" s="266">
        <f t="shared" ref="D4951:D5014" si="104">B4951-C4951</f>
        <v>0</v>
      </c>
    </row>
    <row r="4952" spans="1:4" x14ac:dyDescent="0.25">
      <c r="A4952" s="316" t="s">
        <v>5297</v>
      </c>
      <c r="B4952" s="317">
        <v>125</v>
      </c>
      <c r="C4952" s="317">
        <v>125</v>
      </c>
      <c r="D4952" s="266">
        <f t="shared" si="104"/>
        <v>0</v>
      </c>
    </row>
    <row r="4953" spans="1:4" x14ac:dyDescent="0.25">
      <c r="A4953" s="316" t="s">
        <v>5297</v>
      </c>
      <c r="B4953" s="317">
        <v>125</v>
      </c>
      <c r="C4953" s="317">
        <v>125</v>
      </c>
      <c r="D4953" s="266">
        <f t="shared" si="104"/>
        <v>0</v>
      </c>
    </row>
    <row r="4954" spans="1:4" x14ac:dyDescent="0.25">
      <c r="A4954" s="316" t="s">
        <v>5297</v>
      </c>
      <c r="B4954" s="317">
        <v>125</v>
      </c>
      <c r="C4954" s="317">
        <v>125</v>
      </c>
      <c r="D4954" s="266">
        <f t="shared" si="104"/>
        <v>0</v>
      </c>
    </row>
    <row r="4955" spans="1:4" x14ac:dyDescent="0.25">
      <c r="A4955" s="316" t="s">
        <v>5297</v>
      </c>
      <c r="B4955" s="317">
        <v>125</v>
      </c>
      <c r="C4955" s="317">
        <v>125</v>
      </c>
      <c r="D4955" s="266">
        <f t="shared" si="104"/>
        <v>0</v>
      </c>
    </row>
    <row r="4956" spans="1:4" x14ac:dyDescent="0.25">
      <c r="A4956" s="316" t="s">
        <v>5297</v>
      </c>
      <c r="B4956" s="317">
        <v>125</v>
      </c>
      <c r="C4956" s="317">
        <v>125</v>
      </c>
      <c r="D4956" s="266">
        <f t="shared" si="104"/>
        <v>0</v>
      </c>
    </row>
    <row r="4957" spans="1:4" x14ac:dyDescent="0.25">
      <c r="A4957" s="316" t="s">
        <v>5297</v>
      </c>
      <c r="B4957" s="317">
        <v>125</v>
      </c>
      <c r="C4957" s="317">
        <v>125</v>
      </c>
      <c r="D4957" s="266">
        <f t="shared" si="104"/>
        <v>0</v>
      </c>
    </row>
    <row r="4958" spans="1:4" x14ac:dyDescent="0.25">
      <c r="A4958" s="316" t="s">
        <v>5297</v>
      </c>
      <c r="B4958" s="317">
        <v>125</v>
      </c>
      <c r="C4958" s="317">
        <v>125</v>
      </c>
      <c r="D4958" s="266">
        <f t="shared" si="104"/>
        <v>0</v>
      </c>
    </row>
    <row r="4959" spans="1:4" x14ac:dyDescent="0.25">
      <c r="A4959" s="316" t="s">
        <v>5297</v>
      </c>
      <c r="B4959" s="317">
        <v>125</v>
      </c>
      <c r="C4959" s="317">
        <v>125</v>
      </c>
      <c r="D4959" s="266">
        <f t="shared" si="104"/>
        <v>0</v>
      </c>
    </row>
    <row r="4960" spans="1:4" x14ac:dyDescent="0.25">
      <c r="A4960" s="316" t="s">
        <v>5297</v>
      </c>
      <c r="B4960" s="317">
        <v>125</v>
      </c>
      <c r="C4960" s="317">
        <v>125</v>
      </c>
      <c r="D4960" s="266">
        <f t="shared" si="104"/>
        <v>0</v>
      </c>
    </row>
    <row r="4961" spans="1:4" x14ac:dyDescent="0.25">
      <c r="A4961" s="316" t="s">
        <v>5297</v>
      </c>
      <c r="B4961" s="317">
        <v>125</v>
      </c>
      <c r="C4961" s="317">
        <v>125</v>
      </c>
      <c r="D4961" s="266">
        <f t="shared" si="104"/>
        <v>0</v>
      </c>
    </row>
    <row r="4962" spans="1:4" x14ac:dyDescent="0.25">
      <c r="A4962" s="316" t="s">
        <v>5297</v>
      </c>
      <c r="B4962" s="317">
        <v>125</v>
      </c>
      <c r="C4962" s="317">
        <v>125</v>
      </c>
      <c r="D4962" s="266">
        <f t="shared" si="104"/>
        <v>0</v>
      </c>
    </row>
    <row r="4963" spans="1:4" x14ac:dyDescent="0.25">
      <c r="A4963" s="316" t="s">
        <v>5297</v>
      </c>
      <c r="B4963" s="317">
        <v>125</v>
      </c>
      <c r="C4963" s="317">
        <v>125</v>
      </c>
      <c r="D4963" s="266">
        <f t="shared" si="104"/>
        <v>0</v>
      </c>
    </row>
    <row r="4964" spans="1:4" x14ac:dyDescent="0.25">
      <c r="A4964" s="316" t="s">
        <v>5297</v>
      </c>
      <c r="B4964" s="317">
        <v>125</v>
      </c>
      <c r="C4964" s="317">
        <v>125</v>
      </c>
      <c r="D4964" s="266">
        <f t="shared" si="104"/>
        <v>0</v>
      </c>
    </row>
    <row r="4965" spans="1:4" x14ac:dyDescent="0.25">
      <c r="A4965" s="316" t="s">
        <v>5297</v>
      </c>
      <c r="B4965" s="317">
        <v>125</v>
      </c>
      <c r="C4965" s="317">
        <v>125</v>
      </c>
      <c r="D4965" s="266">
        <f t="shared" si="104"/>
        <v>0</v>
      </c>
    </row>
    <row r="4966" spans="1:4" x14ac:dyDescent="0.25">
      <c r="A4966" s="316" t="s">
        <v>5297</v>
      </c>
      <c r="B4966" s="317">
        <v>125</v>
      </c>
      <c r="C4966" s="317">
        <v>125</v>
      </c>
      <c r="D4966" s="266">
        <f t="shared" si="104"/>
        <v>0</v>
      </c>
    </row>
    <row r="4967" spans="1:4" x14ac:dyDescent="0.25">
      <c r="A4967" s="316" t="s">
        <v>5297</v>
      </c>
      <c r="B4967" s="317">
        <v>125</v>
      </c>
      <c r="C4967" s="317">
        <v>125</v>
      </c>
      <c r="D4967" s="266">
        <f t="shared" si="104"/>
        <v>0</v>
      </c>
    </row>
    <row r="4968" spans="1:4" x14ac:dyDescent="0.25">
      <c r="A4968" s="316" t="s">
        <v>5297</v>
      </c>
      <c r="B4968" s="317">
        <v>125</v>
      </c>
      <c r="C4968" s="317">
        <v>125</v>
      </c>
      <c r="D4968" s="266">
        <f t="shared" si="104"/>
        <v>0</v>
      </c>
    </row>
    <row r="4969" spans="1:4" x14ac:dyDescent="0.25">
      <c r="A4969" s="316" t="s">
        <v>5297</v>
      </c>
      <c r="B4969" s="317">
        <v>125</v>
      </c>
      <c r="C4969" s="317">
        <v>125</v>
      </c>
      <c r="D4969" s="266">
        <f t="shared" si="104"/>
        <v>0</v>
      </c>
    </row>
    <row r="4970" spans="1:4" x14ac:dyDescent="0.25">
      <c r="A4970" s="316" t="s">
        <v>5297</v>
      </c>
      <c r="B4970" s="317">
        <v>125</v>
      </c>
      <c r="C4970" s="317">
        <v>125</v>
      </c>
      <c r="D4970" s="266">
        <f t="shared" si="104"/>
        <v>0</v>
      </c>
    </row>
    <row r="4971" spans="1:4" x14ac:dyDescent="0.25">
      <c r="A4971" s="316" t="s">
        <v>5297</v>
      </c>
      <c r="B4971" s="317">
        <v>125</v>
      </c>
      <c r="C4971" s="317">
        <v>125</v>
      </c>
      <c r="D4971" s="266">
        <f t="shared" si="104"/>
        <v>0</v>
      </c>
    </row>
    <row r="4972" spans="1:4" x14ac:dyDescent="0.25">
      <c r="A4972" s="316" t="s">
        <v>5297</v>
      </c>
      <c r="B4972" s="317">
        <v>125</v>
      </c>
      <c r="C4972" s="317">
        <v>125</v>
      </c>
      <c r="D4972" s="266">
        <f t="shared" si="104"/>
        <v>0</v>
      </c>
    </row>
    <row r="4973" spans="1:4" x14ac:dyDescent="0.25">
      <c r="A4973" s="316" t="s">
        <v>5297</v>
      </c>
      <c r="B4973" s="317">
        <v>125</v>
      </c>
      <c r="C4973" s="317">
        <v>125</v>
      </c>
      <c r="D4973" s="266">
        <f t="shared" si="104"/>
        <v>0</v>
      </c>
    </row>
    <row r="4974" spans="1:4" x14ac:dyDescent="0.25">
      <c r="A4974" s="316" t="s">
        <v>5297</v>
      </c>
      <c r="B4974" s="317">
        <v>125</v>
      </c>
      <c r="C4974" s="317">
        <v>125</v>
      </c>
      <c r="D4974" s="266">
        <f t="shared" si="104"/>
        <v>0</v>
      </c>
    </row>
    <row r="4975" spans="1:4" x14ac:dyDescent="0.25">
      <c r="A4975" s="316" t="s">
        <v>5298</v>
      </c>
      <c r="B4975" s="317">
        <v>850</v>
      </c>
      <c r="C4975" s="317">
        <v>850</v>
      </c>
      <c r="D4975" s="266">
        <f t="shared" si="104"/>
        <v>0</v>
      </c>
    </row>
    <row r="4976" spans="1:4" x14ac:dyDescent="0.25">
      <c r="A4976" s="316" t="s">
        <v>5298</v>
      </c>
      <c r="B4976" s="317">
        <v>850</v>
      </c>
      <c r="C4976" s="317">
        <v>850</v>
      </c>
      <c r="D4976" s="266">
        <f t="shared" si="104"/>
        <v>0</v>
      </c>
    </row>
    <row r="4977" spans="1:4" x14ac:dyDescent="0.25">
      <c r="A4977" s="316" t="s">
        <v>5299</v>
      </c>
      <c r="B4977" s="317">
        <v>230</v>
      </c>
      <c r="C4977" s="317">
        <v>230</v>
      </c>
      <c r="D4977" s="266">
        <f t="shared" si="104"/>
        <v>0</v>
      </c>
    </row>
    <row r="4978" spans="1:4" x14ac:dyDescent="0.25">
      <c r="A4978" s="316" t="s">
        <v>5299</v>
      </c>
      <c r="B4978" s="317">
        <v>230</v>
      </c>
      <c r="C4978" s="317">
        <v>230</v>
      </c>
      <c r="D4978" s="266">
        <f t="shared" si="104"/>
        <v>0</v>
      </c>
    </row>
    <row r="4979" spans="1:4" x14ac:dyDescent="0.25">
      <c r="A4979" s="316" t="s">
        <v>5299</v>
      </c>
      <c r="B4979" s="317">
        <v>230</v>
      </c>
      <c r="C4979" s="317">
        <v>230</v>
      </c>
      <c r="D4979" s="266">
        <f t="shared" si="104"/>
        <v>0</v>
      </c>
    </row>
    <row r="4980" spans="1:4" x14ac:dyDescent="0.25">
      <c r="A4980" s="316" t="s">
        <v>5299</v>
      </c>
      <c r="B4980" s="317">
        <v>230</v>
      </c>
      <c r="C4980" s="317">
        <v>230</v>
      </c>
      <c r="D4980" s="266">
        <f t="shared" si="104"/>
        <v>0</v>
      </c>
    </row>
    <row r="4981" spans="1:4" x14ac:dyDescent="0.25">
      <c r="A4981" s="316" t="s">
        <v>5299</v>
      </c>
      <c r="B4981" s="317">
        <v>230</v>
      </c>
      <c r="C4981" s="317">
        <v>230</v>
      </c>
      <c r="D4981" s="266">
        <f t="shared" si="104"/>
        <v>0</v>
      </c>
    </row>
    <row r="4982" spans="1:4" x14ac:dyDescent="0.25">
      <c r="A4982" s="316" t="s">
        <v>5299</v>
      </c>
      <c r="B4982" s="317">
        <v>230</v>
      </c>
      <c r="C4982" s="317">
        <v>230</v>
      </c>
      <c r="D4982" s="266">
        <f t="shared" si="104"/>
        <v>0</v>
      </c>
    </row>
    <row r="4983" spans="1:4" x14ac:dyDescent="0.25">
      <c r="A4983" s="316" t="s">
        <v>5299</v>
      </c>
      <c r="B4983" s="317">
        <v>230</v>
      </c>
      <c r="C4983" s="317">
        <v>230</v>
      </c>
      <c r="D4983" s="266">
        <f t="shared" si="104"/>
        <v>0</v>
      </c>
    </row>
    <row r="4984" spans="1:4" x14ac:dyDescent="0.25">
      <c r="A4984" s="316" t="s">
        <v>5299</v>
      </c>
      <c r="B4984" s="317">
        <v>230</v>
      </c>
      <c r="C4984" s="317">
        <v>230</v>
      </c>
      <c r="D4984" s="266">
        <f t="shared" si="104"/>
        <v>0</v>
      </c>
    </row>
    <row r="4985" spans="1:4" x14ac:dyDescent="0.25">
      <c r="A4985" s="316" t="s">
        <v>5299</v>
      </c>
      <c r="B4985" s="317">
        <v>230</v>
      </c>
      <c r="C4985" s="317">
        <v>230</v>
      </c>
      <c r="D4985" s="266">
        <f t="shared" si="104"/>
        <v>0</v>
      </c>
    </row>
    <row r="4986" spans="1:4" x14ac:dyDescent="0.25">
      <c r="A4986" s="316" t="s">
        <v>5299</v>
      </c>
      <c r="B4986" s="317">
        <v>230</v>
      </c>
      <c r="C4986" s="317">
        <v>230</v>
      </c>
      <c r="D4986" s="266">
        <f t="shared" si="104"/>
        <v>0</v>
      </c>
    </row>
    <row r="4987" spans="1:4" x14ac:dyDescent="0.25">
      <c r="A4987" s="316" t="s">
        <v>5300</v>
      </c>
      <c r="B4987" s="317">
        <v>990</v>
      </c>
      <c r="C4987" s="317">
        <v>990</v>
      </c>
      <c r="D4987" s="266">
        <f t="shared" si="104"/>
        <v>0</v>
      </c>
    </row>
    <row r="4988" spans="1:4" x14ac:dyDescent="0.25">
      <c r="A4988" s="316" t="s">
        <v>5300</v>
      </c>
      <c r="B4988" s="317">
        <v>990</v>
      </c>
      <c r="C4988" s="317">
        <v>990</v>
      </c>
      <c r="D4988" s="266">
        <f t="shared" si="104"/>
        <v>0</v>
      </c>
    </row>
    <row r="4989" spans="1:4" x14ac:dyDescent="0.25">
      <c r="A4989" s="316" t="s">
        <v>5301</v>
      </c>
      <c r="B4989" s="317">
        <v>360</v>
      </c>
      <c r="C4989" s="317">
        <v>360</v>
      </c>
      <c r="D4989" s="266">
        <f t="shared" si="104"/>
        <v>0</v>
      </c>
    </row>
    <row r="4990" spans="1:4" x14ac:dyDescent="0.25">
      <c r="A4990" s="316" t="s">
        <v>5301</v>
      </c>
      <c r="B4990" s="317">
        <v>360</v>
      </c>
      <c r="C4990" s="317">
        <v>360</v>
      </c>
      <c r="D4990" s="266">
        <f t="shared" si="104"/>
        <v>0</v>
      </c>
    </row>
    <row r="4991" spans="1:4" x14ac:dyDescent="0.25">
      <c r="A4991" s="316" t="s">
        <v>5301</v>
      </c>
      <c r="B4991" s="317">
        <v>360</v>
      </c>
      <c r="C4991" s="317">
        <v>360</v>
      </c>
      <c r="D4991" s="266">
        <f t="shared" si="104"/>
        <v>0</v>
      </c>
    </row>
    <row r="4992" spans="1:4" x14ac:dyDescent="0.25">
      <c r="A4992" s="316" t="s">
        <v>5301</v>
      </c>
      <c r="B4992" s="317">
        <v>360</v>
      </c>
      <c r="C4992" s="317">
        <v>360</v>
      </c>
      <c r="D4992" s="266">
        <f t="shared" si="104"/>
        <v>0</v>
      </c>
    </row>
    <row r="4993" spans="1:4" x14ac:dyDescent="0.25">
      <c r="A4993" s="316" t="s">
        <v>5301</v>
      </c>
      <c r="B4993" s="317">
        <v>360</v>
      </c>
      <c r="C4993" s="317">
        <v>360</v>
      </c>
      <c r="D4993" s="266">
        <f t="shared" si="104"/>
        <v>0</v>
      </c>
    </row>
    <row r="4994" spans="1:4" x14ac:dyDescent="0.25">
      <c r="A4994" s="316" t="s">
        <v>5302</v>
      </c>
      <c r="B4994" s="317">
        <v>5040</v>
      </c>
      <c r="C4994" s="317">
        <v>5040</v>
      </c>
      <c r="D4994" s="266">
        <f t="shared" si="104"/>
        <v>0</v>
      </c>
    </row>
    <row r="4995" spans="1:4" x14ac:dyDescent="0.25">
      <c r="A4995" s="316" t="s">
        <v>5303</v>
      </c>
      <c r="B4995" s="317">
        <v>1450</v>
      </c>
      <c r="C4995" s="317">
        <v>1450</v>
      </c>
      <c r="D4995" s="266">
        <f t="shared" si="104"/>
        <v>0</v>
      </c>
    </row>
    <row r="4996" spans="1:4" x14ac:dyDescent="0.25">
      <c r="A4996" s="316" t="s">
        <v>5298</v>
      </c>
      <c r="B4996" s="317">
        <v>850</v>
      </c>
      <c r="C4996" s="317">
        <v>850</v>
      </c>
      <c r="D4996" s="266">
        <f t="shared" si="104"/>
        <v>0</v>
      </c>
    </row>
    <row r="4997" spans="1:4" x14ac:dyDescent="0.25">
      <c r="A4997" s="316" t="s">
        <v>5298</v>
      </c>
      <c r="B4997" s="317">
        <v>850</v>
      </c>
      <c r="C4997" s="317">
        <v>850</v>
      </c>
      <c r="D4997" s="266">
        <f t="shared" si="104"/>
        <v>0</v>
      </c>
    </row>
    <row r="4998" spans="1:4" x14ac:dyDescent="0.25">
      <c r="A4998" s="316" t="s">
        <v>4953</v>
      </c>
      <c r="B4998" s="317">
        <v>580</v>
      </c>
      <c r="C4998" s="317">
        <v>580</v>
      </c>
      <c r="D4998" s="266">
        <f t="shared" si="104"/>
        <v>0</v>
      </c>
    </row>
    <row r="4999" spans="1:4" x14ac:dyDescent="0.25">
      <c r="A4999" s="316" t="s">
        <v>4953</v>
      </c>
      <c r="B4999" s="317">
        <v>580</v>
      </c>
      <c r="C4999" s="317">
        <v>580</v>
      </c>
      <c r="D4999" s="266">
        <f t="shared" si="104"/>
        <v>0</v>
      </c>
    </row>
    <row r="5000" spans="1:4" x14ac:dyDescent="0.25">
      <c r="A5000" s="316" t="s">
        <v>5304</v>
      </c>
      <c r="B5000" s="317">
        <v>3000</v>
      </c>
      <c r="C5000" s="317">
        <v>3000</v>
      </c>
      <c r="D5000" s="266">
        <f t="shared" si="104"/>
        <v>0</v>
      </c>
    </row>
    <row r="5001" spans="1:4" x14ac:dyDescent="0.25">
      <c r="A5001" s="316" t="s">
        <v>5305</v>
      </c>
      <c r="B5001" s="317">
        <v>490</v>
      </c>
      <c r="C5001" s="317">
        <v>490</v>
      </c>
      <c r="D5001" s="266">
        <f t="shared" si="104"/>
        <v>0</v>
      </c>
    </row>
    <row r="5002" spans="1:4" x14ac:dyDescent="0.25">
      <c r="A5002" s="316" t="s">
        <v>5305</v>
      </c>
      <c r="B5002" s="317">
        <v>490</v>
      </c>
      <c r="C5002" s="317">
        <v>490</v>
      </c>
      <c r="D5002" s="266">
        <f t="shared" si="104"/>
        <v>0</v>
      </c>
    </row>
    <row r="5003" spans="1:4" x14ac:dyDescent="0.25">
      <c r="A5003" s="316" t="s">
        <v>5306</v>
      </c>
      <c r="B5003" s="317">
        <v>250</v>
      </c>
      <c r="C5003" s="317">
        <v>250</v>
      </c>
      <c r="D5003" s="266">
        <f t="shared" si="104"/>
        <v>0</v>
      </c>
    </row>
    <row r="5004" spans="1:4" x14ac:dyDescent="0.25">
      <c r="A5004" s="316" t="s">
        <v>5306</v>
      </c>
      <c r="B5004" s="317">
        <v>250</v>
      </c>
      <c r="C5004" s="317">
        <v>250</v>
      </c>
      <c r="D5004" s="266">
        <f t="shared" si="104"/>
        <v>0</v>
      </c>
    </row>
    <row r="5005" spans="1:4" x14ac:dyDescent="0.25">
      <c r="A5005" s="316" t="s">
        <v>5307</v>
      </c>
      <c r="B5005" s="317">
        <v>1580</v>
      </c>
      <c r="C5005" s="317">
        <v>1580</v>
      </c>
      <c r="D5005" s="266">
        <f t="shared" si="104"/>
        <v>0</v>
      </c>
    </row>
    <row r="5006" spans="1:4" x14ac:dyDescent="0.25">
      <c r="A5006" s="316" t="s">
        <v>5308</v>
      </c>
      <c r="B5006" s="317">
        <v>1820</v>
      </c>
      <c r="C5006" s="317">
        <v>1820</v>
      </c>
      <c r="D5006" s="266">
        <f t="shared" si="104"/>
        <v>0</v>
      </c>
    </row>
    <row r="5007" spans="1:4" x14ac:dyDescent="0.25">
      <c r="A5007" s="316" t="s">
        <v>5309</v>
      </c>
      <c r="B5007" s="317">
        <v>360</v>
      </c>
      <c r="C5007" s="317">
        <v>360</v>
      </c>
      <c r="D5007" s="266">
        <f t="shared" si="104"/>
        <v>0</v>
      </c>
    </row>
    <row r="5008" spans="1:4" x14ac:dyDescent="0.25">
      <c r="A5008" s="316" t="s">
        <v>5309</v>
      </c>
      <c r="B5008" s="317">
        <v>360</v>
      </c>
      <c r="C5008" s="317">
        <v>360</v>
      </c>
      <c r="D5008" s="266">
        <f t="shared" si="104"/>
        <v>0</v>
      </c>
    </row>
    <row r="5009" spans="1:4" x14ac:dyDescent="0.25">
      <c r="A5009" s="316" t="s">
        <v>5310</v>
      </c>
      <c r="B5009" s="317">
        <v>1450</v>
      </c>
      <c r="C5009" s="317">
        <v>1450</v>
      </c>
      <c r="D5009" s="266">
        <f t="shared" si="104"/>
        <v>0</v>
      </c>
    </row>
    <row r="5010" spans="1:4" x14ac:dyDescent="0.25">
      <c r="A5010" s="316" t="s">
        <v>5311</v>
      </c>
      <c r="B5010" s="317">
        <v>240</v>
      </c>
      <c r="C5010" s="317">
        <v>240</v>
      </c>
      <c r="D5010" s="266">
        <f t="shared" si="104"/>
        <v>0</v>
      </c>
    </row>
    <row r="5011" spans="1:4" x14ac:dyDescent="0.25">
      <c r="A5011" s="316" t="s">
        <v>5311</v>
      </c>
      <c r="B5011" s="317">
        <v>240</v>
      </c>
      <c r="C5011" s="317">
        <v>240</v>
      </c>
      <c r="D5011" s="266">
        <f t="shared" si="104"/>
        <v>0</v>
      </c>
    </row>
    <row r="5012" spans="1:4" x14ac:dyDescent="0.25">
      <c r="A5012" s="316" t="s">
        <v>5312</v>
      </c>
      <c r="B5012" s="317">
        <v>175</v>
      </c>
      <c r="C5012" s="317">
        <v>175</v>
      </c>
      <c r="D5012" s="266">
        <f t="shared" si="104"/>
        <v>0</v>
      </c>
    </row>
    <row r="5013" spans="1:4" x14ac:dyDescent="0.25">
      <c r="A5013" s="316" t="s">
        <v>5312</v>
      </c>
      <c r="B5013" s="317">
        <v>175</v>
      </c>
      <c r="C5013" s="317">
        <v>175</v>
      </c>
      <c r="D5013" s="266">
        <f t="shared" si="104"/>
        <v>0</v>
      </c>
    </row>
    <row r="5014" spans="1:4" x14ac:dyDescent="0.25">
      <c r="A5014" s="316" t="s">
        <v>5312</v>
      </c>
      <c r="B5014" s="317">
        <v>175</v>
      </c>
      <c r="C5014" s="317">
        <v>175</v>
      </c>
      <c r="D5014" s="266">
        <f t="shared" si="104"/>
        <v>0</v>
      </c>
    </row>
    <row r="5015" spans="1:4" x14ac:dyDescent="0.25">
      <c r="A5015" s="316" t="s">
        <v>5312</v>
      </c>
      <c r="B5015" s="317">
        <v>175</v>
      </c>
      <c r="C5015" s="317">
        <v>175</v>
      </c>
      <c r="D5015" s="266">
        <f t="shared" ref="D5015:D5078" si="105">B5015-C5015</f>
        <v>0</v>
      </c>
    </row>
    <row r="5016" spans="1:4" x14ac:dyDescent="0.25">
      <c r="A5016" s="316" t="s">
        <v>5312</v>
      </c>
      <c r="B5016" s="317">
        <v>175</v>
      </c>
      <c r="C5016" s="317">
        <v>175</v>
      </c>
      <c r="D5016" s="266">
        <f t="shared" si="105"/>
        <v>0</v>
      </c>
    </row>
    <row r="5017" spans="1:4" x14ac:dyDescent="0.25">
      <c r="A5017" s="316" t="s">
        <v>5312</v>
      </c>
      <c r="B5017" s="317">
        <v>175</v>
      </c>
      <c r="C5017" s="317">
        <v>175</v>
      </c>
      <c r="D5017" s="266">
        <f t="shared" si="105"/>
        <v>0</v>
      </c>
    </row>
    <row r="5018" spans="1:4" x14ac:dyDescent="0.25">
      <c r="A5018" s="316" t="s">
        <v>5312</v>
      </c>
      <c r="B5018" s="317">
        <v>175</v>
      </c>
      <c r="C5018" s="317">
        <v>175</v>
      </c>
      <c r="D5018" s="266">
        <f t="shared" si="105"/>
        <v>0</v>
      </c>
    </row>
    <row r="5019" spans="1:4" x14ac:dyDescent="0.25">
      <c r="A5019" s="316" t="s">
        <v>5312</v>
      </c>
      <c r="B5019" s="317">
        <v>175</v>
      </c>
      <c r="C5019" s="317">
        <v>175</v>
      </c>
      <c r="D5019" s="266">
        <f t="shared" si="105"/>
        <v>0</v>
      </c>
    </row>
    <row r="5020" spans="1:4" x14ac:dyDescent="0.25">
      <c r="A5020" s="316" t="s">
        <v>5312</v>
      </c>
      <c r="B5020" s="317">
        <v>175</v>
      </c>
      <c r="C5020" s="317">
        <v>175</v>
      </c>
      <c r="D5020" s="266">
        <f t="shared" si="105"/>
        <v>0</v>
      </c>
    </row>
    <row r="5021" spans="1:4" x14ac:dyDescent="0.25">
      <c r="A5021" s="316" t="s">
        <v>5312</v>
      </c>
      <c r="B5021" s="317">
        <v>175</v>
      </c>
      <c r="C5021" s="317">
        <v>175</v>
      </c>
      <c r="D5021" s="266">
        <f t="shared" si="105"/>
        <v>0</v>
      </c>
    </row>
    <row r="5022" spans="1:4" x14ac:dyDescent="0.25">
      <c r="A5022" s="316" t="s">
        <v>5312</v>
      </c>
      <c r="B5022" s="317">
        <v>175</v>
      </c>
      <c r="C5022" s="317">
        <v>175</v>
      </c>
      <c r="D5022" s="266">
        <f t="shared" si="105"/>
        <v>0</v>
      </c>
    </row>
    <row r="5023" spans="1:4" x14ac:dyDescent="0.25">
      <c r="A5023" s="316" t="s">
        <v>5312</v>
      </c>
      <c r="B5023" s="317">
        <v>175</v>
      </c>
      <c r="C5023" s="317">
        <v>175</v>
      </c>
      <c r="D5023" s="266">
        <f t="shared" si="105"/>
        <v>0</v>
      </c>
    </row>
    <row r="5024" spans="1:4" x14ac:dyDescent="0.25">
      <c r="A5024" s="316" t="s">
        <v>5312</v>
      </c>
      <c r="B5024" s="317">
        <v>175</v>
      </c>
      <c r="C5024" s="317">
        <v>175</v>
      </c>
      <c r="D5024" s="266">
        <f t="shared" si="105"/>
        <v>0</v>
      </c>
    </row>
    <row r="5025" spans="1:4" x14ac:dyDescent="0.25">
      <c r="A5025" s="316" t="s">
        <v>5312</v>
      </c>
      <c r="B5025" s="317">
        <v>175</v>
      </c>
      <c r="C5025" s="317">
        <v>175</v>
      </c>
      <c r="D5025" s="266">
        <f t="shared" si="105"/>
        <v>0</v>
      </c>
    </row>
    <row r="5026" spans="1:4" x14ac:dyDescent="0.25">
      <c r="A5026" s="316" t="s">
        <v>5312</v>
      </c>
      <c r="B5026" s="317">
        <v>175</v>
      </c>
      <c r="C5026" s="317">
        <v>175</v>
      </c>
      <c r="D5026" s="266">
        <f t="shared" si="105"/>
        <v>0</v>
      </c>
    </row>
    <row r="5027" spans="1:4" x14ac:dyDescent="0.25">
      <c r="A5027" s="316" t="s">
        <v>5312</v>
      </c>
      <c r="B5027" s="317">
        <v>175</v>
      </c>
      <c r="C5027" s="317">
        <v>175</v>
      </c>
      <c r="D5027" s="266">
        <f t="shared" si="105"/>
        <v>0</v>
      </c>
    </row>
    <row r="5028" spans="1:4" x14ac:dyDescent="0.25">
      <c r="A5028" s="316" t="s">
        <v>5312</v>
      </c>
      <c r="B5028" s="317">
        <v>175</v>
      </c>
      <c r="C5028" s="317">
        <v>175</v>
      </c>
      <c r="D5028" s="266">
        <f t="shared" si="105"/>
        <v>0</v>
      </c>
    </row>
    <row r="5029" spans="1:4" x14ac:dyDescent="0.25">
      <c r="A5029" s="316" t="s">
        <v>5312</v>
      </c>
      <c r="B5029" s="317">
        <v>175</v>
      </c>
      <c r="C5029" s="317">
        <v>175</v>
      </c>
      <c r="D5029" s="266">
        <f t="shared" si="105"/>
        <v>0</v>
      </c>
    </row>
    <row r="5030" spans="1:4" x14ac:dyDescent="0.25">
      <c r="A5030" s="316" t="s">
        <v>5312</v>
      </c>
      <c r="B5030" s="317">
        <v>175</v>
      </c>
      <c r="C5030" s="317">
        <v>175</v>
      </c>
      <c r="D5030" s="266">
        <f t="shared" si="105"/>
        <v>0</v>
      </c>
    </row>
    <row r="5031" spans="1:4" x14ac:dyDescent="0.25">
      <c r="A5031" s="316" t="s">
        <v>5312</v>
      </c>
      <c r="B5031" s="317">
        <v>175</v>
      </c>
      <c r="C5031" s="317">
        <v>175</v>
      </c>
      <c r="D5031" s="266">
        <f t="shared" si="105"/>
        <v>0</v>
      </c>
    </row>
    <row r="5032" spans="1:4" x14ac:dyDescent="0.25">
      <c r="A5032" s="316" t="s">
        <v>5312</v>
      </c>
      <c r="B5032" s="317">
        <v>175</v>
      </c>
      <c r="C5032" s="317">
        <v>175</v>
      </c>
      <c r="D5032" s="266">
        <f t="shared" si="105"/>
        <v>0</v>
      </c>
    </row>
    <row r="5033" spans="1:4" x14ac:dyDescent="0.25">
      <c r="A5033" s="316" t="s">
        <v>5312</v>
      </c>
      <c r="B5033" s="317">
        <v>175</v>
      </c>
      <c r="C5033" s="317">
        <v>175</v>
      </c>
      <c r="D5033" s="266">
        <f t="shared" si="105"/>
        <v>0</v>
      </c>
    </row>
    <row r="5034" spans="1:4" x14ac:dyDescent="0.25">
      <c r="A5034" s="316" t="s">
        <v>5312</v>
      </c>
      <c r="B5034" s="317">
        <v>175</v>
      </c>
      <c r="C5034" s="317">
        <v>175</v>
      </c>
      <c r="D5034" s="266">
        <f t="shared" si="105"/>
        <v>0</v>
      </c>
    </row>
    <row r="5035" spans="1:4" x14ac:dyDescent="0.25">
      <c r="A5035" s="316" t="s">
        <v>5312</v>
      </c>
      <c r="B5035" s="317">
        <v>175</v>
      </c>
      <c r="C5035" s="317">
        <v>175</v>
      </c>
      <c r="D5035" s="266">
        <f t="shared" si="105"/>
        <v>0</v>
      </c>
    </row>
    <row r="5036" spans="1:4" x14ac:dyDescent="0.25">
      <c r="A5036" s="316" t="s">
        <v>5312</v>
      </c>
      <c r="B5036" s="317">
        <v>175</v>
      </c>
      <c r="C5036" s="317">
        <v>175</v>
      </c>
      <c r="D5036" s="266">
        <f t="shared" si="105"/>
        <v>0</v>
      </c>
    </row>
    <row r="5037" spans="1:4" x14ac:dyDescent="0.25">
      <c r="A5037" s="316" t="s">
        <v>5312</v>
      </c>
      <c r="B5037" s="317">
        <v>175</v>
      </c>
      <c r="C5037" s="317">
        <v>175</v>
      </c>
      <c r="D5037" s="266">
        <f t="shared" si="105"/>
        <v>0</v>
      </c>
    </row>
    <row r="5038" spans="1:4" x14ac:dyDescent="0.25">
      <c r="A5038" s="316" t="s">
        <v>5312</v>
      </c>
      <c r="B5038" s="317">
        <v>175</v>
      </c>
      <c r="C5038" s="317">
        <v>175</v>
      </c>
      <c r="D5038" s="266">
        <f t="shared" si="105"/>
        <v>0</v>
      </c>
    </row>
    <row r="5039" spans="1:4" x14ac:dyDescent="0.25">
      <c r="A5039" s="316" t="s">
        <v>5312</v>
      </c>
      <c r="B5039" s="317">
        <v>175</v>
      </c>
      <c r="C5039" s="317">
        <v>175</v>
      </c>
      <c r="D5039" s="266">
        <f t="shared" si="105"/>
        <v>0</v>
      </c>
    </row>
    <row r="5040" spans="1:4" x14ac:dyDescent="0.25">
      <c r="A5040" s="316" t="s">
        <v>5312</v>
      </c>
      <c r="B5040" s="317">
        <v>175</v>
      </c>
      <c r="C5040" s="317">
        <v>175</v>
      </c>
      <c r="D5040" s="266">
        <f t="shared" si="105"/>
        <v>0</v>
      </c>
    </row>
    <row r="5041" spans="1:4" x14ac:dyDescent="0.25">
      <c r="A5041" s="316" t="s">
        <v>5312</v>
      </c>
      <c r="B5041" s="317">
        <v>175</v>
      </c>
      <c r="C5041" s="317">
        <v>175</v>
      </c>
      <c r="D5041" s="266">
        <f t="shared" si="105"/>
        <v>0</v>
      </c>
    </row>
    <row r="5042" spans="1:4" x14ac:dyDescent="0.25">
      <c r="A5042" s="316" t="s">
        <v>5312</v>
      </c>
      <c r="B5042" s="317">
        <v>175</v>
      </c>
      <c r="C5042" s="317">
        <v>175</v>
      </c>
      <c r="D5042" s="266">
        <f t="shared" si="105"/>
        <v>0</v>
      </c>
    </row>
    <row r="5043" spans="1:4" x14ac:dyDescent="0.25">
      <c r="A5043" s="316" t="s">
        <v>5312</v>
      </c>
      <c r="B5043" s="317">
        <v>175</v>
      </c>
      <c r="C5043" s="317">
        <v>175</v>
      </c>
      <c r="D5043" s="266">
        <f t="shared" si="105"/>
        <v>0</v>
      </c>
    </row>
    <row r="5044" spans="1:4" x14ac:dyDescent="0.25">
      <c r="A5044" s="316" t="s">
        <v>5312</v>
      </c>
      <c r="B5044" s="317">
        <v>175</v>
      </c>
      <c r="C5044" s="317">
        <v>175</v>
      </c>
      <c r="D5044" s="266">
        <f t="shared" si="105"/>
        <v>0</v>
      </c>
    </row>
    <row r="5045" spans="1:4" x14ac:dyDescent="0.25">
      <c r="A5045" s="316" t="s">
        <v>5312</v>
      </c>
      <c r="B5045" s="317">
        <v>175</v>
      </c>
      <c r="C5045" s="317">
        <v>175</v>
      </c>
      <c r="D5045" s="266">
        <f t="shared" si="105"/>
        <v>0</v>
      </c>
    </row>
    <row r="5046" spans="1:4" x14ac:dyDescent="0.25">
      <c r="A5046" s="316" t="s">
        <v>5312</v>
      </c>
      <c r="B5046" s="317">
        <v>175</v>
      </c>
      <c r="C5046" s="317">
        <v>175</v>
      </c>
      <c r="D5046" s="266">
        <f t="shared" si="105"/>
        <v>0</v>
      </c>
    </row>
    <row r="5047" spans="1:4" x14ac:dyDescent="0.25">
      <c r="A5047" s="316" t="s">
        <v>5312</v>
      </c>
      <c r="B5047" s="317">
        <v>175</v>
      </c>
      <c r="C5047" s="317">
        <v>175</v>
      </c>
      <c r="D5047" s="266">
        <f t="shared" si="105"/>
        <v>0</v>
      </c>
    </row>
    <row r="5048" spans="1:4" x14ac:dyDescent="0.25">
      <c r="A5048" s="316" t="s">
        <v>5312</v>
      </c>
      <c r="B5048" s="317">
        <v>175</v>
      </c>
      <c r="C5048" s="317">
        <v>175</v>
      </c>
      <c r="D5048" s="266">
        <f t="shared" si="105"/>
        <v>0</v>
      </c>
    </row>
    <row r="5049" spans="1:4" x14ac:dyDescent="0.25">
      <c r="A5049" s="316" t="s">
        <v>5312</v>
      </c>
      <c r="B5049" s="317">
        <v>175</v>
      </c>
      <c r="C5049" s="317">
        <v>175</v>
      </c>
      <c r="D5049" s="266">
        <f t="shared" si="105"/>
        <v>0</v>
      </c>
    </row>
    <row r="5050" spans="1:4" x14ac:dyDescent="0.25">
      <c r="A5050" s="316" t="s">
        <v>5312</v>
      </c>
      <c r="B5050" s="317">
        <v>175</v>
      </c>
      <c r="C5050" s="317">
        <v>175</v>
      </c>
      <c r="D5050" s="266">
        <f t="shared" si="105"/>
        <v>0</v>
      </c>
    </row>
    <row r="5051" spans="1:4" x14ac:dyDescent="0.25">
      <c r="A5051" s="316" t="s">
        <v>5312</v>
      </c>
      <c r="B5051" s="317">
        <v>175</v>
      </c>
      <c r="C5051" s="317">
        <v>175</v>
      </c>
      <c r="D5051" s="266">
        <f t="shared" si="105"/>
        <v>0</v>
      </c>
    </row>
    <row r="5052" spans="1:4" x14ac:dyDescent="0.25">
      <c r="A5052" s="316" t="s">
        <v>5312</v>
      </c>
      <c r="B5052" s="317">
        <v>175</v>
      </c>
      <c r="C5052" s="317">
        <v>175</v>
      </c>
      <c r="D5052" s="266">
        <f t="shared" si="105"/>
        <v>0</v>
      </c>
    </row>
    <row r="5053" spans="1:4" x14ac:dyDescent="0.25">
      <c r="A5053" s="316" t="s">
        <v>5312</v>
      </c>
      <c r="B5053" s="317">
        <v>175</v>
      </c>
      <c r="C5053" s="317">
        <v>175</v>
      </c>
      <c r="D5053" s="266">
        <f t="shared" si="105"/>
        <v>0</v>
      </c>
    </row>
    <row r="5054" spans="1:4" x14ac:dyDescent="0.25">
      <c r="A5054" s="316" t="s">
        <v>5312</v>
      </c>
      <c r="B5054" s="317">
        <v>175</v>
      </c>
      <c r="C5054" s="317">
        <v>175</v>
      </c>
      <c r="D5054" s="266">
        <f t="shared" si="105"/>
        <v>0</v>
      </c>
    </row>
    <row r="5055" spans="1:4" x14ac:dyDescent="0.25">
      <c r="A5055" s="316" t="s">
        <v>5312</v>
      </c>
      <c r="B5055" s="317">
        <v>175</v>
      </c>
      <c r="C5055" s="317">
        <v>175</v>
      </c>
      <c r="D5055" s="266">
        <f t="shared" si="105"/>
        <v>0</v>
      </c>
    </row>
    <row r="5056" spans="1:4" x14ac:dyDescent="0.25">
      <c r="A5056" s="316" t="s">
        <v>5312</v>
      </c>
      <c r="B5056" s="317">
        <v>175</v>
      </c>
      <c r="C5056" s="317">
        <v>175</v>
      </c>
      <c r="D5056" s="266">
        <f t="shared" si="105"/>
        <v>0</v>
      </c>
    </row>
    <row r="5057" spans="1:4" x14ac:dyDescent="0.25">
      <c r="A5057" s="316" t="s">
        <v>5312</v>
      </c>
      <c r="B5057" s="317">
        <v>175</v>
      </c>
      <c r="C5057" s="317">
        <v>175</v>
      </c>
      <c r="D5057" s="266">
        <f t="shared" si="105"/>
        <v>0</v>
      </c>
    </row>
    <row r="5058" spans="1:4" x14ac:dyDescent="0.25">
      <c r="A5058" s="316" t="s">
        <v>5312</v>
      </c>
      <c r="B5058" s="317">
        <v>175</v>
      </c>
      <c r="C5058" s="317">
        <v>175</v>
      </c>
      <c r="D5058" s="266">
        <f t="shared" si="105"/>
        <v>0</v>
      </c>
    </row>
    <row r="5059" spans="1:4" x14ac:dyDescent="0.25">
      <c r="A5059" s="316" t="s">
        <v>5312</v>
      </c>
      <c r="B5059" s="317">
        <v>175</v>
      </c>
      <c r="C5059" s="317">
        <v>175</v>
      </c>
      <c r="D5059" s="266">
        <f t="shared" si="105"/>
        <v>0</v>
      </c>
    </row>
    <row r="5060" spans="1:4" x14ac:dyDescent="0.25">
      <c r="A5060" s="316" t="s">
        <v>5312</v>
      </c>
      <c r="B5060" s="317">
        <v>175</v>
      </c>
      <c r="C5060" s="317">
        <v>175</v>
      </c>
      <c r="D5060" s="266">
        <f t="shared" si="105"/>
        <v>0</v>
      </c>
    </row>
    <row r="5061" spans="1:4" x14ac:dyDescent="0.25">
      <c r="A5061" s="316" t="s">
        <v>5312</v>
      </c>
      <c r="B5061" s="317">
        <v>175</v>
      </c>
      <c r="C5061" s="317">
        <v>175</v>
      </c>
      <c r="D5061" s="266">
        <f t="shared" si="105"/>
        <v>0</v>
      </c>
    </row>
    <row r="5062" spans="1:4" x14ac:dyDescent="0.25">
      <c r="A5062" s="316" t="s">
        <v>5312</v>
      </c>
      <c r="B5062" s="317">
        <v>175</v>
      </c>
      <c r="C5062" s="317">
        <v>175</v>
      </c>
      <c r="D5062" s="266">
        <f t="shared" si="105"/>
        <v>0</v>
      </c>
    </row>
    <row r="5063" spans="1:4" x14ac:dyDescent="0.25">
      <c r="A5063" s="316" t="s">
        <v>5312</v>
      </c>
      <c r="B5063" s="317">
        <v>175</v>
      </c>
      <c r="C5063" s="317">
        <v>175</v>
      </c>
      <c r="D5063" s="266">
        <f t="shared" si="105"/>
        <v>0</v>
      </c>
    </row>
    <row r="5064" spans="1:4" x14ac:dyDescent="0.25">
      <c r="A5064" s="316" t="s">
        <v>5312</v>
      </c>
      <c r="B5064" s="317">
        <v>175</v>
      </c>
      <c r="C5064" s="317">
        <v>175</v>
      </c>
      <c r="D5064" s="266">
        <f t="shared" si="105"/>
        <v>0</v>
      </c>
    </row>
    <row r="5065" spans="1:4" x14ac:dyDescent="0.25">
      <c r="A5065" s="316" t="s">
        <v>5312</v>
      </c>
      <c r="B5065" s="317">
        <v>175</v>
      </c>
      <c r="C5065" s="317">
        <v>175</v>
      </c>
      <c r="D5065" s="266">
        <f t="shared" si="105"/>
        <v>0</v>
      </c>
    </row>
    <row r="5066" spans="1:4" x14ac:dyDescent="0.25">
      <c r="A5066" s="316" t="s">
        <v>5312</v>
      </c>
      <c r="B5066" s="317">
        <v>175</v>
      </c>
      <c r="C5066" s="317">
        <v>175</v>
      </c>
      <c r="D5066" s="266">
        <f t="shared" si="105"/>
        <v>0</v>
      </c>
    </row>
    <row r="5067" spans="1:4" x14ac:dyDescent="0.25">
      <c r="A5067" s="316" t="s">
        <v>5312</v>
      </c>
      <c r="B5067" s="317">
        <v>175</v>
      </c>
      <c r="C5067" s="317">
        <v>175</v>
      </c>
      <c r="D5067" s="266">
        <f t="shared" si="105"/>
        <v>0</v>
      </c>
    </row>
    <row r="5068" spans="1:4" x14ac:dyDescent="0.25">
      <c r="A5068" s="316" t="s">
        <v>5312</v>
      </c>
      <c r="B5068" s="317">
        <v>175</v>
      </c>
      <c r="C5068" s="317">
        <v>175</v>
      </c>
      <c r="D5068" s="266">
        <f t="shared" si="105"/>
        <v>0</v>
      </c>
    </row>
    <row r="5069" spans="1:4" x14ac:dyDescent="0.25">
      <c r="A5069" s="316" t="s">
        <v>5312</v>
      </c>
      <c r="B5069" s="317">
        <v>175</v>
      </c>
      <c r="C5069" s="317">
        <v>175</v>
      </c>
      <c r="D5069" s="266">
        <f t="shared" si="105"/>
        <v>0</v>
      </c>
    </row>
    <row r="5070" spans="1:4" x14ac:dyDescent="0.25">
      <c r="A5070" s="316" t="s">
        <v>5312</v>
      </c>
      <c r="B5070" s="317">
        <v>175</v>
      </c>
      <c r="C5070" s="317">
        <v>175</v>
      </c>
      <c r="D5070" s="266">
        <f t="shared" si="105"/>
        <v>0</v>
      </c>
    </row>
    <row r="5071" spans="1:4" x14ac:dyDescent="0.25">
      <c r="A5071" s="316" t="s">
        <v>5312</v>
      </c>
      <c r="B5071" s="317">
        <v>175</v>
      </c>
      <c r="C5071" s="317">
        <v>175</v>
      </c>
      <c r="D5071" s="266">
        <f t="shared" si="105"/>
        <v>0</v>
      </c>
    </row>
    <row r="5072" spans="1:4" x14ac:dyDescent="0.25">
      <c r="A5072" s="316" t="s">
        <v>5312</v>
      </c>
      <c r="B5072" s="317">
        <v>175</v>
      </c>
      <c r="C5072" s="317">
        <v>175</v>
      </c>
      <c r="D5072" s="266">
        <f t="shared" si="105"/>
        <v>0</v>
      </c>
    </row>
    <row r="5073" spans="1:4" x14ac:dyDescent="0.25">
      <c r="A5073" s="316" t="s">
        <v>5312</v>
      </c>
      <c r="B5073" s="317">
        <v>175</v>
      </c>
      <c r="C5073" s="317">
        <v>175</v>
      </c>
      <c r="D5073" s="266">
        <f t="shared" si="105"/>
        <v>0</v>
      </c>
    </row>
    <row r="5074" spans="1:4" x14ac:dyDescent="0.25">
      <c r="A5074" s="316" t="s">
        <v>5312</v>
      </c>
      <c r="B5074" s="317">
        <v>175</v>
      </c>
      <c r="C5074" s="317">
        <v>175</v>
      </c>
      <c r="D5074" s="266">
        <f t="shared" si="105"/>
        <v>0</v>
      </c>
    </row>
    <row r="5075" spans="1:4" x14ac:dyDescent="0.25">
      <c r="A5075" s="316" t="s">
        <v>5312</v>
      </c>
      <c r="B5075" s="317">
        <v>175</v>
      </c>
      <c r="C5075" s="317">
        <v>175</v>
      </c>
      <c r="D5075" s="266">
        <f t="shared" si="105"/>
        <v>0</v>
      </c>
    </row>
    <row r="5076" spans="1:4" x14ac:dyDescent="0.25">
      <c r="A5076" s="316" t="s">
        <v>5312</v>
      </c>
      <c r="B5076" s="317">
        <v>175</v>
      </c>
      <c r="C5076" s="317">
        <v>175</v>
      </c>
      <c r="D5076" s="266">
        <f t="shared" si="105"/>
        <v>0</v>
      </c>
    </row>
    <row r="5077" spans="1:4" x14ac:dyDescent="0.25">
      <c r="A5077" s="316" t="s">
        <v>5312</v>
      </c>
      <c r="B5077" s="317">
        <v>175</v>
      </c>
      <c r="C5077" s="317">
        <v>175</v>
      </c>
      <c r="D5077" s="266">
        <f t="shared" si="105"/>
        <v>0</v>
      </c>
    </row>
    <row r="5078" spans="1:4" x14ac:dyDescent="0.25">
      <c r="A5078" s="316" t="s">
        <v>5312</v>
      </c>
      <c r="B5078" s="317">
        <v>175</v>
      </c>
      <c r="C5078" s="317">
        <v>175</v>
      </c>
      <c r="D5078" s="266">
        <f t="shared" si="105"/>
        <v>0</v>
      </c>
    </row>
    <row r="5079" spans="1:4" x14ac:dyDescent="0.25">
      <c r="A5079" s="316" t="s">
        <v>5312</v>
      </c>
      <c r="B5079" s="317">
        <v>175</v>
      </c>
      <c r="C5079" s="317">
        <v>175</v>
      </c>
      <c r="D5079" s="266">
        <f t="shared" ref="D5079:D5142" si="106">B5079-C5079</f>
        <v>0</v>
      </c>
    </row>
    <row r="5080" spans="1:4" x14ac:dyDescent="0.25">
      <c r="A5080" s="316" t="s">
        <v>5312</v>
      </c>
      <c r="B5080" s="317">
        <v>175</v>
      </c>
      <c r="C5080" s="317">
        <v>175</v>
      </c>
      <c r="D5080" s="266">
        <f t="shared" si="106"/>
        <v>0</v>
      </c>
    </row>
    <row r="5081" spans="1:4" x14ac:dyDescent="0.25">
      <c r="A5081" s="316" t="s">
        <v>5312</v>
      </c>
      <c r="B5081" s="317">
        <v>175</v>
      </c>
      <c r="C5081" s="317">
        <v>175</v>
      </c>
      <c r="D5081" s="266">
        <f t="shared" si="106"/>
        <v>0</v>
      </c>
    </row>
    <row r="5082" spans="1:4" x14ac:dyDescent="0.25">
      <c r="A5082" s="316" t="s">
        <v>5312</v>
      </c>
      <c r="B5082" s="317">
        <v>175</v>
      </c>
      <c r="C5082" s="317">
        <v>175</v>
      </c>
      <c r="D5082" s="266">
        <f t="shared" si="106"/>
        <v>0</v>
      </c>
    </row>
    <row r="5083" spans="1:4" x14ac:dyDescent="0.25">
      <c r="A5083" s="316" t="s">
        <v>5312</v>
      </c>
      <c r="B5083" s="317">
        <v>175</v>
      </c>
      <c r="C5083" s="317">
        <v>175</v>
      </c>
      <c r="D5083" s="266">
        <f t="shared" si="106"/>
        <v>0</v>
      </c>
    </row>
    <row r="5084" spans="1:4" x14ac:dyDescent="0.25">
      <c r="A5084" s="316" t="s">
        <v>5312</v>
      </c>
      <c r="B5084" s="317">
        <v>175</v>
      </c>
      <c r="C5084" s="317">
        <v>175</v>
      </c>
      <c r="D5084" s="266">
        <f t="shared" si="106"/>
        <v>0</v>
      </c>
    </row>
    <row r="5085" spans="1:4" x14ac:dyDescent="0.25">
      <c r="A5085" s="316" t="s">
        <v>5312</v>
      </c>
      <c r="B5085" s="317">
        <v>175</v>
      </c>
      <c r="C5085" s="317">
        <v>175</v>
      </c>
      <c r="D5085" s="266">
        <f t="shared" si="106"/>
        <v>0</v>
      </c>
    </row>
    <row r="5086" spans="1:4" x14ac:dyDescent="0.25">
      <c r="A5086" s="316" t="s">
        <v>5312</v>
      </c>
      <c r="B5086" s="317">
        <v>175</v>
      </c>
      <c r="C5086" s="317">
        <v>175</v>
      </c>
      <c r="D5086" s="266">
        <f t="shared" si="106"/>
        <v>0</v>
      </c>
    </row>
    <row r="5087" spans="1:4" x14ac:dyDescent="0.25">
      <c r="A5087" s="316" t="s">
        <v>5312</v>
      </c>
      <c r="B5087" s="317">
        <v>175</v>
      </c>
      <c r="C5087" s="317">
        <v>175</v>
      </c>
      <c r="D5087" s="266">
        <f t="shared" si="106"/>
        <v>0</v>
      </c>
    </row>
    <row r="5088" spans="1:4" x14ac:dyDescent="0.25">
      <c r="A5088" s="316" t="s">
        <v>5312</v>
      </c>
      <c r="B5088" s="317">
        <v>175</v>
      </c>
      <c r="C5088" s="317">
        <v>175</v>
      </c>
      <c r="D5088" s="266">
        <f t="shared" si="106"/>
        <v>0</v>
      </c>
    </row>
    <row r="5089" spans="1:4" x14ac:dyDescent="0.25">
      <c r="A5089" s="316" t="s">
        <v>5312</v>
      </c>
      <c r="B5089" s="317">
        <v>175</v>
      </c>
      <c r="C5089" s="317">
        <v>175</v>
      </c>
      <c r="D5089" s="266">
        <f t="shared" si="106"/>
        <v>0</v>
      </c>
    </row>
    <row r="5090" spans="1:4" x14ac:dyDescent="0.25">
      <c r="A5090" s="316" t="s">
        <v>5312</v>
      </c>
      <c r="B5090" s="317">
        <v>175</v>
      </c>
      <c r="C5090" s="317">
        <v>175</v>
      </c>
      <c r="D5090" s="266">
        <f t="shared" si="106"/>
        <v>0</v>
      </c>
    </row>
    <row r="5091" spans="1:4" x14ac:dyDescent="0.25">
      <c r="A5091" s="316" t="s">
        <v>5312</v>
      </c>
      <c r="B5091" s="317">
        <v>175</v>
      </c>
      <c r="C5091" s="317">
        <v>175</v>
      </c>
      <c r="D5091" s="266">
        <f t="shared" si="106"/>
        <v>0</v>
      </c>
    </row>
    <row r="5092" spans="1:4" x14ac:dyDescent="0.25">
      <c r="A5092" s="316" t="s">
        <v>5312</v>
      </c>
      <c r="B5092" s="317">
        <v>175</v>
      </c>
      <c r="C5092" s="317">
        <v>175</v>
      </c>
      <c r="D5092" s="266">
        <f t="shared" si="106"/>
        <v>0</v>
      </c>
    </row>
    <row r="5093" spans="1:4" x14ac:dyDescent="0.25">
      <c r="A5093" s="316" t="s">
        <v>5312</v>
      </c>
      <c r="B5093" s="317">
        <v>175</v>
      </c>
      <c r="C5093" s="317">
        <v>175</v>
      </c>
      <c r="D5093" s="266">
        <f t="shared" si="106"/>
        <v>0</v>
      </c>
    </row>
    <row r="5094" spans="1:4" x14ac:dyDescent="0.25">
      <c r="A5094" s="316" t="s">
        <v>5312</v>
      </c>
      <c r="B5094" s="317">
        <v>175</v>
      </c>
      <c r="C5094" s="317">
        <v>175</v>
      </c>
      <c r="D5094" s="266">
        <f t="shared" si="106"/>
        <v>0</v>
      </c>
    </row>
    <row r="5095" spans="1:4" x14ac:dyDescent="0.25">
      <c r="A5095" s="316" t="s">
        <v>5312</v>
      </c>
      <c r="B5095" s="317">
        <v>175</v>
      </c>
      <c r="C5095" s="317">
        <v>175</v>
      </c>
      <c r="D5095" s="266">
        <f t="shared" si="106"/>
        <v>0</v>
      </c>
    </row>
    <row r="5096" spans="1:4" x14ac:dyDescent="0.25">
      <c r="A5096" s="316" t="s">
        <v>5312</v>
      </c>
      <c r="B5096" s="317">
        <v>175</v>
      </c>
      <c r="C5096" s="317">
        <v>175</v>
      </c>
      <c r="D5096" s="266">
        <f t="shared" si="106"/>
        <v>0</v>
      </c>
    </row>
    <row r="5097" spans="1:4" x14ac:dyDescent="0.25">
      <c r="A5097" s="316" t="s">
        <v>5312</v>
      </c>
      <c r="B5097" s="317">
        <v>175</v>
      </c>
      <c r="C5097" s="317">
        <v>175</v>
      </c>
      <c r="D5097" s="266">
        <f t="shared" si="106"/>
        <v>0</v>
      </c>
    </row>
    <row r="5098" spans="1:4" x14ac:dyDescent="0.25">
      <c r="A5098" s="316" t="s">
        <v>5312</v>
      </c>
      <c r="B5098" s="317">
        <v>175</v>
      </c>
      <c r="C5098" s="317">
        <v>175</v>
      </c>
      <c r="D5098" s="266">
        <f t="shared" si="106"/>
        <v>0</v>
      </c>
    </row>
    <row r="5099" spans="1:4" x14ac:dyDescent="0.25">
      <c r="A5099" s="316" t="s">
        <v>5312</v>
      </c>
      <c r="B5099" s="317">
        <v>175</v>
      </c>
      <c r="C5099" s="317">
        <v>175</v>
      </c>
      <c r="D5099" s="266">
        <f t="shared" si="106"/>
        <v>0</v>
      </c>
    </row>
    <row r="5100" spans="1:4" x14ac:dyDescent="0.25">
      <c r="A5100" s="316" t="s">
        <v>5312</v>
      </c>
      <c r="B5100" s="317">
        <v>175</v>
      </c>
      <c r="C5100" s="317">
        <v>175</v>
      </c>
      <c r="D5100" s="266">
        <f t="shared" si="106"/>
        <v>0</v>
      </c>
    </row>
    <row r="5101" spans="1:4" x14ac:dyDescent="0.25">
      <c r="A5101" s="316" t="s">
        <v>5312</v>
      </c>
      <c r="B5101" s="317">
        <v>175</v>
      </c>
      <c r="C5101" s="317">
        <v>175</v>
      </c>
      <c r="D5101" s="266">
        <f t="shared" si="106"/>
        <v>0</v>
      </c>
    </row>
    <row r="5102" spans="1:4" x14ac:dyDescent="0.25">
      <c r="A5102" s="316" t="s">
        <v>5312</v>
      </c>
      <c r="B5102" s="317">
        <v>175</v>
      </c>
      <c r="C5102" s="317">
        <v>175</v>
      </c>
      <c r="D5102" s="266">
        <f t="shared" si="106"/>
        <v>0</v>
      </c>
    </row>
    <row r="5103" spans="1:4" x14ac:dyDescent="0.25">
      <c r="A5103" s="316" t="s">
        <v>5312</v>
      </c>
      <c r="B5103" s="317">
        <v>175</v>
      </c>
      <c r="C5103" s="317">
        <v>175</v>
      </c>
      <c r="D5103" s="266">
        <f t="shared" si="106"/>
        <v>0</v>
      </c>
    </row>
    <row r="5104" spans="1:4" x14ac:dyDescent="0.25">
      <c r="A5104" s="316" t="s">
        <v>5312</v>
      </c>
      <c r="B5104" s="317">
        <v>175</v>
      </c>
      <c r="C5104" s="317">
        <v>175</v>
      </c>
      <c r="D5104" s="266">
        <f t="shared" si="106"/>
        <v>0</v>
      </c>
    </row>
    <row r="5105" spans="1:4" x14ac:dyDescent="0.25">
      <c r="A5105" s="316" t="s">
        <v>5312</v>
      </c>
      <c r="B5105" s="317">
        <v>175</v>
      </c>
      <c r="C5105" s="317">
        <v>175</v>
      </c>
      <c r="D5105" s="266">
        <f t="shared" si="106"/>
        <v>0</v>
      </c>
    </row>
    <row r="5106" spans="1:4" x14ac:dyDescent="0.25">
      <c r="A5106" s="316" t="s">
        <v>5312</v>
      </c>
      <c r="B5106" s="317">
        <v>175</v>
      </c>
      <c r="C5106" s="317">
        <v>175</v>
      </c>
      <c r="D5106" s="266">
        <f t="shared" si="106"/>
        <v>0</v>
      </c>
    </row>
    <row r="5107" spans="1:4" x14ac:dyDescent="0.25">
      <c r="A5107" s="316" t="s">
        <v>5312</v>
      </c>
      <c r="B5107" s="317">
        <v>175</v>
      </c>
      <c r="C5107" s="317">
        <v>175</v>
      </c>
      <c r="D5107" s="266">
        <f t="shared" si="106"/>
        <v>0</v>
      </c>
    </row>
    <row r="5108" spans="1:4" x14ac:dyDescent="0.25">
      <c r="A5108" s="316" t="s">
        <v>5312</v>
      </c>
      <c r="B5108" s="317">
        <v>175</v>
      </c>
      <c r="C5108" s="317">
        <v>175</v>
      </c>
      <c r="D5108" s="266">
        <f t="shared" si="106"/>
        <v>0</v>
      </c>
    </row>
    <row r="5109" spans="1:4" x14ac:dyDescent="0.25">
      <c r="A5109" s="316" t="s">
        <v>5312</v>
      </c>
      <c r="B5109" s="317">
        <v>175</v>
      </c>
      <c r="C5109" s="317">
        <v>175</v>
      </c>
      <c r="D5109" s="266">
        <f t="shared" si="106"/>
        <v>0</v>
      </c>
    </row>
    <row r="5110" spans="1:4" x14ac:dyDescent="0.25">
      <c r="A5110" s="316" t="s">
        <v>5312</v>
      </c>
      <c r="B5110" s="317">
        <v>175</v>
      </c>
      <c r="C5110" s="317">
        <v>175</v>
      </c>
      <c r="D5110" s="266">
        <f t="shared" si="106"/>
        <v>0</v>
      </c>
    </row>
    <row r="5111" spans="1:4" x14ac:dyDescent="0.25">
      <c r="A5111" s="316" t="s">
        <v>5312</v>
      </c>
      <c r="B5111" s="317">
        <v>175</v>
      </c>
      <c r="C5111" s="317">
        <v>175</v>
      </c>
      <c r="D5111" s="266">
        <f t="shared" si="106"/>
        <v>0</v>
      </c>
    </row>
    <row r="5112" spans="1:4" x14ac:dyDescent="0.25">
      <c r="A5112" s="316" t="s">
        <v>5313</v>
      </c>
      <c r="B5112" s="317">
        <v>2330</v>
      </c>
      <c r="C5112" s="317">
        <v>2330</v>
      </c>
      <c r="D5112" s="266">
        <f t="shared" si="106"/>
        <v>0</v>
      </c>
    </row>
    <row r="5113" spans="1:4" x14ac:dyDescent="0.25">
      <c r="A5113" s="316" t="s">
        <v>5314</v>
      </c>
      <c r="B5113" s="317">
        <v>330</v>
      </c>
      <c r="C5113" s="317">
        <v>330</v>
      </c>
      <c r="D5113" s="266">
        <f t="shared" si="106"/>
        <v>0</v>
      </c>
    </row>
    <row r="5114" spans="1:4" x14ac:dyDescent="0.25">
      <c r="A5114" s="316" t="s">
        <v>5314</v>
      </c>
      <c r="B5114" s="317">
        <v>330</v>
      </c>
      <c r="C5114" s="317">
        <v>330</v>
      </c>
      <c r="D5114" s="266">
        <f t="shared" si="106"/>
        <v>0</v>
      </c>
    </row>
    <row r="5115" spans="1:4" x14ac:dyDescent="0.25">
      <c r="A5115" s="316" t="s">
        <v>5314</v>
      </c>
      <c r="B5115" s="317">
        <v>330</v>
      </c>
      <c r="C5115" s="317">
        <v>330</v>
      </c>
      <c r="D5115" s="266">
        <f t="shared" si="106"/>
        <v>0</v>
      </c>
    </row>
    <row r="5116" spans="1:4" x14ac:dyDescent="0.25">
      <c r="A5116" s="316" t="s">
        <v>5314</v>
      </c>
      <c r="B5116" s="317">
        <v>330</v>
      </c>
      <c r="C5116" s="317">
        <v>330</v>
      </c>
      <c r="D5116" s="266">
        <f t="shared" si="106"/>
        <v>0</v>
      </c>
    </row>
    <row r="5117" spans="1:4" x14ac:dyDescent="0.25">
      <c r="A5117" s="316" t="s">
        <v>5314</v>
      </c>
      <c r="B5117" s="317">
        <v>330</v>
      </c>
      <c r="C5117" s="317">
        <v>330</v>
      </c>
      <c r="D5117" s="266">
        <f t="shared" si="106"/>
        <v>0</v>
      </c>
    </row>
    <row r="5118" spans="1:4" x14ac:dyDescent="0.25">
      <c r="A5118" s="316" t="s">
        <v>5314</v>
      </c>
      <c r="B5118" s="317">
        <v>330</v>
      </c>
      <c r="C5118" s="317">
        <v>330</v>
      </c>
      <c r="D5118" s="266">
        <f t="shared" si="106"/>
        <v>0</v>
      </c>
    </row>
    <row r="5119" spans="1:4" x14ac:dyDescent="0.25">
      <c r="A5119" s="316" t="s">
        <v>5314</v>
      </c>
      <c r="B5119" s="317">
        <v>330</v>
      </c>
      <c r="C5119" s="317">
        <v>330</v>
      </c>
      <c r="D5119" s="266">
        <f t="shared" si="106"/>
        <v>0</v>
      </c>
    </row>
    <row r="5120" spans="1:4" x14ac:dyDescent="0.25">
      <c r="A5120" s="316" t="s">
        <v>5314</v>
      </c>
      <c r="B5120" s="317">
        <v>330</v>
      </c>
      <c r="C5120" s="317">
        <v>330</v>
      </c>
      <c r="D5120" s="266">
        <f t="shared" si="106"/>
        <v>0</v>
      </c>
    </row>
    <row r="5121" spans="1:4" x14ac:dyDescent="0.25">
      <c r="A5121" s="316" t="s">
        <v>5314</v>
      </c>
      <c r="B5121" s="317">
        <v>330</v>
      </c>
      <c r="C5121" s="317">
        <v>330</v>
      </c>
      <c r="D5121" s="266">
        <f t="shared" si="106"/>
        <v>0</v>
      </c>
    </row>
    <row r="5122" spans="1:4" x14ac:dyDescent="0.25">
      <c r="A5122" s="316" t="s">
        <v>5314</v>
      </c>
      <c r="B5122" s="317">
        <v>330</v>
      </c>
      <c r="C5122" s="317">
        <v>330</v>
      </c>
      <c r="D5122" s="266">
        <f t="shared" si="106"/>
        <v>0</v>
      </c>
    </row>
    <row r="5123" spans="1:4" x14ac:dyDescent="0.25">
      <c r="A5123" s="316" t="s">
        <v>5314</v>
      </c>
      <c r="B5123" s="317">
        <v>330</v>
      </c>
      <c r="C5123" s="317">
        <v>330</v>
      </c>
      <c r="D5123" s="266">
        <f t="shared" si="106"/>
        <v>0</v>
      </c>
    </row>
    <row r="5124" spans="1:4" x14ac:dyDescent="0.25">
      <c r="A5124" s="316" t="s">
        <v>5314</v>
      </c>
      <c r="B5124" s="317">
        <v>330</v>
      </c>
      <c r="C5124" s="317">
        <v>330</v>
      </c>
      <c r="D5124" s="266">
        <f t="shared" si="106"/>
        <v>0</v>
      </c>
    </row>
    <row r="5125" spans="1:4" x14ac:dyDescent="0.25">
      <c r="A5125" s="316" t="s">
        <v>5314</v>
      </c>
      <c r="B5125" s="317">
        <v>330</v>
      </c>
      <c r="C5125" s="317">
        <v>330</v>
      </c>
      <c r="D5125" s="266">
        <f t="shared" si="106"/>
        <v>0</v>
      </c>
    </row>
    <row r="5126" spans="1:4" x14ac:dyDescent="0.25">
      <c r="A5126" s="316" t="s">
        <v>5314</v>
      </c>
      <c r="B5126" s="317">
        <v>330</v>
      </c>
      <c r="C5126" s="317">
        <v>330</v>
      </c>
      <c r="D5126" s="266">
        <f t="shared" si="106"/>
        <v>0</v>
      </c>
    </row>
    <row r="5127" spans="1:4" x14ac:dyDescent="0.25">
      <c r="A5127" s="316" t="s">
        <v>5314</v>
      </c>
      <c r="B5127" s="317">
        <v>330</v>
      </c>
      <c r="C5127" s="317">
        <v>330</v>
      </c>
      <c r="D5127" s="266">
        <f t="shared" si="106"/>
        <v>0</v>
      </c>
    </row>
    <row r="5128" spans="1:4" x14ac:dyDescent="0.25">
      <c r="A5128" s="316" t="s">
        <v>5314</v>
      </c>
      <c r="B5128" s="317">
        <v>330</v>
      </c>
      <c r="C5128" s="317">
        <v>330</v>
      </c>
      <c r="D5128" s="266">
        <f t="shared" si="106"/>
        <v>0</v>
      </c>
    </row>
    <row r="5129" spans="1:4" x14ac:dyDescent="0.25">
      <c r="A5129" s="316" t="s">
        <v>5315</v>
      </c>
      <c r="B5129" s="317">
        <v>2200</v>
      </c>
      <c r="C5129" s="317">
        <v>2200</v>
      </c>
      <c r="D5129" s="266">
        <f t="shared" si="106"/>
        <v>0</v>
      </c>
    </row>
    <row r="5130" spans="1:4" x14ac:dyDescent="0.25">
      <c r="A5130" s="316" t="s">
        <v>5315</v>
      </c>
      <c r="B5130" s="317">
        <v>2200</v>
      </c>
      <c r="C5130" s="317">
        <v>2200</v>
      </c>
      <c r="D5130" s="266">
        <f t="shared" si="106"/>
        <v>0</v>
      </c>
    </row>
    <row r="5131" spans="1:4" x14ac:dyDescent="0.25">
      <c r="A5131" s="316" t="s">
        <v>5315</v>
      </c>
      <c r="B5131" s="317">
        <v>2200</v>
      </c>
      <c r="C5131" s="317">
        <v>2200</v>
      </c>
      <c r="D5131" s="266">
        <f t="shared" si="106"/>
        <v>0</v>
      </c>
    </row>
    <row r="5132" spans="1:4" x14ac:dyDescent="0.25">
      <c r="A5132" s="316" t="s">
        <v>5298</v>
      </c>
      <c r="B5132" s="317">
        <v>850</v>
      </c>
      <c r="C5132" s="317">
        <v>850</v>
      </c>
      <c r="D5132" s="266">
        <f t="shared" si="106"/>
        <v>0</v>
      </c>
    </row>
    <row r="5133" spans="1:4" x14ac:dyDescent="0.25">
      <c r="A5133" s="316" t="s">
        <v>5298</v>
      </c>
      <c r="B5133" s="317">
        <v>850</v>
      </c>
      <c r="C5133" s="317">
        <v>850</v>
      </c>
      <c r="D5133" s="266">
        <f t="shared" si="106"/>
        <v>0</v>
      </c>
    </row>
    <row r="5134" spans="1:4" x14ac:dyDescent="0.25">
      <c r="A5134" s="316" t="s">
        <v>4953</v>
      </c>
      <c r="B5134" s="317">
        <v>580</v>
      </c>
      <c r="C5134" s="317">
        <v>580</v>
      </c>
      <c r="D5134" s="266">
        <f t="shared" si="106"/>
        <v>0</v>
      </c>
    </row>
    <row r="5135" spans="1:4" x14ac:dyDescent="0.25">
      <c r="A5135" s="316" t="s">
        <v>4953</v>
      </c>
      <c r="B5135" s="317">
        <v>580</v>
      </c>
      <c r="C5135" s="317">
        <v>580</v>
      </c>
      <c r="D5135" s="266">
        <f t="shared" si="106"/>
        <v>0</v>
      </c>
    </row>
    <row r="5136" spans="1:4" x14ac:dyDescent="0.25">
      <c r="A5136" s="316" t="s">
        <v>5316</v>
      </c>
      <c r="B5136" s="317">
        <v>490</v>
      </c>
      <c r="C5136" s="317">
        <v>490</v>
      </c>
      <c r="D5136" s="266">
        <f t="shared" si="106"/>
        <v>0</v>
      </c>
    </row>
    <row r="5137" spans="1:4" x14ac:dyDescent="0.25">
      <c r="A5137" s="316" t="s">
        <v>5316</v>
      </c>
      <c r="B5137" s="317">
        <v>490</v>
      </c>
      <c r="C5137" s="317">
        <v>490</v>
      </c>
      <c r="D5137" s="266">
        <f t="shared" si="106"/>
        <v>0</v>
      </c>
    </row>
    <row r="5138" spans="1:4" x14ac:dyDescent="0.25">
      <c r="A5138" s="316" t="s">
        <v>5316</v>
      </c>
      <c r="B5138" s="317">
        <v>490</v>
      </c>
      <c r="C5138" s="317">
        <v>490</v>
      </c>
      <c r="D5138" s="266">
        <f t="shared" si="106"/>
        <v>0</v>
      </c>
    </row>
    <row r="5139" spans="1:4" x14ac:dyDescent="0.25">
      <c r="A5139" s="316" t="s">
        <v>5316</v>
      </c>
      <c r="B5139" s="317">
        <v>490</v>
      </c>
      <c r="C5139" s="317">
        <v>490</v>
      </c>
      <c r="D5139" s="266">
        <f t="shared" si="106"/>
        <v>0</v>
      </c>
    </row>
    <row r="5140" spans="1:4" x14ac:dyDescent="0.25">
      <c r="A5140" s="316" t="s">
        <v>5317</v>
      </c>
      <c r="B5140" s="317">
        <v>360</v>
      </c>
      <c r="C5140" s="317">
        <v>360</v>
      </c>
      <c r="D5140" s="266">
        <f t="shared" si="106"/>
        <v>0</v>
      </c>
    </row>
    <row r="5141" spans="1:4" x14ac:dyDescent="0.25">
      <c r="A5141" s="316" t="s">
        <v>5317</v>
      </c>
      <c r="B5141" s="317">
        <v>360</v>
      </c>
      <c r="C5141" s="317">
        <v>360</v>
      </c>
      <c r="D5141" s="266">
        <f t="shared" si="106"/>
        <v>0</v>
      </c>
    </row>
    <row r="5142" spans="1:4" x14ac:dyDescent="0.25">
      <c r="A5142" s="316" t="s">
        <v>5317</v>
      </c>
      <c r="B5142" s="317">
        <v>360</v>
      </c>
      <c r="C5142" s="317">
        <v>360</v>
      </c>
      <c r="D5142" s="266">
        <f t="shared" si="106"/>
        <v>0</v>
      </c>
    </row>
    <row r="5143" spans="1:4" x14ac:dyDescent="0.25">
      <c r="A5143" s="316" t="s">
        <v>5317</v>
      </c>
      <c r="B5143" s="317">
        <v>360</v>
      </c>
      <c r="C5143" s="317">
        <v>360</v>
      </c>
      <c r="D5143" s="266">
        <f t="shared" ref="D5143:D5206" si="107">B5143-C5143</f>
        <v>0</v>
      </c>
    </row>
    <row r="5144" spans="1:4" x14ac:dyDescent="0.25">
      <c r="A5144" s="316" t="s">
        <v>5318</v>
      </c>
      <c r="B5144" s="317">
        <v>7087</v>
      </c>
      <c r="C5144" s="317">
        <v>7087</v>
      </c>
      <c r="D5144" s="266">
        <f t="shared" si="107"/>
        <v>0</v>
      </c>
    </row>
    <row r="5145" spans="1:4" x14ac:dyDescent="0.25">
      <c r="A5145" s="316" t="s">
        <v>5318</v>
      </c>
      <c r="B5145" s="317">
        <v>7086</v>
      </c>
      <c r="C5145" s="317">
        <v>7086</v>
      </c>
      <c r="D5145" s="266">
        <f t="shared" si="107"/>
        <v>0</v>
      </c>
    </row>
    <row r="5146" spans="1:4" x14ac:dyDescent="0.25">
      <c r="A5146" s="316" t="s">
        <v>5319</v>
      </c>
      <c r="B5146" s="317">
        <v>7874</v>
      </c>
      <c r="C5146" s="317">
        <v>7874</v>
      </c>
      <c r="D5146" s="266">
        <f t="shared" si="107"/>
        <v>0</v>
      </c>
    </row>
    <row r="5147" spans="1:4" x14ac:dyDescent="0.25">
      <c r="A5147" s="316" t="s">
        <v>5320</v>
      </c>
      <c r="B5147" s="317">
        <v>826</v>
      </c>
      <c r="C5147" s="317">
        <v>826</v>
      </c>
      <c r="D5147" s="266">
        <f t="shared" si="107"/>
        <v>0</v>
      </c>
    </row>
    <row r="5148" spans="1:4" x14ac:dyDescent="0.25">
      <c r="A5148" s="316" t="s">
        <v>5320</v>
      </c>
      <c r="B5148" s="317">
        <v>827</v>
      </c>
      <c r="C5148" s="317">
        <v>827</v>
      </c>
      <c r="D5148" s="266">
        <f t="shared" si="107"/>
        <v>0</v>
      </c>
    </row>
    <row r="5149" spans="1:4" x14ac:dyDescent="0.25">
      <c r="A5149" s="316" t="s">
        <v>5320</v>
      </c>
      <c r="B5149" s="317">
        <v>827</v>
      </c>
      <c r="C5149" s="317">
        <v>827</v>
      </c>
      <c r="D5149" s="266">
        <f t="shared" si="107"/>
        <v>0</v>
      </c>
    </row>
    <row r="5150" spans="1:4" x14ac:dyDescent="0.25">
      <c r="A5150" s="316" t="s">
        <v>5320</v>
      </c>
      <c r="B5150" s="317">
        <v>827</v>
      </c>
      <c r="C5150" s="317">
        <v>827</v>
      </c>
      <c r="D5150" s="266">
        <f t="shared" si="107"/>
        <v>0</v>
      </c>
    </row>
    <row r="5151" spans="1:4" x14ac:dyDescent="0.25">
      <c r="A5151" s="316" t="s">
        <v>5320</v>
      </c>
      <c r="B5151" s="317">
        <v>826</v>
      </c>
      <c r="C5151" s="317">
        <v>826</v>
      </c>
      <c r="D5151" s="266">
        <f t="shared" si="107"/>
        <v>0</v>
      </c>
    </row>
    <row r="5152" spans="1:4" x14ac:dyDescent="0.25">
      <c r="A5152" s="316" t="s">
        <v>5320</v>
      </c>
      <c r="B5152" s="317">
        <v>827</v>
      </c>
      <c r="C5152" s="317">
        <v>827</v>
      </c>
      <c r="D5152" s="266">
        <f t="shared" si="107"/>
        <v>0</v>
      </c>
    </row>
    <row r="5153" spans="1:4" x14ac:dyDescent="0.25">
      <c r="A5153" s="316" t="s">
        <v>5320</v>
      </c>
      <c r="B5153" s="317">
        <v>827</v>
      </c>
      <c r="C5153" s="317">
        <v>827</v>
      </c>
      <c r="D5153" s="266">
        <f t="shared" si="107"/>
        <v>0</v>
      </c>
    </row>
    <row r="5154" spans="1:4" x14ac:dyDescent="0.25">
      <c r="A5154" s="316" t="s">
        <v>5320</v>
      </c>
      <c r="B5154" s="317">
        <v>827</v>
      </c>
      <c r="C5154" s="317">
        <v>827</v>
      </c>
      <c r="D5154" s="266">
        <f t="shared" si="107"/>
        <v>0</v>
      </c>
    </row>
    <row r="5155" spans="1:4" x14ac:dyDescent="0.25">
      <c r="A5155" s="316" t="s">
        <v>5321</v>
      </c>
      <c r="B5155" s="317">
        <v>67890</v>
      </c>
      <c r="C5155" s="317">
        <v>67890</v>
      </c>
      <c r="D5155" s="266">
        <f t="shared" si="107"/>
        <v>0</v>
      </c>
    </row>
    <row r="5156" spans="1:4" x14ac:dyDescent="0.25">
      <c r="A5156" s="316" t="s">
        <v>5322</v>
      </c>
      <c r="B5156" s="317">
        <v>800</v>
      </c>
      <c r="C5156" s="317">
        <v>800</v>
      </c>
      <c r="D5156" s="266">
        <f t="shared" si="107"/>
        <v>0</v>
      </c>
    </row>
    <row r="5157" spans="1:4" x14ac:dyDescent="0.25">
      <c r="A5157" s="316" t="s">
        <v>5323</v>
      </c>
      <c r="B5157" s="317">
        <v>660</v>
      </c>
      <c r="C5157" s="317">
        <v>660</v>
      </c>
      <c r="D5157" s="266">
        <f t="shared" si="107"/>
        <v>0</v>
      </c>
    </row>
    <row r="5158" spans="1:4" x14ac:dyDescent="0.25">
      <c r="A5158" s="316" t="s">
        <v>5323</v>
      </c>
      <c r="B5158" s="317">
        <v>660</v>
      </c>
      <c r="C5158" s="317">
        <v>660</v>
      </c>
      <c r="D5158" s="266">
        <f t="shared" si="107"/>
        <v>0</v>
      </c>
    </row>
    <row r="5159" spans="1:4" x14ac:dyDescent="0.25">
      <c r="A5159" s="316" t="s">
        <v>5323</v>
      </c>
      <c r="B5159" s="317">
        <v>660</v>
      </c>
      <c r="C5159" s="317">
        <v>660</v>
      </c>
      <c r="D5159" s="266">
        <f t="shared" si="107"/>
        <v>0</v>
      </c>
    </row>
    <row r="5160" spans="1:4" x14ac:dyDescent="0.25">
      <c r="A5160" s="316" t="s">
        <v>5323</v>
      </c>
      <c r="B5160" s="317">
        <v>660</v>
      </c>
      <c r="C5160" s="317">
        <v>660</v>
      </c>
      <c r="D5160" s="266">
        <f t="shared" si="107"/>
        <v>0</v>
      </c>
    </row>
    <row r="5161" spans="1:4" x14ac:dyDescent="0.25">
      <c r="A5161" s="316" t="s">
        <v>5323</v>
      </c>
      <c r="B5161" s="317">
        <v>660</v>
      </c>
      <c r="C5161" s="317">
        <v>660</v>
      </c>
      <c r="D5161" s="266">
        <f t="shared" si="107"/>
        <v>0</v>
      </c>
    </row>
    <row r="5162" spans="1:4" x14ac:dyDescent="0.25">
      <c r="A5162" s="316" t="s">
        <v>5323</v>
      </c>
      <c r="B5162" s="317">
        <v>660</v>
      </c>
      <c r="C5162" s="317">
        <v>660</v>
      </c>
      <c r="D5162" s="266">
        <f t="shared" si="107"/>
        <v>0</v>
      </c>
    </row>
    <row r="5163" spans="1:4" x14ac:dyDescent="0.25">
      <c r="A5163" s="316" t="s">
        <v>5323</v>
      </c>
      <c r="B5163" s="317">
        <v>660</v>
      </c>
      <c r="C5163" s="317">
        <v>660</v>
      </c>
      <c r="D5163" s="266">
        <f t="shared" si="107"/>
        <v>0</v>
      </c>
    </row>
    <row r="5164" spans="1:4" x14ac:dyDescent="0.25">
      <c r="A5164" s="316" t="s">
        <v>5323</v>
      </c>
      <c r="B5164" s="317">
        <v>660</v>
      </c>
      <c r="C5164" s="317">
        <v>660</v>
      </c>
      <c r="D5164" s="266">
        <f t="shared" si="107"/>
        <v>0</v>
      </c>
    </row>
    <row r="5165" spans="1:4" x14ac:dyDescent="0.25">
      <c r="A5165" s="316" t="s">
        <v>5323</v>
      </c>
      <c r="B5165" s="317">
        <v>660</v>
      </c>
      <c r="C5165" s="317">
        <v>660</v>
      </c>
      <c r="D5165" s="266">
        <f t="shared" si="107"/>
        <v>0</v>
      </c>
    </row>
    <row r="5166" spans="1:4" x14ac:dyDescent="0.25">
      <c r="A5166" s="316" t="s">
        <v>5323</v>
      </c>
      <c r="B5166" s="317">
        <v>660</v>
      </c>
      <c r="C5166" s="317">
        <v>660</v>
      </c>
      <c r="D5166" s="266">
        <f t="shared" si="107"/>
        <v>0</v>
      </c>
    </row>
    <row r="5167" spans="1:4" x14ac:dyDescent="0.25">
      <c r="A5167" s="316" t="s">
        <v>5323</v>
      </c>
      <c r="B5167" s="317">
        <v>660</v>
      </c>
      <c r="C5167" s="317">
        <v>660</v>
      </c>
      <c r="D5167" s="266">
        <f t="shared" si="107"/>
        <v>0</v>
      </c>
    </row>
    <row r="5168" spans="1:4" x14ac:dyDescent="0.25">
      <c r="A5168" s="316" t="s">
        <v>5323</v>
      </c>
      <c r="B5168" s="317">
        <v>660</v>
      </c>
      <c r="C5168" s="317">
        <v>660</v>
      </c>
      <c r="D5168" s="266">
        <f t="shared" si="107"/>
        <v>0</v>
      </c>
    </row>
    <row r="5169" spans="1:4" x14ac:dyDescent="0.25">
      <c r="A5169" s="316" t="s">
        <v>5324</v>
      </c>
      <c r="B5169" s="317">
        <v>2200</v>
      </c>
      <c r="C5169" s="317">
        <v>2200</v>
      </c>
      <c r="D5169" s="266">
        <f t="shared" si="107"/>
        <v>0</v>
      </c>
    </row>
    <row r="5170" spans="1:4" x14ac:dyDescent="0.25">
      <c r="A5170" s="316" t="s">
        <v>5324</v>
      </c>
      <c r="B5170" s="317">
        <v>2200</v>
      </c>
      <c r="C5170" s="317">
        <v>2200</v>
      </c>
      <c r="D5170" s="266">
        <f t="shared" si="107"/>
        <v>0</v>
      </c>
    </row>
    <row r="5171" spans="1:4" x14ac:dyDescent="0.25">
      <c r="A5171" s="316" t="s">
        <v>5324</v>
      </c>
      <c r="B5171" s="317">
        <v>2200</v>
      </c>
      <c r="C5171" s="317">
        <v>2200</v>
      </c>
      <c r="D5171" s="266">
        <f t="shared" si="107"/>
        <v>0</v>
      </c>
    </row>
    <row r="5172" spans="1:4" x14ac:dyDescent="0.25">
      <c r="A5172" s="316" t="s">
        <v>5325</v>
      </c>
      <c r="B5172" s="317">
        <v>195</v>
      </c>
      <c r="C5172" s="317">
        <v>195</v>
      </c>
      <c r="D5172" s="266">
        <f t="shared" si="107"/>
        <v>0</v>
      </c>
    </row>
    <row r="5173" spans="1:4" x14ac:dyDescent="0.25">
      <c r="A5173" s="316" t="s">
        <v>5325</v>
      </c>
      <c r="B5173" s="317">
        <v>195</v>
      </c>
      <c r="C5173" s="317">
        <v>195</v>
      </c>
      <c r="D5173" s="266">
        <f t="shared" si="107"/>
        <v>0</v>
      </c>
    </row>
    <row r="5174" spans="1:4" x14ac:dyDescent="0.25">
      <c r="A5174" s="316" t="s">
        <v>5325</v>
      </c>
      <c r="B5174" s="317">
        <v>195</v>
      </c>
      <c r="C5174" s="317">
        <v>195</v>
      </c>
      <c r="D5174" s="266">
        <f t="shared" si="107"/>
        <v>0</v>
      </c>
    </row>
    <row r="5175" spans="1:4" x14ac:dyDescent="0.25">
      <c r="A5175" s="316" t="s">
        <v>5325</v>
      </c>
      <c r="B5175" s="317">
        <v>195</v>
      </c>
      <c r="C5175" s="317">
        <v>195</v>
      </c>
      <c r="D5175" s="266">
        <f t="shared" si="107"/>
        <v>0</v>
      </c>
    </row>
    <row r="5176" spans="1:4" x14ac:dyDescent="0.25">
      <c r="A5176" s="316" t="s">
        <v>5325</v>
      </c>
      <c r="B5176" s="317">
        <v>195</v>
      </c>
      <c r="C5176" s="317">
        <v>195</v>
      </c>
      <c r="D5176" s="266">
        <f t="shared" si="107"/>
        <v>0</v>
      </c>
    </row>
    <row r="5177" spans="1:4" x14ac:dyDescent="0.25">
      <c r="A5177" s="316" t="s">
        <v>5325</v>
      </c>
      <c r="B5177" s="317">
        <v>195</v>
      </c>
      <c r="C5177" s="317">
        <v>195</v>
      </c>
      <c r="D5177" s="266">
        <f t="shared" si="107"/>
        <v>0</v>
      </c>
    </row>
    <row r="5178" spans="1:4" x14ac:dyDescent="0.25">
      <c r="A5178" s="316" t="s">
        <v>5325</v>
      </c>
      <c r="B5178" s="317">
        <v>195</v>
      </c>
      <c r="C5178" s="317">
        <v>195</v>
      </c>
      <c r="D5178" s="266">
        <f t="shared" si="107"/>
        <v>0</v>
      </c>
    </row>
    <row r="5179" spans="1:4" x14ac:dyDescent="0.25">
      <c r="A5179" s="316" t="s">
        <v>5325</v>
      </c>
      <c r="B5179" s="317">
        <v>195</v>
      </c>
      <c r="C5179" s="317">
        <v>195</v>
      </c>
      <c r="D5179" s="266">
        <f t="shared" si="107"/>
        <v>0</v>
      </c>
    </row>
    <row r="5180" spans="1:4" x14ac:dyDescent="0.25">
      <c r="A5180" s="316" t="s">
        <v>5325</v>
      </c>
      <c r="B5180" s="317">
        <v>195</v>
      </c>
      <c r="C5180" s="317">
        <v>195</v>
      </c>
      <c r="D5180" s="266">
        <f t="shared" si="107"/>
        <v>0</v>
      </c>
    </row>
    <row r="5181" spans="1:4" x14ac:dyDescent="0.25">
      <c r="A5181" s="316" t="s">
        <v>5325</v>
      </c>
      <c r="B5181" s="317">
        <v>195</v>
      </c>
      <c r="C5181" s="317">
        <v>195</v>
      </c>
      <c r="D5181" s="266">
        <f t="shared" si="107"/>
        <v>0</v>
      </c>
    </row>
    <row r="5182" spans="1:4" x14ac:dyDescent="0.25">
      <c r="A5182" s="316" t="s">
        <v>5325</v>
      </c>
      <c r="B5182" s="317">
        <v>195</v>
      </c>
      <c r="C5182" s="317">
        <v>195</v>
      </c>
      <c r="D5182" s="266">
        <f t="shared" si="107"/>
        <v>0</v>
      </c>
    </row>
    <row r="5183" spans="1:4" x14ac:dyDescent="0.25">
      <c r="A5183" s="316" t="s">
        <v>5325</v>
      </c>
      <c r="B5183" s="317">
        <v>195</v>
      </c>
      <c r="C5183" s="317">
        <v>195</v>
      </c>
      <c r="D5183" s="266">
        <f t="shared" si="107"/>
        <v>0</v>
      </c>
    </row>
    <row r="5184" spans="1:4" x14ac:dyDescent="0.25">
      <c r="A5184" s="316" t="s">
        <v>5325</v>
      </c>
      <c r="B5184" s="317">
        <v>195</v>
      </c>
      <c r="C5184" s="317">
        <v>195</v>
      </c>
      <c r="D5184" s="266">
        <f t="shared" si="107"/>
        <v>0</v>
      </c>
    </row>
    <row r="5185" spans="1:4" x14ac:dyDescent="0.25">
      <c r="A5185" s="316" t="s">
        <v>5325</v>
      </c>
      <c r="B5185" s="317">
        <v>195</v>
      </c>
      <c r="C5185" s="317">
        <v>195</v>
      </c>
      <c r="D5185" s="266">
        <f t="shared" si="107"/>
        <v>0</v>
      </c>
    </row>
    <row r="5186" spans="1:4" x14ac:dyDescent="0.25">
      <c r="A5186" s="316" t="s">
        <v>5325</v>
      </c>
      <c r="B5186" s="317">
        <v>195</v>
      </c>
      <c r="C5186" s="317">
        <v>195</v>
      </c>
      <c r="D5186" s="266">
        <f t="shared" si="107"/>
        <v>0</v>
      </c>
    </row>
    <row r="5187" spans="1:4" x14ac:dyDescent="0.25">
      <c r="A5187" s="316" t="s">
        <v>5325</v>
      </c>
      <c r="B5187" s="317">
        <v>195</v>
      </c>
      <c r="C5187" s="317">
        <v>195</v>
      </c>
      <c r="D5187" s="266">
        <f t="shared" si="107"/>
        <v>0</v>
      </c>
    </row>
    <row r="5188" spans="1:4" x14ac:dyDescent="0.25">
      <c r="A5188" s="316" t="s">
        <v>5325</v>
      </c>
      <c r="B5188" s="317">
        <v>195</v>
      </c>
      <c r="C5188" s="317">
        <v>195</v>
      </c>
      <c r="D5188" s="266">
        <f t="shared" si="107"/>
        <v>0</v>
      </c>
    </row>
    <row r="5189" spans="1:4" x14ac:dyDescent="0.25">
      <c r="A5189" s="316" t="s">
        <v>5325</v>
      </c>
      <c r="B5189" s="317">
        <v>195</v>
      </c>
      <c r="C5189" s="317">
        <v>195</v>
      </c>
      <c r="D5189" s="266">
        <f t="shared" si="107"/>
        <v>0</v>
      </c>
    </row>
    <row r="5190" spans="1:4" x14ac:dyDescent="0.25">
      <c r="A5190" s="316" t="s">
        <v>5325</v>
      </c>
      <c r="B5190" s="317">
        <v>195</v>
      </c>
      <c r="C5190" s="317">
        <v>195</v>
      </c>
      <c r="D5190" s="266">
        <f t="shared" si="107"/>
        <v>0</v>
      </c>
    </row>
    <row r="5191" spans="1:4" x14ac:dyDescent="0.25">
      <c r="A5191" s="316" t="s">
        <v>5325</v>
      </c>
      <c r="B5191" s="317">
        <v>195</v>
      </c>
      <c r="C5191" s="317">
        <v>195</v>
      </c>
      <c r="D5191" s="266">
        <f t="shared" si="107"/>
        <v>0</v>
      </c>
    </row>
    <row r="5192" spans="1:4" x14ac:dyDescent="0.25">
      <c r="A5192" s="316" t="s">
        <v>5325</v>
      </c>
      <c r="B5192" s="317">
        <v>195</v>
      </c>
      <c r="C5192" s="317">
        <v>195</v>
      </c>
      <c r="D5192" s="266">
        <f t="shared" si="107"/>
        <v>0</v>
      </c>
    </row>
    <row r="5193" spans="1:4" x14ac:dyDescent="0.25">
      <c r="A5193" s="316" t="s">
        <v>5325</v>
      </c>
      <c r="B5193" s="317">
        <v>195</v>
      </c>
      <c r="C5193" s="317">
        <v>195</v>
      </c>
      <c r="D5193" s="266">
        <f t="shared" si="107"/>
        <v>0</v>
      </c>
    </row>
    <row r="5194" spans="1:4" x14ac:dyDescent="0.25">
      <c r="A5194" s="316" t="s">
        <v>5325</v>
      </c>
      <c r="B5194" s="317">
        <v>195</v>
      </c>
      <c r="C5194" s="317">
        <v>195</v>
      </c>
      <c r="D5194" s="266">
        <f t="shared" si="107"/>
        <v>0</v>
      </c>
    </row>
    <row r="5195" spans="1:4" x14ac:dyDescent="0.25">
      <c r="A5195" s="316" t="s">
        <v>5325</v>
      </c>
      <c r="B5195" s="317">
        <v>195</v>
      </c>
      <c r="C5195" s="317">
        <v>195</v>
      </c>
      <c r="D5195" s="266">
        <f t="shared" si="107"/>
        <v>0</v>
      </c>
    </row>
    <row r="5196" spans="1:4" x14ac:dyDescent="0.25">
      <c r="A5196" s="316" t="s">
        <v>5325</v>
      </c>
      <c r="B5196" s="317">
        <v>195</v>
      </c>
      <c r="C5196" s="317">
        <v>195</v>
      </c>
      <c r="D5196" s="266">
        <f t="shared" si="107"/>
        <v>0</v>
      </c>
    </row>
    <row r="5197" spans="1:4" x14ac:dyDescent="0.25">
      <c r="A5197" s="316" t="s">
        <v>5325</v>
      </c>
      <c r="B5197" s="317">
        <v>195</v>
      </c>
      <c r="C5197" s="317">
        <v>195</v>
      </c>
      <c r="D5197" s="266">
        <f t="shared" si="107"/>
        <v>0</v>
      </c>
    </row>
    <row r="5198" spans="1:4" x14ac:dyDescent="0.25">
      <c r="A5198" s="316" t="s">
        <v>5325</v>
      </c>
      <c r="B5198" s="317">
        <v>195</v>
      </c>
      <c r="C5198" s="317">
        <v>195</v>
      </c>
      <c r="D5198" s="266">
        <f t="shared" si="107"/>
        <v>0</v>
      </c>
    </row>
    <row r="5199" spans="1:4" x14ac:dyDescent="0.25">
      <c r="A5199" s="316" t="s">
        <v>5325</v>
      </c>
      <c r="B5199" s="317">
        <v>195</v>
      </c>
      <c r="C5199" s="317">
        <v>195</v>
      </c>
      <c r="D5199" s="266">
        <f t="shared" si="107"/>
        <v>0</v>
      </c>
    </row>
    <row r="5200" spans="1:4" x14ac:dyDescent="0.25">
      <c r="A5200" s="316" t="s">
        <v>5325</v>
      </c>
      <c r="B5200" s="317">
        <v>195</v>
      </c>
      <c r="C5200" s="317">
        <v>195</v>
      </c>
      <c r="D5200" s="266">
        <f t="shared" si="107"/>
        <v>0</v>
      </c>
    </row>
    <row r="5201" spans="1:4" x14ac:dyDescent="0.25">
      <c r="A5201" s="316" t="s">
        <v>5325</v>
      </c>
      <c r="B5201" s="317">
        <v>195</v>
      </c>
      <c r="C5201" s="317">
        <v>195</v>
      </c>
      <c r="D5201" s="266">
        <f t="shared" si="107"/>
        <v>0</v>
      </c>
    </row>
    <row r="5202" spans="1:4" x14ac:dyDescent="0.25">
      <c r="A5202" s="316" t="s">
        <v>5325</v>
      </c>
      <c r="B5202" s="317">
        <v>195</v>
      </c>
      <c r="C5202" s="317">
        <v>195</v>
      </c>
      <c r="D5202" s="266">
        <f t="shared" si="107"/>
        <v>0</v>
      </c>
    </row>
    <row r="5203" spans="1:4" x14ac:dyDescent="0.25">
      <c r="A5203" s="316" t="s">
        <v>5325</v>
      </c>
      <c r="B5203" s="317">
        <v>195</v>
      </c>
      <c r="C5203" s="317">
        <v>195</v>
      </c>
      <c r="D5203" s="266">
        <f t="shared" si="107"/>
        <v>0</v>
      </c>
    </row>
    <row r="5204" spans="1:4" x14ac:dyDescent="0.25">
      <c r="A5204" s="316" t="s">
        <v>5325</v>
      </c>
      <c r="B5204" s="317">
        <v>195</v>
      </c>
      <c r="C5204" s="317">
        <v>195</v>
      </c>
      <c r="D5204" s="266">
        <f t="shared" si="107"/>
        <v>0</v>
      </c>
    </row>
    <row r="5205" spans="1:4" x14ac:dyDescent="0.25">
      <c r="A5205" s="316" t="s">
        <v>5325</v>
      </c>
      <c r="B5205" s="317">
        <v>195</v>
      </c>
      <c r="C5205" s="317">
        <v>195</v>
      </c>
      <c r="D5205" s="266">
        <f t="shared" si="107"/>
        <v>0</v>
      </c>
    </row>
    <row r="5206" spans="1:4" x14ac:dyDescent="0.25">
      <c r="A5206" s="316" t="s">
        <v>5325</v>
      </c>
      <c r="B5206" s="317">
        <v>195</v>
      </c>
      <c r="C5206" s="317">
        <v>195</v>
      </c>
      <c r="D5206" s="266">
        <f t="shared" si="107"/>
        <v>0</v>
      </c>
    </row>
    <row r="5207" spans="1:4" x14ac:dyDescent="0.25">
      <c r="A5207" s="316" t="s">
        <v>5325</v>
      </c>
      <c r="B5207" s="317">
        <v>195</v>
      </c>
      <c r="C5207" s="317">
        <v>195</v>
      </c>
      <c r="D5207" s="266">
        <f t="shared" ref="D5207:D5270" si="108">B5207-C5207</f>
        <v>0</v>
      </c>
    </row>
    <row r="5208" spans="1:4" x14ac:dyDescent="0.25">
      <c r="A5208" s="316" t="s">
        <v>5325</v>
      </c>
      <c r="B5208" s="317">
        <v>195</v>
      </c>
      <c r="C5208" s="317">
        <v>195</v>
      </c>
      <c r="D5208" s="266">
        <f t="shared" si="108"/>
        <v>0</v>
      </c>
    </row>
    <row r="5209" spans="1:4" x14ac:dyDescent="0.25">
      <c r="A5209" s="316" t="s">
        <v>5325</v>
      </c>
      <c r="B5209" s="317">
        <v>195</v>
      </c>
      <c r="C5209" s="317">
        <v>195</v>
      </c>
      <c r="D5209" s="266">
        <f t="shared" si="108"/>
        <v>0</v>
      </c>
    </row>
    <row r="5210" spans="1:4" x14ac:dyDescent="0.25">
      <c r="A5210" s="316" t="s">
        <v>5325</v>
      </c>
      <c r="B5210" s="317">
        <v>195</v>
      </c>
      <c r="C5210" s="317">
        <v>195</v>
      </c>
      <c r="D5210" s="266">
        <f t="shared" si="108"/>
        <v>0</v>
      </c>
    </row>
    <row r="5211" spans="1:4" x14ac:dyDescent="0.25">
      <c r="A5211" s="316" t="s">
        <v>5325</v>
      </c>
      <c r="B5211" s="317">
        <v>195</v>
      </c>
      <c r="C5211" s="317">
        <v>195</v>
      </c>
      <c r="D5211" s="266">
        <f t="shared" si="108"/>
        <v>0</v>
      </c>
    </row>
    <row r="5212" spans="1:4" x14ac:dyDescent="0.25">
      <c r="A5212" s="316" t="s">
        <v>5325</v>
      </c>
      <c r="B5212" s="317">
        <v>195</v>
      </c>
      <c r="C5212" s="317">
        <v>195</v>
      </c>
      <c r="D5212" s="266">
        <f t="shared" si="108"/>
        <v>0</v>
      </c>
    </row>
    <row r="5213" spans="1:4" x14ac:dyDescent="0.25">
      <c r="A5213" s="316" t="s">
        <v>5325</v>
      </c>
      <c r="B5213" s="317">
        <v>195</v>
      </c>
      <c r="C5213" s="317">
        <v>195</v>
      </c>
      <c r="D5213" s="266">
        <f t="shared" si="108"/>
        <v>0</v>
      </c>
    </row>
    <row r="5214" spans="1:4" x14ac:dyDescent="0.25">
      <c r="A5214" s="316" t="s">
        <v>5325</v>
      </c>
      <c r="B5214" s="317">
        <v>195</v>
      </c>
      <c r="C5214" s="317">
        <v>195</v>
      </c>
      <c r="D5214" s="266">
        <f t="shared" si="108"/>
        <v>0</v>
      </c>
    </row>
    <row r="5215" spans="1:4" x14ac:dyDescent="0.25">
      <c r="A5215" s="316" t="s">
        <v>5325</v>
      </c>
      <c r="B5215" s="317">
        <v>195</v>
      </c>
      <c r="C5215" s="317">
        <v>195</v>
      </c>
      <c r="D5215" s="266">
        <f t="shared" si="108"/>
        <v>0</v>
      </c>
    </row>
    <row r="5216" spans="1:4" x14ac:dyDescent="0.25">
      <c r="A5216" s="316" t="s">
        <v>5325</v>
      </c>
      <c r="B5216" s="317">
        <v>195</v>
      </c>
      <c r="C5216" s="317">
        <v>195</v>
      </c>
      <c r="D5216" s="266">
        <f t="shared" si="108"/>
        <v>0</v>
      </c>
    </row>
    <row r="5217" spans="1:4" x14ac:dyDescent="0.25">
      <c r="A5217" s="316" t="s">
        <v>5325</v>
      </c>
      <c r="B5217" s="317">
        <v>195</v>
      </c>
      <c r="C5217" s="317">
        <v>195</v>
      </c>
      <c r="D5217" s="266">
        <f t="shared" si="108"/>
        <v>0</v>
      </c>
    </row>
    <row r="5218" spans="1:4" x14ac:dyDescent="0.25">
      <c r="A5218" s="316" t="s">
        <v>5325</v>
      </c>
      <c r="B5218" s="317">
        <v>195</v>
      </c>
      <c r="C5218" s="317">
        <v>195</v>
      </c>
      <c r="D5218" s="266">
        <f t="shared" si="108"/>
        <v>0</v>
      </c>
    </row>
    <row r="5219" spans="1:4" x14ac:dyDescent="0.25">
      <c r="A5219" s="316" t="s">
        <v>5325</v>
      </c>
      <c r="B5219" s="317">
        <v>195</v>
      </c>
      <c r="C5219" s="317">
        <v>195</v>
      </c>
      <c r="D5219" s="266">
        <f t="shared" si="108"/>
        <v>0</v>
      </c>
    </row>
    <row r="5220" spans="1:4" x14ac:dyDescent="0.25">
      <c r="A5220" s="316" t="s">
        <v>5325</v>
      </c>
      <c r="B5220" s="317">
        <v>195</v>
      </c>
      <c r="C5220" s="317">
        <v>195</v>
      </c>
      <c r="D5220" s="266">
        <f t="shared" si="108"/>
        <v>0</v>
      </c>
    </row>
    <row r="5221" spans="1:4" x14ac:dyDescent="0.25">
      <c r="A5221" s="316" t="s">
        <v>5325</v>
      </c>
      <c r="B5221" s="317">
        <v>195</v>
      </c>
      <c r="C5221" s="317">
        <v>195</v>
      </c>
      <c r="D5221" s="266">
        <f t="shared" si="108"/>
        <v>0</v>
      </c>
    </row>
    <row r="5222" spans="1:4" x14ac:dyDescent="0.25">
      <c r="A5222" s="316" t="s">
        <v>5325</v>
      </c>
      <c r="B5222" s="317">
        <v>195</v>
      </c>
      <c r="C5222" s="317">
        <v>195</v>
      </c>
      <c r="D5222" s="266">
        <f t="shared" si="108"/>
        <v>0</v>
      </c>
    </row>
    <row r="5223" spans="1:4" x14ac:dyDescent="0.25">
      <c r="A5223" s="316" t="s">
        <v>5325</v>
      </c>
      <c r="B5223" s="317">
        <v>195</v>
      </c>
      <c r="C5223" s="317">
        <v>195</v>
      </c>
      <c r="D5223" s="266">
        <f t="shared" si="108"/>
        <v>0</v>
      </c>
    </row>
    <row r="5224" spans="1:4" x14ac:dyDescent="0.25">
      <c r="A5224" s="316" t="s">
        <v>5325</v>
      </c>
      <c r="B5224" s="317">
        <v>195</v>
      </c>
      <c r="C5224" s="317">
        <v>195</v>
      </c>
      <c r="D5224" s="266">
        <f t="shared" si="108"/>
        <v>0</v>
      </c>
    </row>
    <row r="5225" spans="1:4" x14ac:dyDescent="0.25">
      <c r="A5225" s="316" t="s">
        <v>5325</v>
      </c>
      <c r="B5225" s="317">
        <v>195</v>
      </c>
      <c r="C5225" s="317">
        <v>195</v>
      </c>
      <c r="D5225" s="266">
        <f t="shared" si="108"/>
        <v>0</v>
      </c>
    </row>
    <row r="5226" spans="1:4" x14ac:dyDescent="0.25">
      <c r="A5226" s="316" t="s">
        <v>5325</v>
      </c>
      <c r="B5226" s="317">
        <v>195</v>
      </c>
      <c r="C5226" s="317">
        <v>195</v>
      </c>
      <c r="D5226" s="266">
        <f t="shared" si="108"/>
        <v>0</v>
      </c>
    </row>
    <row r="5227" spans="1:4" x14ac:dyDescent="0.25">
      <c r="A5227" s="316" t="s">
        <v>5325</v>
      </c>
      <c r="B5227" s="317">
        <v>195</v>
      </c>
      <c r="C5227" s="317">
        <v>195</v>
      </c>
      <c r="D5227" s="266">
        <f t="shared" si="108"/>
        <v>0</v>
      </c>
    </row>
    <row r="5228" spans="1:4" x14ac:dyDescent="0.25">
      <c r="A5228" s="316" t="s">
        <v>5325</v>
      </c>
      <c r="B5228" s="317">
        <v>195</v>
      </c>
      <c r="C5228" s="317">
        <v>195</v>
      </c>
      <c r="D5228" s="266">
        <f t="shared" si="108"/>
        <v>0</v>
      </c>
    </row>
    <row r="5229" spans="1:4" x14ac:dyDescent="0.25">
      <c r="A5229" s="316" t="s">
        <v>5325</v>
      </c>
      <c r="B5229" s="317">
        <v>195</v>
      </c>
      <c r="C5229" s="317">
        <v>195</v>
      </c>
      <c r="D5229" s="266">
        <f t="shared" si="108"/>
        <v>0</v>
      </c>
    </row>
    <row r="5230" spans="1:4" x14ac:dyDescent="0.25">
      <c r="A5230" s="316" t="s">
        <v>5325</v>
      </c>
      <c r="B5230" s="317">
        <v>195</v>
      </c>
      <c r="C5230" s="317">
        <v>195</v>
      </c>
      <c r="D5230" s="266">
        <f t="shared" si="108"/>
        <v>0</v>
      </c>
    </row>
    <row r="5231" spans="1:4" x14ac:dyDescent="0.25">
      <c r="A5231" s="316" t="s">
        <v>5325</v>
      </c>
      <c r="B5231" s="317">
        <v>195</v>
      </c>
      <c r="C5231" s="317">
        <v>195</v>
      </c>
      <c r="D5231" s="266">
        <f t="shared" si="108"/>
        <v>0</v>
      </c>
    </row>
    <row r="5232" spans="1:4" x14ac:dyDescent="0.25">
      <c r="A5232" s="316" t="s">
        <v>5325</v>
      </c>
      <c r="B5232" s="317">
        <v>195</v>
      </c>
      <c r="C5232" s="317">
        <v>195</v>
      </c>
      <c r="D5232" s="266">
        <f t="shared" si="108"/>
        <v>0</v>
      </c>
    </row>
    <row r="5233" spans="1:4" x14ac:dyDescent="0.25">
      <c r="A5233" s="316" t="s">
        <v>5325</v>
      </c>
      <c r="B5233" s="317">
        <v>195</v>
      </c>
      <c r="C5233" s="317">
        <v>195</v>
      </c>
      <c r="D5233" s="266">
        <f t="shared" si="108"/>
        <v>0</v>
      </c>
    </row>
    <row r="5234" spans="1:4" x14ac:dyDescent="0.25">
      <c r="A5234" s="316" t="s">
        <v>5325</v>
      </c>
      <c r="B5234" s="317">
        <v>195</v>
      </c>
      <c r="C5234" s="317">
        <v>195</v>
      </c>
      <c r="D5234" s="266">
        <f t="shared" si="108"/>
        <v>0</v>
      </c>
    </row>
    <row r="5235" spans="1:4" x14ac:dyDescent="0.25">
      <c r="A5235" s="316" t="s">
        <v>5325</v>
      </c>
      <c r="B5235" s="317">
        <v>195</v>
      </c>
      <c r="C5235" s="317">
        <v>195</v>
      </c>
      <c r="D5235" s="266">
        <f t="shared" si="108"/>
        <v>0</v>
      </c>
    </row>
    <row r="5236" spans="1:4" x14ac:dyDescent="0.25">
      <c r="A5236" s="316" t="s">
        <v>5325</v>
      </c>
      <c r="B5236" s="317">
        <v>195</v>
      </c>
      <c r="C5236" s="317">
        <v>195</v>
      </c>
      <c r="D5236" s="266">
        <f t="shared" si="108"/>
        <v>0</v>
      </c>
    </row>
    <row r="5237" spans="1:4" x14ac:dyDescent="0.25">
      <c r="A5237" s="316" t="s">
        <v>5325</v>
      </c>
      <c r="B5237" s="317">
        <v>195</v>
      </c>
      <c r="C5237" s="317">
        <v>195</v>
      </c>
      <c r="D5237" s="266">
        <f t="shared" si="108"/>
        <v>0</v>
      </c>
    </row>
    <row r="5238" spans="1:4" x14ac:dyDescent="0.25">
      <c r="A5238" s="316" t="s">
        <v>5325</v>
      </c>
      <c r="B5238" s="317">
        <v>195</v>
      </c>
      <c r="C5238" s="317">
        <v>195</v>
      </c>
      <c r="D5238" s="266">
        <f t="shared" si="108"/>
        <v>0</v>
      </c>
    </row>
    <row r="5239" spans="1:4" x14ac:dyDescent="0.25">
      <c r="A5239" s="316" t="s">
        <v>5325</v>
      </c>
      <c r="B5239" s="317">
        <v>195</v>
      </c>
      <c r="C5239" s="317">
        <v>195</v>
      </c>
      <c r="D5239" s="266">
        <f t="shared" si="108"/>
        <v>0</v>
      </c>
    </row>
    <row r="5240" spans="1:4" x14ac:dyDescent="0.25">
      <c r="A5240" s="316" t="s">
        <v>5325</v>
      </c>
      <c r="B5240" s="317">
        <v>195</v>
      </c>
      <c r="C5240" s="317">
        <v>195</v>
      </c>
      <c r="D5240" s="266">
        <f t="shared" si="108"/>
        <v>0</v>
      </c>
    </row>
    <row r="5241" spans="1:4" x14ac:dyDescent="0.25">
      <c r="A5241" s="316" t="s">
        <v>5325</v>
      </c>
      <c r="B5241" s="317">
        <v>195</v>
      </c>
      <c r="C5241" s="317">
        <v>195</v>
      </c>
      <c r="D5241" s="266">
        <f t="shared" si="108"/>
        <v>0</v>
      </c>
    </row>
    <row r="5242" spans="1:4" x14ac:dyDescent="0.25">
      <c r="A5242" s="316" t="s">
        <v>5325</v>
      </c>
      <c r="B5242" s="317">
        <v>195</v>
      </c>
      <c r="C5242" s="317">
        <v>195</v>
      </c>
      <c r="D5242" s="266">
        <f t="shared" si="108"/>
        <v>0</v>
      </c>
    </row>
    <row r="5243" spans="1:4" x14ac:dyDescent="0.25">
      <c r="A5243" s="316" t="s">
        <v>5325</v>
      </c>
      <c r="B5243" s="317">
        <v>195</v>
      </c>
      <c r="C5243" s="317">
        <v>195</v>
      </c>
      <c r="D5243" s="266">
        <f t="shared" si="108"/>
        <v>0</v>
      </c>
    </row>
    <row r="5244" spans="1:4" x14ac:dyDescent="0.25">
      <c r="A5244" s="316" t="s">
        <v>5326</v>
      </c>
      <c r="B5244" s="317">
        <v>4070</v>
      </c>
      <c r="C5244" s="317">
        <v>4070</v>
      </c>
      <c r="D5244" s="266">
        <f t="shared" si="108"/>
        <v>0</v>
      </c>
    </row>
    <row r="5245" spans="1:4" x14ac:dyDescent="0.25">
      <c r="A5245" s="316" t="s">
        <v>5327</v>
      </c>
      <c r="B5245" s="317">
        <v>5720</v>
      </c>
      <c r="C5245" s="317">
        <v>5720</v>
      </c>
      <c r="D5245" s="266">
        <f t="shared" si="108"/>
        <v>0</v>
      </c>
    </row>
    <row r="5246" spans="1:4" x14ac:dyDescent="0.25">
      <c r="A5246" s="316" t="s">
        <v>5327</v>
      </c>
      <c r="B5246" s="317">
        <v>5720</v>
      </c>
      <c r="C5246" s="317">
        <v>5720</v>
      </c>
      <c r="D5246" s="266">
        <f t="shared" si="108"/>
        <v>0</v>
      </c>
    </row>
    <row r="5247" spans="1:4" x14ac:dyDescent="0.25">
      <c r="A5247" s="316" t="s">
        <v>5328</v>
      </c>
      <c r="B5247" s="317">
        <v>620</v>
      </c>
      <c r="C5247" s="317">
        <v>620</v>
      </c>
      <c r="D5247" s="266">
        <f t="shared" si="108"/>
        <v>0</v>
      </c>
    </row>
    <row r="5248" spans="1:4" x14ac:dyDescent="0.25">
      <c r="A5248" s="316" t="s">
        <v>5328</v>
      </c>
      <c r="B5248" s="317">
        <v>620</v>
      </c>
      <c r="C5248" s="317">
        <v>620</v>
      </c>
      <c r="D5248" s="266">
        <f t="shared" si="108"/>
        <v>0</v>
      </c>
    </row>
    <row r="5249" spans="1:4" x14ac:dyDescent="0.25">
      <c r="A5249" s="316" t="s">
        <v>5328</v>
      </c>
      <c r="B5249" s="317">
        <v>620</v>
      </c>
      <c r="C5249" s="317">
        <v>620</v>
      </c>
      <c r="D5249" s="266">
        <f t="shared" si="108"/>
        <v>0</v>
      </c>
    </row>
    <row r="5250" spans="1:4" x14ac:dyDescent="0.25">
      <c r="A5250" s="316" t="s">
        <v>5328</v>
      </c>
      <c r="B5250" s="317">
        <v>620</v>
      </c>
      <c r="C5250" s="317">
        <v>620</v>
      </c>
      <c r="D5250" s="266">
        <f t="shared" si="108"/>
        <v>0</v>
      </c>
    </row>
    <row r="5251" spans="1:4" x14ac:dyDescent="0.25">
      <c r="A5251" s="316" t="s">
        <v>5328</v>
      </c>
      <c r="B5251" s="317">
        <v>620</v>
      </c>
      <c r="C5251" s="317">
        <v>620</v>
      </c>
      <c r="D5251" s="266">
        <f t="shared" si="108"/>
        <v>0</v>
      </c>
    </row>
    <row r="5252" spans="1:4" x14ac:dyDescent="0.25">
      <c r="A5252" s="316" t="s">
        <v>5328</v>
      </c>
      <c r="B5252" s="317">
        <v>620</v>
      </c>
      <c r="C5252" s="317">
        <v>620</v>
      </c>
      <c r="D5252" s="266">
        <f t="shared" si="108"/>
        <v>0</v>
      </c>
    </row>
    <row r="5253" spans="1:4" x14ac:dyDescent="0.25">
      <c r="A5253" s="316" t="s">
        <v>5328</v>
      </c>
      <c r="B5253" s="317">
        <v>620</v>
      </c>
      <c r="C5253" s="317">
        <v>620</v>
      </c>
      <c r="D5253" s="266">
        <f t="shared" si="108"/>
        <v>0</v>
      </c>
    </row>
    <row r="5254" spans="1:4" x14ac:dyDescent="0.25">
      <c r="A5254" s="316" t="s">
        <v>5328</v>
      </c>
      <c r="B5254" s="317">
        <v>620</v>
      </c>
      <c r="C5254" s="317">
        <v>620</v>
      </c>
      <c r="D5254" s="266">
        <f t="shared" si="108"/>
        <v>0</v>
      </c>
    </row>
    <row r="5255" spans="1:4" x14ac:dyDescent="0.25">
      <c r="A5255" s="316" t="s">
        <v>5328</v>
      </c>
      <c r="B5255" s="317">
        <v>620</v>
      </c>
      <c r="C5255" s="317">
        <v>620</v>
      </c>
      <c r="D5255" s="266">
        <f t="shared" si="108"/>
        <v>0</v>
      </c>
    </row>
    <row r="5256" spans="1:4" x14ac:dyDescent="0.25">
      <c r="A5256" s="316" t="s">
        <v>5328</v>
      </c>
      <c r="B5256" s="317">
        <v>620</v>
      </c>
      <c r="C5256" s="317">
        <v>620</v>
      </c>
      <c r="D5256" s="266">
        <f t="shared" si="108"/>
        <v>0</v>
      </c>
    </row>
    <row r="5257" spans="1:4" x14ac:dyDescent="0.25">
      <c r="A5257" s="316" t="s">
        <v>5328</v>
      </c>
      <c r="B5257" s="317">
        <v>620</v>
      </c>
      <c r="C5257" s="317">
        <v>620</v>
      </c>
      <c r="D5257" s="266">
        <f t="shared" si="108"/>
        <v>0</v>
      </c>
    </row>
    <row r="5258" spans="1:4" x14ac:dyDescent="0.25">
      <c r="A5258" s="316" t="s">
        <v>5328</v>
      </c>
      <c r="B5258" s="317">
        <v>620</v>
      </c>
      <c r="C5258" s="317">
        <v>620</v>
      </c>
      <c r="D5258" s="266">
        <f t="shared" si="108"/>
        <v>0</v>
      </c>
    </row>
    <row r="5259" spans="1:4" x14ac:dyDescent="0.25">
      <c r="A5259" s="316" t="s">
        <v>5328</v>
      </c>
      <c r="B5259" s="317">
        <v>620</v>
      </c>
      <c r="C5259" s="317">
        <v>620</v>
      </c>
      <c r="D5259" s="266">
        <f t="shared" si="108"/>
        <v>0</v>
      </c>
    </row>
    <row r="5260" spans="1:4" x14ac:dyDescent="0.25">
      <c r="A5260" s="316" t="s">
        <v>5328</v>
      </c>
      <c r="B5260" s="317">
        <v>620</v>
      </c>
      <c r="C5260" s="317">
        <v>620</v>
      </c>
      <c r="D5260" s="266">
        <f t="shared" si="108"/>
        <v>0</v>
      </c>
    </row>
    <row r="5261" spans="1:4" x14ac:dyDescent="0.25">
      <c r="A5261" s="316" t="s">
        <v>5328</v>
      </c>
      <c r="B5261" s="317">
        <v>620</v>
      </c>
      <c r="C5261" s="317">
        <v>620</v>
      </c>
      <c r="D5261" s="266">
        <f t="shared" si="108"/>
        <v>0</v>
      </c>
    </row>
    <row r="5262" spans="1:4" x14ac:dyDescent="0.25">
      <c r="A5262" s="316" t="s">
        <v>5328</v>
      </c>
      <c r="B5262" s="317">
        <v>620</v>
      </c>
      <c r="C5262" s="317">
        <v>620</v>
      </c>
      <c r="D5262" s="266">
        <f t="shared" si="108"/>
        <v>0</v>
      </c>
    </row>
    <row r="5263" spans="1:4" x14ac:dyDescent="0.25">
      <c r="A5263" s="316" t="s">
        <v>5328</v>
      </c>
      <c r="B5263" s="317">
        <v>620</v>
      </c>
      <c r="C5263" s="317">
        <v>620</v>
      </c>
      <c r="D5263" s="266">
        <f t="shared" si="108"/>
        <v>0</v>
      </c>
    </row>
    <row r="5264" spans="1:4" x14ac:dyDescent="0.25">
      <c r="A5264" s="316" t="s">
        <v>5328</v>
      </c>
      <c r="B5264" s="317">
        <v>620</v>
      </c>
      <c r="C5264" s="317">
        <v>620</v>
      </c>
      <c r="D5264" s="266">
        <f t="shared" si="108"/>
        <v>0</v>
      </c>
    </row>
    <row r="5265" spans="1:4" x14ac:dyDescent="0.25">
      <c r="A5265" s="316" t="s">
        <v>5328</v>
      </c>
      <c r="B5265" s="317">
        <v>620</v>
      </c>
      <c r="C5265" s="317">
        <v>620</v>
      </c>
      <c r="D5265" s="266">
        <f t="shared" si="108"/>
        <v>0</v>
      </c>
    </row>
    <row r="5266" spans="1:4" x14ac:dyDescent="0.25">
      <c r="A5266" s="316" t="s">
        <v>5328</v>
      </c>
      <c r="B5266" s="317">
        <v>620</v>
      </c>
      <c r="C5266" s="317">
        <v>620</v>
      </c>
      <c r="D5266" s="266">
        <f t="shared" si="108"/>
        <v>0</v>
      </c>
    </row>
    <row r="5267" spans="1:4" x14ac:dyDescent="0.25">
      <c r="A5267" s="316" t="s">
        <v>5328</v>
      </c>
      <c r="B5267" s="317">
        <v>620</v>
      </c>
      <c r="C5267" s="317">
        <v>620</v>
      </c>
      <c r="D5267" s="266">
        <f t="shared" si="108"/>
        <v>0</v>
      </c>
    </row>
    <row r="5268" spans="1:4" x14ac:dyDescent="0.25">
      <c r="A5268" s="316" t="s">
        <v>5328</v>
      </c>
      <c r="B5268" s="317">
        <v>620</v>
      </c>
      <c r="C5268" s="317">
        <v>620</v>
      </c>
      <c r="D5268" s="266">
        <f t="shared" si="108"/>
        <v>0</v>
      </c>
    </row>
    <row r="5269" spans="1:4" x14ac:dyDescent="0.25">
      <c r="A5269" s="316" t="s">
        <v>5328</v>
      </c>
      <c r="B5269" s="317">
        <v>620</v>
      </c>
      <c r="C5269" s="317">
        <v>620</v>
      </c>
      <c r="D5269" s="266">
        <f t="shared" si="108"/>
        <v>0</v>
      </c>
    </row>
    <row r="5270" spans="1:4" x14ac:dyDescent="0.25">
      <c r="A5270" s="316" t="s">
        <v>5328</v>
      </c>
      <c r="B5270" s="317">
        <v>620</v>
      </c>
      <c r="C5270" s="317">
        <v>620</v>
      </c>
      <c r="D5270" s="266">
        <f t="shared" si="108"/>
        <v>0</v>
      </c>
    </row>
    <row r="5271" spans="1:4" x14ac:dyDescent="0.25">
      <c r="A5271" s="316" t="s">
        <v>5328</v>
      </c>
      <c r="B5271" s="317">
        <v>620</v>
      </c>
      <c r="C5271" s="317">
        <v>620</v>
      </c>
      <c r="D5271" s="266">
        <f t="shared" ref="D5271:D5334" si="109">B5271-C5271</f>
        <v>0</v>
      </c>
    </row>
    <row r="5272" spans="1:4" x14ac:dyDescent="0.25">
      <c r="A5272" s="316" t="s">
        <v>5328</v>
      </c>
      <c r="B5272" s="317">
        <v>620</v>
      </c>
      <c r="C5272" s="317">
        <v>620</v>
      </c>
      <c r="D5272" s="266">
        <f t="shared" si="109"/>
        <v>0</v>
      </c>
    </row>
    <row r="5273" spans="1:4" x14ac:dyDescent="0.25">
      <c r="A5273" s="316" t="s">
        <v>5328</v>
      </c>
      <c r="B5273" s="317">
        <v>620</v>
      </c>
      <c r="C5273" s="317">
        <v>620</v>
      </c>
      <c r="D5273" s="266">
        <f t="shared" si="109"/>
        <v>0</v>
      </c>
    </row>
    <row r="5274" spans="1:4" x14ac:dyDescent="0.25">
      <c r="A5274" s="316" t="s">
        <v>5328</v>
      </c>
      <c r="B5274" s="317">
        <v>620</v>
      </c>
      <c r="C5274" s="317">
        <v>620</v>
      </c>
      <c r="D5274" s="266">
        <f t="shared" si="109"/>
        <v>0</v>
      </c>
    </row>
    <row r="5275" spans="1:4" x14ac:dyDescent="0.25">
      <c r="A5275" s="316" t="s">
        <v>5328</v>
      </c>
      <c r="B5275" s="317">
        <v>620</v>
      </c>
      <c r="C5275" s="317">
        <v>620</v>
      </c>
      <c r="D5275" s="266">
        <f t="shared" si="109"/>
        <v>0</v>
      </c>
    </row>
    <row r="5276" spans="1:4" x14ac:dyDescent="0.25">
      <c r="A5276" s="316" t="s">
        <v>5328</v>
      </c>
      <c r="B5276" s="317">
        <v>620</v>
      </c>
      <c r="C5276" s="317">
        <v>620</v>
      </c>
      <c r="D5276" s="266">
        <f t="shared" si="109"/>
        <v>0</v>
      </c>
    </row>
    <row r="5277" spans="1:4" x14ac:dyDescent="0.25">
      <c r="A5277" s="316" t="s">
        <v>5328</v>
      </c>
      <c r="B5277" s="317">
        <v>620</v>
      </c>
      <c r="C5277" s="317">
        <v>620</v>
      </c>
      <c r="D5277" s="266">
        <f t="shared" si="109"/>
        <v>0</v>
      </c>
    </row>
    <row r="5278" spans="1:4" x14ac:dyDescent="0.25">
      <c r="A5278" s="316" t="s">
        <v>5328</v>
      </c>
      <c r="B5278" s="317">
        <v>620</v>
      </c>
      <c r="C5278" s="317">
        <v>620</v>
      </c>
      <c r="D5278" s="266">
        <f t="shared" si="109"/>
        <v>0</v>
      </c>
    </row>
    <row r="5279" spans="1:4" x14ac:dyDescent="0.25">
      <c r="A5279" s="316" t="s">
        <v>5328</v>
      </c>
      <c r="B5279" s="317">
        <v>620</v>
      </c>
      <c r="C5279" s="317">
        <v>620</v>
      </c>
      <c r="D5279" s="266">
        <f t="shared" si="109"/>
        <v>0</v>
      </c>
    </row>
    <row r="5280" spans="1:4" x14ac:dyDescent="0.25">
      <c r="A5280" s="316" t="s">
        <v>5328</v>
      </c>
      <c r="B5280" s="317">
        <v>620</v>
      </c>
      <c r="C5280" s="317">
        <v>620</v>
      </c>
      <c r="D5280" s="266">
        <f t="shared" si="109"/>
        <v>0</v>
      </c>
    </row>
    <row r="5281" spans="1:4" x14ac:dyDescent="0.25">
      <c r="A5281" s="316" t="s">
        <v>5328</v>
      </c>
      <c r="B5281" s="317">
        <v>620</v>
      </c>
      <c r="C5281" s="317">
        <v>620</v>
      </c>
      <c r="D5281" s="266">
        <f t="shared" si="109"/>
        <v>0</v>
      </c>
    </row>
    <row r="5282" spans="1:4" x14ac:dyDescent="0.25">
      <c r="A5282" s="316" t="s">
        <v>5328</v>
      </c>
      <c r="B5282" s="317">
        <v>620</v>
      </c>
      <c r="C5282" s="317">
        <v>620</v>
      </c>
      <c r="D5282" s="266">
        <f t="shared" si="109"/>
        <v>0</v>
      </c>
    </row>
    <row r="5283" spans="1:4" x14ac:dyDescent="0.25">
      <c r="A5283" s="316" t="s">
        <v>5328</v>
      </c>
      <c r="B5283" s="317">
        <v>620</v>
      </c>
      <c r="C5283" s="317">
        <v>620</v>
      </c>
      <c r="D5283" s="266">
        <f t="shared" si="109"/>
        <v>0</v>
      </c>
    </row>
    <row r="5284" spans="1:4" x14ac:dyDescent="0.25">
      <c r="A5284" s="316" t="s">
        <v>5328</v>
      </c>
      <c r="B5284" s="317">
        <v>620</v>
      </c>
      <c r="C5284" s="317">
        <v>620</v>
      </c>
      <c r="D5284" s="266">
        <f t="shared" si="109"/>
        <v>0</v>
      </c>
    </row>
    <row r="5285" spans="1:4" x14ac:dyDescent="0.25">
      <c r="A5285" s="316" t="s">
        <v>5328</v>
      </c>
      <c r="B5285" s="317">
        <v>620</v>
      </c>
      <c r="C5285" s="317">
        <v>620</v>
      </c>
      <c r="D5285" s="266">
        <f t="shared" si="109"/>
        <v>0</v>
      </c>
    </row>
    <row r="5286" spans="1:4" x14ac:dyDescent="0.25">
      <c r="A5286" s="316" t="s">
        <v>5328</v>
      </c>
      <c r="B5286" s="317">
        <v>620</v>
      </c>
      <c r="C5286" s="317">
        <v>620</v>
      </c>
      <c r="D5286" s="266">
        <f t="shared" si="109"/>
        <v>0</v>
      </c>
    </row>
    <row r="5287" spans="1:4" x14ac:dyDescent="0.25">
      <c r="A5287" s="316" t="s">
        <v>5328</v>
      </c>
      <c r="B5287" s="317">
        <v>620</v>
      </c>
      <c r="C5287" s="317">
        <v>620</v>
      </c>
      <c r="D5287" s="266">
        <f t="shared" si="109"/>
        <v>0</v>
      </c>
    </row>
    <row r="5288" spans="1:4" x14ac:dyDescent="0.25">
      <c r="A5288" s="316" t="s">
        <v>5328</v>
      </c>
      <c r="B5288" s="317">
        <v>620</v>
      </c>
      <c r="C5288" s="317">
        <v>620</v>
      </c>
      <c r="D5288" s="266">
        <f t="shared" si="109"/>
        <v>0</v>
      </c>
    </row>
    <row r="5289" spans="1:4" x14ac:dyDescent="0.25">
      <c r="A5289" s="316" t="s">
        <v>5328</v>
      </c>
      <c r="B5289" s="317">
        <v>620</v>
      </c>
      <c r="C5289" s="317">
        <v>620</v>
      </c>
      <c r="D5289" s="266">
        <f t="shared" si="109"/>
        <v>0</v>
      </c>
    </row>
    <row r="5290" spans="1:4" x14ac:dyDescent="0.25">
      <c r="A5290" s="316" t="s">
        <v>5328</v>
      </c>
      <c r="B5290" s="317">
        <v>620</v>
      </c>
      <c r="C5290" s="317">
        <v>620</v>
      </c>
      <c r="D5290" s="266">
        <f t="shared" si="109"/>
        <v>0</v>
      </c>
    </row>
    <row r="5291" spans="1:4" x14ac:dyDescent="0.25">
      <c r="A5291" s="316" t="s">
        <v>5328</v>
      </c>
      <c r="B5291" s="317">
        <v>620</v>
      </c>
      <c r="C5291" s="317">
        <v>620</v>
      </c>
      <c r="D5291" s="266">
        <f t="shared" si="109"/>
        <v>0</v>
      </c>
    </row>
    <row r="5292" spans="1:4" x14ac:dyDescent="0.25">
      <c r="A5292" s="316" t="s">
        <v>5328</v>
      </c>
      <c r="B5292" s="317">
        <v>620</v>
      </c>
      <c r="C5292" s="317">
        <v>620</v>
      </c>
      <c r="D5292" s="266">
        <f t="shared" si="109"/>
        <v>0</v>
      </c>
    </row>
    <row r="5293" spans="1:4" x14ac:dyDescent="0.25">
      <c r="A5293" s="316" t="s">
        <v>5328</v>
      </c>
      <c r="B5293" s="317">
        <v>620</v>
      </c>
      <c r="C5293" s="317">
        <v>620</v>
      </c>
      <c r="D5293" s="266">
        <f t="shared" si="109"/>
        <v>0</v>
      </c>
    </row>
    <row r="5294" spans="1:4" x14ac:dyDescent="0.25">
      <c r="A5294" s="316" t="s">
        <v>5328</v>
      </c>
      <c r="B5294" s="317">
        <v>620</v>
      </c>
      <c r="C5294" s="317">
        <v>620</v>
      </c>
      <c r="D5294" s="266">
        <f t="shared" si="109"/>
        <v>0</v>
      </c>
    </row>
    <row r="5295" spans="1:4" x14ac:dyDescent="0.25">
      <c r="A5295" s="316" t="s">
        <v>5328</v>
      </c>
      <c r="B5295" s="317">
        <v>620</v>
      </c>
      <c r="C5295" s="317">
        <v>620</v>
      </c>
      <c r="D5295" s="266">
        <f t="shared" si="109"/>
        <v>0</v>
      </c>
    </row>
    <row r="5296" spans="1:4" x14ac:dyDescent="0.25">
      <c r="A5296" s="316" t="s">
        <v>5328</v>
      </c>
      <c r="B5296" s="317">
        <v>620</v>
      </c>
      <c r="C5296" s="317">
        <v>620</v>
      </c>
      <c r="D5296" s="266">
        <f t="shared" si="109"/>
        <v>0</v>
      </c>
    </row>
    <row r="5297" spans="1:4" x14ac:dyDescent="0.25">
      <c r="A5297" s="316" t="s">
        <v>5328</v>
      </c>
      <c r="B5297" s="317">
        <v>620</v>
      </c>
      <c r="C5297" s="317">
        <v>620</v>
      </c>
      <c r="D5297" s="266">
        <f t="shared" si="109"/>
        <v>0</v>
      </c>
    </row>
    <row r="5298" spans="1:4" x14ac:dyDescent="0.25">
      <c r="A5298" s="316" t="s">
        <v>5328</v>
      </c>
      <c r="B5298" s="317">
        <v>620</v>
      </c>
      <c r="C5298" s="317">
        <v>620</v>
      </c>
      <c r="D5298" s="266">
        <f t="shared" si="109"/>
        <v>0</v>
      </c>
    </row>
    <row r="5299" spans="1:4" x14ac:dyDescent="0.25">
      <c r="A5299" s="316" t="s">
        <v>5328</v>
      </c>
      <c r="B5299" s="317">
        <v>620</v>
      </c>
      <c r="C5299" s="317">
        <v>620</v>
      </c>
      <c r="D5299" s="266">
        <f t="shared" si="109"/>
        <v>0</v>
      </c>
    </row>
    <row r="5300" spans="1:4" x14ac:dyDescent="0.25">
      <c r="A5300" s="316" t="s">
        <v>5328</v>
      </c>
      <c r="B5300" s="317">
        <v>620</v>
      </c>
      <c r="C5300" s="317">
        <v>620</v>
      </c>
      <c r="D5300" s="266">
        <f t="shared" si="109"/>
        <v>0</v>
      </c>
    </row>
    <row r="5301" spans="1:4" x14ac:dyDescent="0.25">
      <c r="A5301" s="316" t="s">
        <v>5328</v>
      </c>
      <c r="B5301" s="317">
        <v>620</v>
      </c>
      <c r="C5301" s="317">
        <v>620</v>
      </c>
      <c r="D5301" s="266">
        <f t="shared" si="109"/>
        <v>0</v>
      </c>
    </row>
    <row r="5302" spans="1:4" x14ac:dyDescent="0.25">
      <c r="A5302" s="316" t="s">
        <v>5328</v>
      </c>
      <c r="B5302" s="317">
        <v>620</v>
      </c>
      <c r="C5302" s="317">
        <v>620</v>
      </c>
      <c r="D5302" s="266">
        <f t="shared" si="109"/>
        <v>0</v>
      </c>
    </row>
    <row r="5303" spans="1:4" x14ac:dyDescent="0.25">
      <c r="A5303" s="316" t="s">
        <v>5328</v>
      </c>
      <c r="B5303" s="317">
        <v>620</v>
      </c>
      <c r="C5303" s="317">
        <v>620</v>
      </c>
      <c r="D5303" s="266">
        <f t="shared" si="109"/>
        <v>0</v>
      </c>
    </row>
    <row r="5304" spans="1:4" x14ac:dyDescent="0.25">
      <c r="A5304" s="316" t="s">
        <v>5328</v>
      </c>
      <c r="B5304" s="317">
        <v>620</v>
      </c>
      <c r="C5304" s="317">
        <v>620</v>
      </c>
      <c r="D5304" s="266">
        <f t="shared" si="109"/>
        <v>0</v>
      </c>
    </row>
    <row r="5305" spans="1:4" x14ac:dyDescent="0.25">
      <c r="A5305" s="316" t="s">
        <v>5328</v>
      </c>
      <c r="B5305" s="317">
        <v>620</v>
      </c>
      <c r="C5305" s="317">
        <v>620</v>
      </c>
      <c r="D5305" s="266">
        <f t="shared" si="109"/>
        <v>0</v>
      </c>
    </row>
    <row r="5306" spans="1:4" x14ac:dyDescent="0.25">
      <c r="A5306" s="316" t="s">
        <v>5328</v>
      </c>
      <c r="B5306" s="317">
        <v>620</v>
      </c>
      <c r="C5306" s="317">
        <v>620</v>
      </c>
      <c r="D5306" s="266">
        <f t="shared" si="109"/>
        <v>0</v>
      </c>
    </row>
    <row r="5307" spans="1:4" x14ac:dyDescent="0.25">
      <c r="A5307" s="316" t="s">
        <v>5328</v>
      </c>
      <c r="B5307" s="317">
        <v>620</v>
      </c>
      <c r="C5307" s="317">
        <v>620</v>
      </c>
      <c r="D5307" s="266">
        <f t="shared" si="109"/>
        <v>0</v>
      </c>
    </row>
    <row r="5308" spans="1:4" x14ac:dyDescent="0.25">
      <c r="A5308" s="316" t="s">
        <v>5328</v>
      </c>
      <c r="B5308" s="317">
        <v>620</v>
      </c>
      <c r="C5308" s="317">
        <v>620</v>
      </c>
      <c r="D5308" s="266">
        <f t="shared" si="109"/>
        <v>0</v>
      </c>
    </row>
    <row r="5309" spans="1:4" x14ac:dyDescent="0.25">
      <c r="A5309" s="316" t="s">
        <v>5328</v>
      </c>
      <c r="B5309" s="317">
        <v>620</v>
      </c>
      <c r="C5309" s="317">
        <v>620</v>
      </c>
      <c r="D5309" s="266">
        <f t="shared" si="109"/>
        <v>0</v>
      </c>
    </row>
    <row r="5310" spans="1:4" x14ac:dyDescent="0.25">
      <c r="A5310" s="316" t="s">
        <v>5328</v>
      </c>
      <c r="B5310" s="317">
        <v>620</v>
      </c>
      <c r="C5310" s="317">
        <v>620</v>
      </c>
      <c r="D5310" s="266">
        <f t="shared" si="109"/>
        <v>0</v>
      </c>
    </row>
    <row r="5311" spans="1:4" x14ac:dyDescent="0.25">
      <c r="A5311" s="316" t="s">
        <v>5328</v>
      </c>
      <c r="B5311" s="317">
        <v>620</v>
      </c>
      <c r="C5311" s="317">
        <v>620</v>
      </c>
      <c r="D5311" s="266">
        <f t="shared" si="109"/>
        <v>0</v>
      </c>
    </row>
    <row r="5312" spans="1:4" x14ac:dyDescent="0.25">
      <c r="A5312" s="316" t="s">
        <v>5328</v>
      </c>
      <c r="B5312" s="317">
        <v>620</v>
      </c>
      <c r="C5312" s="317">
        <v>620</v>
      </c>
      <c r="D5312" s="266">
        <f t="shared" si="109"/>
        <v>0</v>
      </c>
    </row>
    <row r="5313" spans="1:4" x14ac:dyDescent="0.25">
      <c r="A5313" s="316" t="s">
        <v>5328</v>
      </c>
      <c r="B5313" s="317">
        <v>620</v>
      </c>
      <c r="C5313" s="317">
        <v>620</v>
      </c>
      <c r="D5313" s="266">
        <f t="shared" si="109"/>
        <v>0</v>
      </c>
    </row>
    <row r="5314" spans="1:4" x14ac:dyDescent="0.25">
      <c r="A5314" s="316" t="s">
        <v>5328</v>
      </c>
      <c r="B5314" s="317">
        <v>620</v>
      </c>
      <c r="C5314" s="317">
        <v>620</v>
      </c>
      <c r="D5314" s="266">
        <f t="shared" si="109"/>
        <v>0</v>
      </c>
    </row>
    <row r="5315" spans="1:4" x14ac:dyDescent="0.25">
      <c r="A5315" s="316" t="s">
        <v>5328</v>
      </c>
      <c r="B5315" s="317">
        <v>620</v>
      </c>
      <c r="C5315" s="317">
        <v>620</v>
      </c>
      <c r="D5315" s="266">
        <f t="shared" si="109"/>
        <v>0</v>
      </c>
    </row>
    <row r="5316" spans="1:4" x14ac:dyDescent="0.25">
      <c r="A5316" s="316" t="s">
        <v>5328</v>
      </c>
      <c r="B5316" s="317">
        <v>620</v>
      </c>
      <c r="C5316" s="317">
        <v>620</v>
      </c>
      <c r="D5316" s="266">
        <f t="shared" si="109"/>
        <v>0</v>
      </c>
    </row>
    <row r="5317" spans="1:4" x14ac:dyDescent="0.25">
      <c r="A5317" s="316" t="s">
        <v>5328</v>
      </c>
      <c r="B5317" s="317">
        <v>620</v>
      </c>
      <c r="C5317" s="317">
        <v>620</v>
      </c>
      <c r="D5317" s="266">
        <f t="shared" si="109"/>
        <v>0</v>
      </c>
    </row>
    <row r="5318" spans="1:4" x14ac:dyDescent="0.25">
      <c r="A5318" s="316" t="s">
        <v>5328</v>
      </c>
      <c r="B5318" s="317">
        <v>620</v>
      </c>
      <c r="C5318" s="317">
        <v>620</v>
      </c>
      <c r="D5318" s="266">
        <f t="shared" si="109"/>
        <v>0</v>
      </c>
    </row>
    <row r="5319" spans="1:4" x14ac:dyDescent="0.25">
      <c r="A5319" s="316" t="s">
        <v>5328</v>
      </c>
      <c r="B5319" s="317">
        <v>620</v>
      </c>
      <c r="C5319" s="317">
        <v>620</v>
      </c>
      <c r="D5319" s="266">
        <f t="shared" si="109"/>
        <v>0</v>
      </c>
    </row>
    <row r="5320" spans="1:4" x14ac:dyDescent="0.25">
      <c r="A5320" s="316" t="s">
        <v>5328</v>
      </c>
      <c r="B5320" s="317">
        <v>620</v>
      </c>
      <c r="C5320" s="317">
        <v>620</v>
      </c>
      <c r="D5320" s="266">
        <f t="shared" si="109"/>
        <v>0</v>
      </c>
    </row>
    <row r="5321" spans="1:4" x14ac:dyDescent="0.25">
      <c r="A5321" s="316" t="s">
        <v>5328</v>
      </c>
      <c r="B5321" s="317">
        <v>620</v>
      </c>
      <c r="C5321" s="317">
        <v>620</v>
      </c>
      <c r="D5321" s="266">
        <f t="shared" si="109"/>
        <v>0</v>
      </c>
    </row>
    <row r="5322" spans="1:4" x14ac:dyDescent="0.25">
      <c r="A5322" s="316" t="s">
        <v>5328</v>
      </c>
      <c r="B5322" s="317">
        <v>620</v>
      </c>
      <c r="C5322" s="317">
        <v>620</v>
      </c>
      <c r="D5322" s="266">
        <f t="shared" si="109"/>
        <v>0</v>
      </c>
    </row>
    <row r="5323" spans="1:4" x14ac:dyDescent="0.25">
      <c r="A5323" s="316" t="s">
        <v>5328</v>
      </c>
      <c r="B5323" s="317">
        <v>620</v>
      </c>
      <c r="C5323" s="317">
        <v>620</v>
      </c>
      <c r="D5323" s="266">
        <f t="shared" si="109"/>
        <v>0</v>
      </c>
    </row>
    <row r="5324" spans="1:4" x14ac:dyDescent="0.25">
      <c r="A5324" s="316" t="s">
        <v>5328</v>
      </c>
      <c r="B5324" s="317">
        <v>620</v>
      </c>
      <c r="C5324" s="317">
        <v>620</v>
      </c>
      <c r="D5324" s="266">
        <f t="shared" si="109"/>
        <v>0</v>
      </c>
    </row>
    <row r="5325" spans="1:4" x14ac:dyDescent="0.25">
      <c r="A5325" s="316" t="s">
        <v>5328</v>
      </c>
      <c r="B5325" s="317">
        <v>620</v>
      </c>
      <c r="C5325" s="317">
        <v>620</v>
      </c>
      <c r="D5325" s="266">
        <f t="shared" si="109"/>
        <v>0</v>
      </c>
    </row>
    <row r="5326" spans="1:4" x14ac:dyDescent="0.25">
      <c r="A5326" s="316" t="s">
        <v>5328</v>
      </c>
      <c r="B5326" s="317">
        <v>620</v>
      </c>
      <c r="C5326" s="317">
        <v>620</v>
      </c>
      <c r="D5326" s="266">
        <f t="shared" si="109"/>
        <v>0</v>
      </c>
    </row>
    <row r="5327" spans="1:4" x14ac:dyDescent="0.25">
      <c r="A5327" s="316" t="s">
        <v>5328</v>
      </c>
      <c r="B5327" s="317">
        <v>620</v>
      </c>
      <c r="C5327" s="317">
        <v>620</v>
      </c>
      <c r="D5327" s="266">
        <f t="shared" si="109"/>
        <v>0</v>
      </c>
    </row>
    <row r="5328" spans="1:4" x14ac:dyDescent="0.25">
      <c r="A5328" s="316" t="s">
        <v>5328</v>
      </c>
      <c r="B5328" s="317">
        <v>620</v>
      </c>
      <c r="C5328" s="317">
        <v>620</v>
      </c>
      <c r="D5328" s="266">
        <f t="shared" si="109"/>
        <v>0</v>
      </c>
    </row>
    <row r="5329" spans="1:4" x14ac:dyDescent="0.25">
      <c r="A5329" s="316" t="s">
        <v>5328</v>
      </c>
      <c r="B5329" s="317">
        <v>620</v>
      </c>
      <c r="C5329" s="317">
        <v>620</v>
      </c>
      <c r="D5329" s="266">
        <f t="shared" si="109"/>
        <v>0</v>
      </c>
    </row>
    <row r="5330" spans="1:4" x14ac:dyDescent="0.25">
      <c r="A5330" s="316" t="s">
        <v>5328</v>
      </c>
      <c r="B5330" s="317">
        <v>620</v>
      </c>
      <c r="C5330" s="317">
        <v>620</v>
      </c>
      <c r="D5330" s="266">
        <f t="shared" si="109"/>
        <v>0</v>
      </c>
    </row>
    <row r="5331" spans="1:4" x14ac:dyDescent="0.25">
      <c r="A5331" s="316" t="s">
        <v>5328</v>
      </c>
      <c r="B5331" s="317">
        <v>620</v>
      </c>
      <c r="C5331" s="317">
        <v>620</v>
      </c>
      <c r="D5331" s="266">
        <f t="shared" si="109"/>
        <v>0</v>
      </c>
    </row>
    <row r="5332" spans="1:4" x14ac:dyDescent="0.25">
      <c r="A5332" s="316" t="s">
        <v>5328</v>
      </c>
      <c r="B5332" s="317">
        <v>620</v>
      </c>
      <c r="C5332" s="317">
        <v>620</v>
      </c>
      <c r="D5332" s="266">
        <f t="shared" si="109"/>
        <v>0</v>
      </c>
    </row>
    <row r="5333" spans="1:4" x14ac:dyDescent="0.25">
      <c r="A5333" s="316" t="s">
        <v>5328</v>
      </c>
      <c r="B5333" s="317">
        <v>620</v>
      </c>
      <c r="C5333" s="317">
        <v>620</v>
      </c>
      <c r="D5333" s="266">
        <f t="shared" si="109"/>
        <v>0</v>
      </c>
    </row>
    <row r="5334" spans="1:4" x14ac:dyDescent="0.25">
      <c r="A5334" s="316" t="s">
        <v>5328</v>
      </c>
      <c r="B5334" s="317">
        <v>620</v>
      </c>
      <c r="C5334" s="317">
        <v>620</v>
      </c>
      <c r="D5334" s="266">
        <f t="shared" si="109"/>
        <v>0</v>
      </c>
    </row>
    <row r="5335" spans="1:4" x14ac:dyDescent="0.25">
      <c r="A5335" s="316" t="s">
        <v>5328</v>
      </c>
      <c r="B5335" s="317">
        <v>620</v>
      </c>
      <c r="C5335" s="317">
        <v>620</v>
      </c>
      <c r="D5335" s="266">
        <f t="shared" ref="D5335:D5398" si="110">B5335-C5335</f>
        <v>0</v>
      </c>
    </row>
    <row r="5336" spans="1:4" x14ac:dyDescent="0.25">
      <c r="A5336" s="316" t="s">
        <v>5328</v>
      </c>
      <c r="B5336" s="317">
        <v>620</v>
      </c>
      <c r="C5336" s="317">
        <v>620</v>
      </c>
      <c r="D5336" s="266">
        <f t="shared" si="110"/>
        <v>0</v>
      </c>
    </row>
    <row r="5337" spans="1:4" x14ac:dyDescent="0.25">
      <c r="A5337" s="316" t="s">
        <v>5328</v>
      </c>
      <c r="B5337" s="317">
        <v>620</v>
      </c>
      <c r="C5337" s="317">
        <v>620</v>
      </c>
      <c r="D5337" s="266">
        <f t="shared" si="110"/>
        <v>0</v>
      </c>
    </row>
    <row r="5338" spans="1:4" x14ac:dyDescent="0.25">
      <c r="A5338" s="316" t="s">
        <v>5328</v>
      </c>
      <c r="B5338" s="317">
        <v>620</v>
      </c>
      <c r="C5338" s="317">
        <v>620</v>
      </c>
      <c r="D5338" s="266">
        <f t="shared" si="110"/>
        <v>0</v>
      </c>
    </row>
    <row r="5339" spans="1:4" x14ac:dyDescent="0.25">
      <c r="A5339" s="316" t="s">
        <v>5328</v>
      </c>
      <c r="B5339" s="317">
        <v>620</v>
      </c>
      <c r="C5339" s="317">
        <v>620</v>
      </c>
      <c r="D5339" s="266">
        <f t="shared" si="110"/>
        <v>0</v>
      </c>
    </row>
    <row r="5340" spans="1:4" x14ac:dyDescent="0.25">
      <c r="A5340" s="316" t="s">
        <v>5328</v>
      </c>
      <c r="B5340" s="317">
        <v>620</v>
      </c>
      <c r="C5340" s="317">
        <v>620</v>
      </c>
      <c r="D5340" s="266">
        <f t="shared" si="110"/>
        <v>0</v>
      </c>
    </row>
    <row r="5341" spans="1:4" x14ac:dyDescent="0.25">
      <c r="A5341" s="316" t="s">
        <v>5328</v>
      </c>
      <c r="B5341" s="317">
        <v>620</v>
      </c>
      <c r="C5341" s="317">
        <v>620</v>
      </c>
      <c r="D5341" s="266">
        <f t="shared" si="110"/>
        <v>0</v>
      </c>
    </row>
    <row r="5342" spans="1:4" x14ac:dyDescent="0.25">
      <c r="A5342" s="316" t="s">
        <v>5328</v>
      </c>
      <c r="B5342" s="317">
        <v>620</v>
      </c>
      <c r="C5342" s="317">
        <v>620</v>
      </c>
      <c r="D5342" s="266">
        <f t="shared" si="110"/>
        <v>0</v>
      </c>
    </row>
    <row r="5343" spans="1:4" x14ac:dyDescent="0.25">
      <c r="A5343" s="316" t="s">
        <v>5328</v>
      </c>
      <c r="B5343" s="317">
        <v>620</v>
      </c>
      <c r="C5343" s="317">
        <v>620</v>
      </c>
      <c r="D5343" s="266">
        <f t="shared" si="110"/>
        <v>0</v>
      </c>
    </row>
    <row r="5344" spans="1:4" x14ac:dyDescent="0.25">
      <c r="A5344" s="316" t="s">
        <v>5328</v>
      </c>
      <c r="B5344" s="317">
        <v>620</v>
      </c>
      <c r="C5344" s="317">
        <v>620</v>
      </c>
      <c r="D5344" s="266">
        <f t="shared" si="110"/>
        <v>0</v>
      </c>
    </row>
    <row r="5345" spans="1:4" x14ac:dyDescent="0.25">
      <c r="A5345" s="316" t="s">
        <v>5328</v>
      </c>
      <c r="B5345" s="317">
        <v>620</v>
      </c>
      <c r="C5345" s="317">
        <v>620</v>
      </c>
      <c r="D5345" s="266">
        <f t="shared" si="110"/>
        <v>0</v>
      </c>
    </row>
    <row r="5346" spans="1:4" x14ac:dyDescent="0.25">
      <c r="A5346" s="316" t="s">
        <v>5328</v>
      </c>
      <c r="B5346" s="317">
        <v>620</v>
      </c>
      <c r="C5346" s="317">
        <v>620</v>
      </c>
      <c r="D5346" s="266">
        <f t="shared" si="110"/>
        <v>0</v>
      </c>
    </row>
    <row r="5347" spans="1:4" x14ac:dyDescent="0.25">
      <c r="A5347" s="316" t="s">
        <v>5328</v>
      </c>
      <c r="B5347" s="317">
        <v>620</v>
      </c>
      <c r="C5347" s="317">
        <v>620</v>
      </c>
      <c r="D5347" s="266">
        <f t="shared" si="110"/>
        <v>0</v>
      </c>
    </row>
    <row r="5348" spans="1:4" x14ac:dyDescent="0.25">
      <c r="A5348" s="316" t="s">
        <v>5328</v>
      </c>
      <c r="B5348" s="317">
        <v>620</v>
      </c>
      <c r="C5348" s="317">
        <v>620</v>
      </c>
      <c r="D5348" s="266">
        <f t="shared" si="110"/>
        <v>0</v>
      </c>
    </row>
    <row r="5349" spans="1:4" x14ac:dyDescent="0.25">
      <c r="A5349" s="316" t="s">
        <v>5329</v>
      </c>
      <c r="B5349" s="317">
        <v>580</v>
      </c>
      <c r="C5349" s="317">
        <v>580</v>
      </c>
      <c r="D5349" s="266">
        <f t="shared" si="110"/>
        <v>0</v>
      </c>
    </row>
    <row r="5350" spans="1:4" x14ac:dyDescent="0.25">
      <c r="A5350" s="316" t="s">
        <v>5330</v>
      </c>
      <c r="B5350" s="317">
        <v>1350</v>
      </c>
      <c r="C5350" s="317">
        <v>1350</v>
      </c>
      <c r="D5350" s="266">
        <f t="shared" si="110"/>
        <v>0</v>
      </c>
    </row>
    <row r="5351" spans="1:4" x14ac:dyDescent="0.25">
      <c r="A5351" s="316" t="s">
        <v>5331</v>
      </c>
      <c r="B5351" s="317">
        <v>1800</v>
      </c>
      <c r="C5351" s="317">
        <v>1800</v>
      </c>
      <c r="D5351" s="266">
        <f t="shared" si="110"/>
        <v>0</v>
      </c>
    </row>
    <row r="5352" spans="1:4" x14ac:dyDescent="0.25">
      <c r="A5352" s="316" t="s">
        <v>5331</v>
      </c>
      <c r="B5352" s="317">
        <v>1800</v>
      </c>
      <c r="C5352" s="317">
        <v>1800</v>
      </c>
      <c r="D5352" s="266">
        <f t="shared" si="110"/>
        <v>0</v>
      </c>
    </row>
    <row r="5353" spans="1:4" x14ac:dyDescent="0.25">
      <c r="A5353" s="316" t="s">
        <v>5332</v>
      </c>
      <c r="B5353" s="317">
        <v>280</v>
      </c>
      <c r="C5353" s="317">
        <v>280</v>
      </c>
      <c r="D5353" s="266">
        <f t="shared" si="110"/>
        <v>0</v>
      </c>
    </row>
    <row r="5354" spans="1:4" x14ac:dyDescent="0.25">
      <c r="A5354" s="316" t="s">
        <v>5332</v>
      </c>
      <c r="B5354" s="317">
        <v>280</v>
      </c>
      <c r="C5354" s="317">
        <v>280</v>
      </c>
      <c r="D5354" s="266">
        <f t="shared" si="110"/>
        <v>0</v>
      </c>
    </row>
    <row r="5355" spans="1:4" x14ac:dyDescent="0.25">
      <c r="A5355" s="316" t="s">
        <v>5332</v>
      </c>
      <c r="B5355" s="317">
        <v>280</v>
      </c>
      <c r="C5355" s="317">
        <v>280</v>
      </c>
      <c r="D5355" s="266">
        <f t="shared" si="110"/>
        <v>0</v>
      </c>
    </row>
    <row r="5356" spans="1:4" x14ac:dyDescent="0.25">
      <c r="A5356" s="316" t="s">
        <v>5332</v>
      </c>
      <c r="B5356" s="317">
        <v>280</v>
      </c>
      <c r="C5356" s="317">
        <v>280</v>
      </c>
      <c r="D5356" s="266">
        <f t="shared" si="110"/>
        <v>0</v>
      </c>
    </row>
    <row r="5357" spans="1:4" x14ac:dyDescent="0.25">
      <c r="A5357" s="316" t="s">
        <v>5332</v>
      </c>
      <c r="B5357" s="317">
        <v>280</v>
      </c>
      <c r="C5357" s="317">
        <v>280</v>
      </c>
      <c r="D5357" s="266">
        <f t="shared" si="110"/>
        <v>0</v>
      </c>
    </row>
    <row r="5358" spans="1:4" x14ac:dyDescent="0.25">
      <c r="A5358" s="316" t="s">
        <v>5332</v>
      </c>
      <c r="B5358" s="317">
        <v>280</v>
      </c>
      <c r="C5358" s="317">
        <v>280</v>
      </c>
      <c r="D5358" s="266">
        <f t="shared" si="110"/>
        <v>0</v>
      </c>
    </row>
    <row r="5359" spans="1:4" x14ac:dyDescent="0.25">
      <c r="A5359" s="316" t="s">
        <v>5332</v>
      </c>
      <c r="B5359" s="317">
        <v>280</v>
      </c>
      <c r="C5359" s="317">
        <v>280</v>
      </c>
      <c r="D5359" s="266">
        <f t="shared" si="110"/>
        <v>0</v>
      </c>
    </row>
    <row r="5360" spans="1:4" x14ac:dyDescent="0.25">
      <c r="A5360" s="316" t="s">
        <v>5332</v>
      </c>
      <c r="B5360" s="317">
        <v>280</v>
      </c>
      <c r="C5360" s="317">
        <v>280</v>
      </c>
      <c r="D5360" s="266">
        <f t="shared" si="110"/>
        <v>0</v>
      </c>
    </row>
    <row r="5361" spans="1:4" x14ac:dyDescent="0.25">
      <c r="A5361" s="316" t="s">
        <v>5332</v>
      </c>
      <c r="B5361" s="317">
        <v>280</v>
      </c>
      <c r="C5361" s="317">
        <v>280</v>
      </c>
      <c r="D5361" s="266">
        <f t="shared" si="110"/>
        <v>0</v>
      </c>
    </row>
    <row r="5362" spans="1:4" x14ac:dyDescent="0.25">
      <c r="A5362" s="316" t="s">
        <v>5332</v>
      </c>
      <c r="B5362" s="317">
        <v>280</v>
      </c>
      <c r="C5362" s="317">
        <v>280</v>
      </c>
      <c r="D5362" s="266">
        <f t="shared" si="110"/>
        <v>0</v>
      </c>
    </row>
    <row r="5363" spans="1:4" x14ac:dyDescent="0.25">
      <c r="A5363" s="316" t="s">
        <v>5333</v>
      </c>
      <c r="B5363" s="317">
        <v>250</v>
      </c>
      <c r="C5363" s="317">
        <v>250</v>
      </c>
      <c r="D5363" s="266">
        <f t="shared" si="110"/>
        <v>0</v>
      </c>
    </row>
    <row r="5364" spans="1:4" x14ac:dyDescent="0.25">
      <c r="A5364" s="316" t="s">
        <v>5333</v>
      </c>
      <c r="B5364" s="317">
        <v>250</v>
      </c>
      <c r="C5364" s="317">
        <v>250</v>
      </c>
      <c r="D5364" s="266">
        <f t="shared" si="110"/>
        <v>0</v>
      </c>
    </row>
    <row r="5365" spans="1:4" x14ac:dyDescent="0.25">
      <c r="A5365" s="316" t="s">
        <v>5333</v>
      </c>
      <c r="B5365" s="317">
        <v>250</v>
      </c>
      <c r="C5365" s="317">
        <v>250</v>
      </c>
      <c r="D5365" s="266">
        <f t="shared" si="110"/>
        <v>0</v>
      </c>
    </row>
    <row r="5366" spans="1:4" x14ac:dyDescent="0.25">
      <c r="A5366" s="316" t="s">
        <v>5333</v>
      </c>
      <c r="B5366" s="317">
        <v>250</v>
      </c>
      <c r="C5366" s="317">
        <v>250</v>
      </c>
      <c r="D5366" s="266">
        <f t="shared" si="110"/>
        <v>0</v>
      </c>
    </row>
    <row r="5367" spans="1:4" x14ac:dyDescent="0.25">
      <c r="A5367" s="316" t="s">
        <v>5333</v>
      </c>
      <c r="B5367" s="317">
        <v>250</v>
      </c>
      <c r="C5367" s="317">
        <v>250</v>
      </c>
      <c r="D5367" s="266">
        <f t="shared" si="110"/>
        <v>0</v>
      </c>
    </row>
    <row r="5368" spans="1:4" x14ac:dyDescent="0.25">
      <c r="A5368" s="316" t="s">
        <v>5333</v>
      </c>
      <c r="B5368" s="317">
        <v>250</v>
      </c>
      <c r="C5368" s="317">
        <v>250</v>
      </c>
      <c r="D5368" s="266">
        <f t="shared" si="110"/>
        <v>0</v>
      </c>
    </row>
    <row r="5369" spans="1:4" x14ac:dyDescent="0.25">
      <c r="A5369" s="316" t="s">
        <v>5333</v>
      </c>
      <c r="B5369" s="317">
        <v>250</v>
      </c>
      <c r="C5369" s="317">
        <v>250</v>
      </c>
      <c r="D5369" s="266">
        <f t="shared" si="110"/>
        <v>0</v>
      </c>
    </row>
    <row r="5370" spans="1:4" x14ac:dyDescent="0.25">
      <c r="A5370" s="316" t="s">
        <v>5333</v>
      </c>
      <c r="B5370" s="317">
        <v>250</v>
      </c>
      <c r="C5370" s="317">
        <v>250</v>
      </c>
      <c r="D5370" s="266">
        <f t="shared" si="110"/>
        <v>0</v>
      </c>
    </row>
    <row r="5371" spans="1:4" x14ac:dyDescent="0.25">
      <c r="A5371" s="316" t="s">
        <v>5333</v>
      </c>
      <c r="B5371" s="317">
        <v>250</v>
      </c>
      <c r="C5371" s="317">
        <v>250</v>
      </c>
      <c r="D5371" s="266">
        <f t="shared" si="110"/>
        <v>0</v>
      </c>
    </row>
    <row r="5372" spans="1:4" x14ac:dyDescent="0.25">
      <c r="A5372" s="316" t="s">
        <v>5333</v>
      </c>
      <c r="B5372" s="317">
        <v>250</v>
      </c>
      <c r="C5372" s="317">
        <v>250</v>
      </c>
      <c r="D5372" s="266">
        <f t="shared" si="110"/>
        <v>0</v>
      </c>
    </row>
    <row r="5373" spans="1:4" x14ac:dyDescent="0.25">
      <c r="A5373" s="316" t="s">
        <v>5334</v>
      </c>
      <c r="B5373" s="317">
        <v>360</v>
      </c>
      <c r="C5373" s="317">
        <v>360</v>
      </c>
      <c r="D5373" s="266">
        <f t="shared" si="110"/>
        <v>0</v>
      </c>
    </row>
    <row r="5374" spans="1:4" x14ac:dyDescent="0.25">
      <c r="A5374" s="316" t="s">
        <v>5335</v>
      </c>
      <c r="B5374" s="317">
        <v>450</v>
      </c>
      <c r="C5374" s="317">
        <v>450</v>
      </c>
      <c r="D5374" s="266">
        <f t="shared" si="110"/>
        <v>0</v>
      </c>
    </row>
    <row r="5375" spans="1:4" x14ac:dyDescent="0.25">
      <c r="A5375" s="316" t="s">
        <v>5335</v>
      </c>
      <c r="B5375" s="317">
        <v>450</v>
      </c>
      <c r="C5375" s="317">
        <v>450</v>
      </c>
      <c r="D5375" s="266">
        <f t="shared" si="110"/>
        <v>0</v>
      </c>
    </row>
    <row r="5376" spans="1:4" x14ac:dyDescent="0.25">
      <c r="A5376" s="316" t="s">
        <v>5335</v>
      </c>
      <c r="B5376" s="317">
        <v>450</v>
      </c>
      <c r="C5376" s="317">
        <v>450</v>
      </c>
      <c r="D5376" s="266">
        <f t="shared" si="110"/>
        <v>0</v>
      </c>
    </row>
    <row r="5377" spans="1:4" x14ac:dyDescent="0.25">
      <c r="A5377" s="316" t="s">
        <v>5335</v>
      </c>
      <c r="B5377" s="317">
        <v>450</v>
      </c>
      <c r="C5377" s="317">
        <v>450</v>
      </c>
      <c r="D5377" s="266">
        <f t="shared" si="110"/>
        <v>0</v>
      </c>
    </row>
    <row r="5378" spans="1:4" x14ac:dyDescent="0.25">
      <c r="A5378" s="316" t="s">
        <v>5335</v>
      </c>
      <c r="B5378" s="317">
        <v>450</v>
      </c>
      <c r="C5378" s="317">
        <v>450</v>
      </c>
      <c r="D5378" s="266">
        <f t="shared" si="110"/>
        <v>0</v>
      </c>
    </row>
    <row r="5379" spans="1:4" x14ac:dyDescent="0.25">
      <c r="A5379" s="316" t="s">
        <v>5336</v>
      </c>
      <c r="B5379" s="317">
        <v>1900</v>
      </c>
      <c r="C5379" s="317">
        <v>1900</v>
      </c>
      <c r="D5379" s="266">
        <f t="shared" si="110"/>
        <v>0</v>
      </c>
    </row>
    <row r="5380" spans="1:4" x14ac:dyDescent="0.25">
      <c r="A5380" s="316" t="s">
        <v>5337</v>
      </c>
      <c r="B5380" s="317">
        <v>1560</v>
      </c>
      <c r="C5380" s="317">
        <v>1560</v>
      </c>
      <c r="D5380" s="266">
        <f t="shared" si="110"/>
        <v>0</v>
      </c>
    </row>
    <row r="5381" spans="1:4" x14ac:dyDescent="0.25">
      <c r="A5381" s="316" t="s">
        <v>5338</v>
      </c>
      <c r="B5381" s="317">
        <v>2600</v>
      </c>
      <c r="C5381" s="317">
        <v>2600</v>
      </c>
      <c r="D5381" s="266">
        <f t="shared" si="110"/>
        <v>0</v>
      </c>
    </row>
    <row r="5382" spans="1:4" x14ac:dyDescent="0.25">
      <c r="A5382" s="316" t="s">
        <v>5339</v>
      </c>
      <c r="B5382" s="317">
        <v>2800</v>
      </c>
      <c r="C5382" s="317">
        <v>2800</v>
      </c>
      <c r="D5382" s="266">
        <f t="shared" si="110"/>
        <v>0</v>
      </c>
    </row>
    <row r="5383" spans="1:4" x14ac:dyDescent="0.25">
      <c r="A5383" s="316" t="s">
        <v>5340</v>
      </c>
      <c r="B5383" s="317">
        <v>2900</v>
      </c>
      <c r="C5383" s="317">
        <v>2900</v>
      </c>
      <c r="D5383" s="266">
        <f t="shared" si="110"/>
        <v>0</v>
      </c>
    </row>
    <row r="5384" spans="1:4" x14ac:dyDescent="0.25">
      <c r="A5384" s="316" t="s">
        <v>5341</v>
      </c>
      <c r="B5384" s="317">
        <v>2800</v>
      </c>
      <c r="C5384" s="317">
        <v>2800</v>
      </c>
      <c r="D5384" s="266">
        <f t="shared" si="110"/>
        <v>0</v>
      </c>
    </row>
    <row r="5385" spans="1:4" x14ac:dyDescent="0.25">
      <c r="A5385" s="316" t="s">
        <v>5342</v>
      </c>
      <c r="B5385" s="317">
        <v>420</v>
      </c>
      <c r="C5385" s="317">
        <v>420</v>
      </c>
      <c r="D5385" s="266">
        <f t="shared" si="110"/>
        <v>0</v>
      </c>
    </row>
    <row r="5386" spans="1:4" x14ac:dyDescent="0.25">
      <c r="A5386" s="316" t="s">
        <v>5342</v>
      </c>
      <c r="B5386" s="317">
        <v>420</v>
      </c>
      <c r="C5386" s="317">
        <v>420</v>
      </c>
      <c r="D5386" s="266">
        <f t="shared" si="110"/>
        <v>0</v>
      </c>
    </row>
    <row r="5387" spans="1:4" x14ac:dyDescent="0.25">
      <c r="A5387" s="316" t="s">
        <v>5342</v>
      </c>
      <c r="B5387" s="317">
        <v>420</v>
      </c>
      <c r="C5387" s="317">
        <v>420</v>
      </c>
      <c r="D5387" s="266">
        <f t="shared" si="110"/>
        <v>0</v>
      </c>
    </row>
    <row r="5388" spans="1:4" x14ac:dyDescent="0.25">
      <c r="A5388" s="316" t="s">
        <v>5342</v>
      </c>
      <c r="B5388" s="317">
        <v>420</v>
      </c>
      <c r="C5388" s="317">
        <v>420</v>
      </c>
      <c r="D5388" s="266">
        <f t="shared" si="110"/>
        <v>0</v>
      </c>
    </row>
    <row r="5389" spans="1:4" x14ac:dyDescent="0.25">
      <c r="A5389" s="316" t="s">
        <v>5342</v>
      </c>
      <c r="B5389" s="317">
        <v>420</v>
      </c>
      <c r="C5389" s="317">
        <v>420</v>
      </c>
      <c r="D5389" s="266">
        <f t="shared" si="110"/>
        <v>0</v>
      </c>
    </row>
    <row r="5390" spans="1:4" x14ac:dyDescent="0.25">
      <c r="A5390" s="316" t="s">
        <v>5342</v>
      </c>
      <c r="B5390" s="317">
        <v>420</v>
      </c>
      <c r="C5390" s="317">
        <v>420</v>
      </c>
      <c r="D5390" s="266">
        <f t="shared" si="110"/>
        <v>0</v>
      </c>
    </row>
    <row r="5391" spans="1:4" x14ac:dyDescent="0.25">
      <c r="A5391" s="316" t="s">
        <v>5342</v>
      </c>
      <c r="B5391" s="317">
        <v>420</v>
      </c>
      <c r="C5391" s="317">
        <v>420</v>
      </c>
      <c r="D5391" s="266">
        <f t="shared" si="110"/>
        <v>0</v>
      </c>
    </row>
    <row r="5392" spans="1:4" x14ac:dyDescent="0.25">
      <c r="A5392" s="316" t="s">
        <v>5342</v>
      </c>
      <c r="B5392" s="317">
        <v>420</v>
      </c>
      <c r="C5392" s="317">
        <v>420</v>
      </c>
      <c r="D5392" s="266">
        <f t="shared" si="110"/>
        <v>0</v>
      </c>
    </row>
    <row r="5393" spans="1:4" x14ac:dyDescent="0.25">
      <c r="A5393" s="316" t="s">
        <v>5342</v>
      </c>
      <c r="B5393" s="317">
        <v>420</v>
      </c>
      <c r="C5393" s="317">
        <v>420</v>
      </c>
      <c r="D5393" s="266">
        <f t="shared" si="110"/>
        <v>0</v>
      </c>
    </row>
    <row r="5394" spans="1:4" x14ac:dyDescent="0.25">
      <c r="A5394" s="316" t="s">
        <v>5342</v>
      </c>
      <c r="B5394" s="317">
        <v>420</v>
      </c>
      <c r="C5394" s="317">
        <v>420</v>
      </c>
      <c r="D5394" s="266">
        <f t="shared" si="110"/>
        <v>0</v>
      </c>
    </row>
    <row r="5395" spans="1:4" x14ac:dyDescent="0.25">
      <c r="A5395" s="316" t="s">
        <v>5342</v>
      </c>
      <c r="B5395" s="317">
        <v>420</v>
      </c>
      <c r="C5395" s="317">
        <v>420</v>
      </c>
      <c r="D5395" s="266">
        <f t="shared" si="110"/>
        <v>0</v>
      </c>
    </row>
    <row r="5396" spans="1:4" x14ac:dyDescent="0.25">
      <c r="A5396" s="316" t="s">
        <v>5342</v>
      </c>
      <c r="B5396" s="317">
        <v>420</v>
      </c>
      <c r="C5396" s="317">
        <v>420</v>
      </c>
      <c r="D5396" s="266">
        <f t="shared" si="110"/>
        <v>0</v>
      </c>
    </row>
    <row r="5397" spans="1:4" x14ac:dyDescent="0.25">
      <c r="A5397" s="316" t="s">
        <v>5342</v>
      </c>
      <c r="B5397" s="317">
        <v>420</v>
      </c>
      <c r="C5397" s="317">
        <v>420</v>
      </c>
      <c r="D5397" s="266">
        <f t="shared" si="110"/>
        <v>0</v>
      </c>
    </row>
    <row r="5398" spans="1:4" x14ac:dyDescent="0.25">
      <c r="A5398" s="316" t="s">
        <v>5342</v>
      </c>
      <c r="B5398" s="317">
        <v>420</v>
      </c>
      <c r="C5398" s="317">
        <v>420</v>
      </c>
      <c r="D5398" s="266">
        <f t="shared" si="110"/>
        <v>0</v>
      </c>
    </row>
    <row r="5399" spans="1:4" x14ac:dyDescent="0.25">
      <c r="A5399" s="316" t="s">
        <v>5342</v>
      </c>
      <c r="B5399" s="317">
        <v>420</v>
      </c>
      <c r="C5399" s="317">
        <v>420</v>
      </c>
      <c r="D5399" s="266">
        <f t="shared" ref="D5399:D5462" si="111">B5399-C5399</f>
        <v>0</v>
      </c>
    </row>
    <row r="5400" spans="1:4" x14ac:dyDescent="0.25">
      <c r="A5400" s="316" t="s">
        <v>5343</v>
      </c>
      <c r="B5400" s="317">
        <v>3800</v>
      </c>
      <c r="C5400" s="317">
        <v>3800</v>
      </c>
      <c r="D5400" s="266">
        <f t="shared" si="111"/>
        <v>0</v>
      </c>
    </row>
    <row r="5401" spans="1:4" x14ac:dyDescent="0.25">
      <c r="A5401" s="316" t="s">
        <v>5344</v>
      </c>
      <c r="B5401" s="317">
        <v>11400</v>
      </c>
      <c r="C5401" s="317">
        <v>11400</v>
      </c>
      <c r="D5401" s="266">
        <f t="shared" si="111"/>
        <v>0</v>
      </c>
    </row>
    <row r="5402" spans="1:4" x14ac:dyDescent="0.25">
      <c r="A5402" s="316" t="s">
        <v>5344</v>
      </c>
      <c r="B5402" s="317">
        <v>11400</v>
      </c>
      <c r="C5402" s="317">
        <v>11400</v>
      </c>
      <c r="D5402" s="266">
        <f t="shared" si="111"/>
        <v>0</v>
      </c>
    </row>
    <row r="5403" spans="1:4" x14ac:dyDescent="0.25">
      <c r="A5403" s="316" t="s">
        <v>5344</v>
      </c>
      <c r="B5403" s="317">
        <v>11400</v>
      </c>
      <c r="C5403" s="317">
        <v>11400</v>
      </c>
      <c r="D5403" s="266">
        <f t="shared" si="111"/>
        <v>0</v>
      </c>
    </row>
    <row r="5404" spans="1:4" x14ac:dyDescent="0.25">
      <c r="A5404" s="316" t="s">
        <v>5345</v>
      </c>
      <c r="B5404" s="317">
        <v>2400</v>
      </c>
      <c r="C5404" s="317">
        <v>2400</v>
      </c>
      <c r="D5404" s="266">
        <f t="shared" si="111"/>
        <v>0</v>
      </c>
    </row>
    <row r="5405" spans="1:4" x14ac:dyDescent="0.25">
      <c r="A5405" s="316" t="s">
        <v>5346</v>
      </c>
      <c r="B5405" s="317">
        <v>12300</v>
      </c>
      <c r="C5405" s="317">
        <v>12300</v>
      </c>
      <c r="D5405" s="266">
        <f t="shared" si="111"/>
        <v>0</v>
      </c>
    </row>
    <row r="5406" spans="1:4" x14ac:dyDescent="0.25">
      <c r="A5406" s="316" t="s">
        <v>5346</v>
      </c>
      <c r="B5406" s="317">
        <v>12300</v>
      </c>
      <c r="C5406" s="317">
        <v>12300</v>
      </c>
      <c r="D5406" s="266">
        <f t="shared" si="111"/>
        <v>0</v>
      </c>
    </row>
    <row r="5407" spans="1:4" x14ac:dyDescent="0.25">
      <c r="A5407" s="316" t="s">
        <v>5347</v>
      </c>
      <c r="B5407" s="317">
        <v>2300</v>
      </c>
      <c r="C5407" s="317">
        <v>2300</v>
      </c>
      <c r="D5407" s="266">
        <f t="shared" si="111"/>
        <v>0</v>
      </c>
    </row>
    <row r="5408" spans="1:4" x14ac:dyDescent="0.25">
      <c r="A5408" s="316" t="s">
        <v>5347</v>
      </c>
      <c r="B5408" s="317">
        <v>2300</v>
      </c>
      <c r="C5408" s="317">
        <v>2300</v>
      </c>
      <c r="D5408" s="266">
        <f t="shared" si="111"/>
        <v>0</v>
      </c>
    </row>
    <row r="5409" spans="1:4" x14ac:dyDescent="0.25">
      <c r="A5409" s="316" t="s">
        <v>5347</v>
      </c>
      <c r="B5409" s="317">
        <v>2300</v>
      </c>
      <c r="C5409" s="317">
        <v>2300</v>
      </c>
      <c r="D5409" s="266">
        <f t="shared" si="111"/>
        <v>0</v>
      </c>
    </row>
    <row r="5410" spans="1:4" x14ac:dyDescent="0.25">
      <c r="A5410" s="316" t="s">
        <v>5347</v>
      </c>
      <c r="B5410" s="317">
        <v>2300</v>
      </c>
      <c r="C5410" s="317">
        <v>2300</v>
      </c>
      <c r="D5410" s="266">
        <f t="shared" si="111"/>
        <v>0</v>
      </c>
    </row>
    <row r="5411" spans="1:4" x14ac:dyDescent="0.25">
      <c r="A5411" s="316" t="s">
        <v>5347</v>
      </c>
      <c r="B5411" s="317">
        <v>2300</v>
      </c>
      <c r="C5411" s="317">
        <v>2300</v>
      </c>
      <c r="D5411" s="266">
        <f t="shared" si="111"/>
        <v>0</v>
      </c>
    </row>
    <row r="5412" spans="1:4" x14ac:dyDescent="0.25">
      <c r="A5412" s="316" t="s">
        <v>5347</v>
      </c>
      <c r="B5412" s="317">
        <v>2300</v>
      </c>
      <c r="C5412" s="317">
        <v>2300</v>
      </c>
      <c r="D5412" s="266">
        <f t="shared" si="111"/>
        <v>0</v>
      </c>
    </row>
    <row r="5413" spans="1:4" x14ac:dyDescent="0.25">
      <c r="A5413" s="316" t="s">
        <v>5348</v>
      </c>
      <c r="B5413" s="317">
        <v>21100</v>
      </c>
      <c r="C5413" s="317">
        <v>21100</v>
      </c>
      <c r="D5413" s="266">
        <f t="shared" si="111"/>
        <v>0</v>
      </c>
    </row>
    <row r="5414" spans="1:4" x14ac:dyDescent="0.25">
      <c r="A5414" s="316" t="s">
        <v>5349</v>
      </c>
      <c r="B5414" s="317">
        <v>510</v>
      </c>
      <c r="C5414" s="317">
        <v>510</v>
      </c>
      <c r="D5414" s="266">
        <f t="shared" si="111"/>
        <v>0</v>
      </c>
    </row>
    <row r="5415" spans="1:4" x14ac:dyDescent="0.25">
      <c r="A5415" s="316" t="s">
        <v>5349</v>
      </c>
      <c r="B5415" s="317">
        <v>510</v>
      </c>
      <c r="C5415" s="317">
        <v>510</v>
      </c>
      <c r="D5415" s="266">
        <f t="shared" si="111"/>
        <v>0</v>
      </c>
    </row>
    <row r="5416" spans="1:4" x14ac:dyDescent="0.25">
      <c r="A5416" s="316" t="s">
        <v>5349</v>
      </c>
      <c r="B5416" s="317">
        <v>760</v>
      </c>
      <c r="C5416" s="317">
        <v>760</v>
      </c>
      <c r="D5416" s="266">
        <f t="shared" si="111"/>
        <v>0</v>
      </c>
    </row>
    <row r="5417" spans="1:4" x14ac:dyDescent="0.25">
      <c r="A5417" s="316" t="s">
        <v>5349</v>
      </c>
      <c r="B5417" s="317">
        <v>760</v>
      </c>
      <c r="C5417" s="317">
        <v>760</v>
      </c>
      <c r="D5417" s="266">
        <f t="shared" si="111"/>
        <v>0</v>
      </c>
    </row>
    <row r="5418" spans="1:4" x14ac:dyDescent="0.25">
      <c r="A5418" s="316" t="s">
        <v>5349</v>
      </c>
      <c r="B5418" s="317">
        <v>760</v>
      </c>
      <c r="C5418" s="317">
        <v>760</v>
      </c>
      <c r="D5418" s="266">
        <f t="shared" si="111"/>
        <v>0</v>
      </c>
    </row>
    <row r="5419" spans="1:4" x14ac:dyDescent="0.25">
      <c r="A5419" s="316" t="s">
        <v>5349</v>
      </c>
      <c r="B5419" s="317">
        <v>760</v>
      </c>
      <c r="C5419" s="317">
        <v>760</v>
      </c>
      <c r="D5419" s="266">
        <f t="shared" si="111"/>
        <v>0</v>
      </c>
    </row>
    <row r="5420" spans="1:4" x14ac:dyDescent="0.25">
      <c r="A5420" s="316" t="s">
        <v>5349</v>
      </c>
      <c r="B5420" s="317">
        <v>760</v>
      </c>
      <c r="C5420" s="317">
        <v>760</v>
      </c>
      <c r="D5420" s="266">
        <f t="shared" si="111"/>
        <v>0</v>
      </c>
    </row>
    <row r="5421" spans="1:4" x14ac:dyDescent="0.25">
      <c r="A5421" s="316" t="s">
        <v>5349</v>
      </c>
      <c r="B5421" s="317">
        <v>760</v>
      </c>
      <c r="C5421" s="317">
        <v>760</v>
      </c>
      <c r="D5421" s="266">
        <f t="shared" si="111"/>
        <v>0</v>
      </c>
    </row>
    <row r="5422" spans="1:4" x14ac:dyDescent="0.25">
      <c r="A5422" s="316" t="s">
        <v>5349</v>
      </c>
      <c r="B5422" s="317">
        <v>760</v>
      </c>
      <c r="C5422" s="317">
        <v>760</v>
      </c>
      <c r="D5422" s="266">
        <f t="shared" si="111"/>
        <v>0</v>
      </c>
    </row>
    <row r="5423" spans="1:4" x14ac:dyDescent="0.25">
      <c r="A5423" s="316" t="s">
        <v>5349</v>
      </c>
      <c r="B5423" s="317">
        <v>760</v>
      </c>
      <c r="C5423" s="317">
        <v>760</v>
      </c>
      <c r="D5423" s="266">
        <f t="shared" si="111"/>
        <v>0</v>
      </c>
    </row>
    <row r="5424" spans="1:4" x14ac:dyDescent="0.25">
      <c r="A5424" s="316" t="s">
        <v>5349</v>
      </c>
      <c r="B5424" s="317">
        <v>760</v>
      </c>
      <c r="C5424" s="317">
        <v>760</v>
      </c>
      <c r="D5424" s="266">
        <f t="shared" si="111"/>
        <v>0</v>
      </c>
    </row>
    <row r="5425" spans="1:4" x14ac:dyDescent="0.25">
      <c r="A5425" s="316" t="s">
        <v>5349</v>
      </c>
      <c r="B5425" s="317">
        <v>760</v>
      </c>
      <c r="C5425" s="317">
        <v>760</v>
      </c>
      <c r="D5425" s="266">
        <f t="shared" si="111"/>
        <v>0</v>
      </c>
    </row>
    <row r="5426" spans="1:4" x14ac:dyDescent="0.25">
      <c r="A5426" s="316" t="s">
        <v>5349</v>
      </c>
      <c r="B5426" s="317">
        <v>760</v>
      </c>
      <c r="C5426" s="317">
        <v>760</v>
      </c>
      <c r="D5426" s="266">
        <f t="shared" si="111"/>
        <v>0</v>
      </c>
    </row>
    <row r="5427" spans="1:4" x14ac:dyDescent="0.25">
      <c r="A5427" s="316" t="s">
        <v>5349</v>
      </c>
      <c r="B5427" s="317">
        <v>760</v>
      </c>
      <c r="C5427" s="317">
        <v>760</v>
      </c>
      <c r="D5427" s="266">
        <f t="shared" si="111"/>
        <v>0</v>
      </c>
    </row>
    <row r="5428" spans="1:4" x14ac:dyDescent="0.25">
      <c r="A5428" s="316" t="s">
        <v>5349</v>
      </c>
      <c r="B5428" s="317">
        <v>760</v>
      </c>
      <c r="C5428" s="317">
        <v>760</v>
      </c>
      <c r="D5428" s="266">
        <f t="shared" si="111"/>
        <v>0</v>
      </c>
    </row>
    <row r="5429" spans="1:4" x14ac:dyDescent="0.25">
      <c r="A5429" s="316" t="s">
        <v>5349</v>
      </c>
      <c r="B5429" s="317">
        <v>760</v>
      </c>
      <c r="C5429" s="317">
        <v>760</v>
      </c>
      <c r="D5429" s="266">
        <f t="shared" si="111"/>
        <v>0</v>
      </c>
    </row>
    <row r="5430" spans="1:4" x14ac:dyDescent="0.25">
      <c r="A5430" s="316" t="s">
        <v>5349</v>
      </c>
      <c r="B5430" s="317">
        <v>760</v>
      </c>
      <c r="C5430" s="317">
        <v>760</v>
      </c>
      <c r="D5430" s="266">
        <f t="shared" si="111"/>
        <v>0</v>
      </c>
    </row>
    <row r="5431" spans="1:4" x14ac:dyDescent="0.25">
      <c r="A5431" s="316" t="s">
        <v>5350</v>
      </c>
      <c r="B5431" s="317">
        <v>420</v>
      </c>
      <c r="C5431" s="317">
        <v>420</v>
      </c>
      <c r="D5431" s="266">
        <f t="shared" si="111"/>
        <v>0</v>
      </c>
    </row>
    <row r="5432" spans="1:4" x14ac:dyDescent="0.25">
      <c r="A5432" s="316" t="s">
        <v>5350</v>
      </c>
      <c r="B5432" s="317">
        <v>420</v>
      </c>
      <c r="C5432" s="317">
        <v>420</v>
      </c>
      <c r="D5432" s="266">
        <f t="shared" si="111"/>
        <v>0</v>
      </c>
    </row>
    <row r="5433" spans="1:4" x14ac:dyDescent="0.25">
      <c r="A5433" s="316" t="s">
        <v>5350</v>
      </c>
      <c r="B5433" s="317">
        <v>420</v>
      </c>
      <c r="C5433" s="317">
        <v>420</v>
      </c>
      <c r="D5433" s="266">
        <f t="shared" si="111"/>
        <v>0</v>
      </c>
    </row>
    <row r="5434" spans="1:4" x14ac:dyDescent="0.25">
      <c r="A5434" s="316" t="s">
        <v>5350</v>
      </c>
      <c r="B5434" s="317">
        <v>420</v>
      </c>
      <c r="C5434" s="317">
        <v>420</v>
      </c>
      <c r="D5434" s="266">
        <f t="shared" si="111"/>
        <v>0</v>
      </c>
    </row>
    <row r="5435" spans="1:4" x14ac:dyDescent="0.25">
      <c r="A5435" s="316" t="s">
        <v>5351</v>
      </c>
      <c r="B5435" s="317">
        <v>770</v>
      </c>
      <c r="C5435" s="317">
        <v>770</v>
      </c>
      <c r="D5435" s="266">
        <f t="shared" si="111"/>
        <v>0</v>
      </c>
    </row>
    <row r="5436" spans="1:4" x14ac:dyDescent="0.25">
      <c r="A5436" s="316" t="s">
        <v>5352</v>
      </c>
      <c r="B5436" s="317">
        <v>6900</v>
      </c>
      <c r="C5436" s="317">
        <v>6900</v>
      </c>
      <c r="D5436" s="266">
        <f t="shared" si="111"/>
        <v>0</v>
      </c>
    </row>
    <row r="5437" spans="1:4" x14ac:dyDescent="0.25">
      <c r="A5437" s="316" t="s">
        <v>5353</v>
      </c>
      <c r="B5437" s="317">
        <v>780</v>
      </c>
      <c r="C5437" s="317">
        <v>780</v>
      </c>
      <c r="D5437" s="266">
        <f t="shared" si="111"/>
        <v>0</v>
      </c>
    </row>
    <row r="5438" spans="1:4" x14ac:dyDescent="0.25">
      <c r="A5438" s="316" t="s">
        <v>5354</v>
      </c>
      <c r="B5438" s="317">
        <v>2300</v>
      </c>
      <c r="C5438" s="317">
        <v>2300</v>
      </c>
      <c r="D5438" s="266">
        <f t="shared" si="111"/>
        <v>0</v>
      </c>
    </row>
    <row r="5439" spans="1:4" x14ac:dyDescent="0.25">
      <c r="A5439" s="316" t="s">
        <v>5355</v>
      </c>
      <c r="B5439" s="317">
        <v>1450</v>
      </c>
      <c r="C5439" s="317">
        <v>1450</v>
      </c>
      <c r="D5439" s="266">
        <f t="shared" si="111"/>
        <v>0</v>
      </c>
    </row>
    <row r="5440" spans="1:4" x14ac:dyDescent="0.25">
      <c r="A5440" s="316" t="s">
        <v>5356</v>
      </c>
      <c r="B5440" s="317">
        <v>195</v>
      </c>
      <c r="C5440" s="317">
        <v>195</v>
      </c>
      <c r="D5440" s="266">
        <f t="shared" si="111"/>
        <v>0</v>
      </c>
    </row>
    <row r="5441" spans="1:4" x14ac:dyDescent="0.25">
      <c r="A5441" s="316" t="s">
        <v>5356</v>
      </c>
      <c r="B5441" s="317">
        <v>195</v>
      </c>
      <c r="C5441" s="317">
        <v>195</v>
      </c>
      <c r="D5441" s="266">
        <f t="shared" si="111"/>
        <v>0</v>
      </c>
    </row>
    <row r="5442" spans="1:4" x14ac:dyDescent="0.25">
      <c r="A5442" s="316" t="s">
        <v>5356</v>
      </c>
      <c r="B5442" s="317">
        <v>195</v>
      </c>
      <c r="C5442" s="317">
        <v>195</v>
      </c>
      <c r="D5442" s="266">
        <f t="shared" si="111"/>
        <v>0</v>
      </c>
    </row>
    <row r="5443" spans="1:4" x14ac:dyDescent="0.25">
      <c r="A5443" s="316" t="s">
        <v>5356</v>
      </c>
      <c r="B5443" s="317">
        <v>195</v>
      </c>
      <c r="C5443" s="317">
        <v>195</v>
      </c>
      <c r="D5443" s="266">
        <f t="shared" si="111"/>
        <v>0</v>
      </c>
    </row>
    <row r="5444" spans="1:4" x14ac:dyDescent="0.25">
      <c r="A5444" s="316" t="s">
        <v>5356</v>
      </c>
      <c r="B5444" s="317">
        <v>195</v>
      </c>
      <c r="C5444" s="317">
        <v>195</v>
      </c>
      <c r="D5444" s="266">
        <f t="shared" si="111"/>
        <v>0</v>
      </c>
    </row>
    <row r="5445" spans="1:4" x14ac:dyDescent="0.25">
      <c r="A5445" s="316" t="s">
        <v>5356</v>
      </c>
      <c r="B5445" s="317">
        <v>195</v>
      </c>
      <c r="C5445" s="317">
        <v>195</v>
      </c>
      <c r="D5445" s="266">
        <f t="shared" si="111"/>
        <v>0</v>
      </c>
    </row>
    <row r="5446" spans="1:4" x14ac:dyDescent="0.25">
      <c r="A5446" s="316" t="s">
        <v>5356</v>
      </c>
      <c r="B5446" s="317">
        <v>195</v>
      </c>
      <c r="C5446" s="317">
        <v>195</v>
      </c>
      <c r="D5446" s="266">
        <f t="shared" si="111"/>
        <v>0</v>
      </c>
    </row>
    <row r="5447" spans="1:4" x14ac:dyDescent="0.25">
      <c r="A5447" s="316" t="s">
        <v>5356</v>
      </c>
      <c r="B5447" s="317">
        <v>195</v>
      </c>
      <c r="C5447" s="317">
        <v>195</v>
      </c>
      <c r="D5447" s="266">
        <f t="shared" si="111"/>
        <v>0</v>
      </c>
    </row>
    <row r="5448" spans="1:4" x14ac:dyDescent="0.25">
      <c r="A5448" s="316" t="s">
        <v>5356</v>
      </c>
      <c r="B5448" s="317">
        <v>195</v>
      </c>
      <c r="C5448" s="317">
        <v>195</v>
      </c>
      <c r="D5448" s="266">
        <f t="shared" si="111"/>
        <v>0</v>
      </c>
    </row>
    <row r="5449" spans="1:4" x14ac:dyDescent="0.25">
      <c r="A5449" s="316" t="s">
        <v>5356</v>
      </c>
      <c r="B5449" s="317">
        <v>195</v>
      </c>
      <c r="C5449" s="317">
        <v>195</v>
      </c>
      <c r="D5449" s="266">
        <f t="shared" si="111"/>
        <v>0</v>
      </c>
    </row>
    <row r="5450" spans="1:4" x14ac:dyDescent="0.25">
      <c r="A5450" s="316" t="s">
        <v>5356</v>
      </c>
      <c r="B5450" s="317">
        <v>195</v>
      </c>
      <c r="C5450" s="317">
        <v>195</v>
      </c>
      <c r="D5450" s="266">
        <f t="shared" si="111"/>
        <v>0</v>
      </c>
    </row>
    <row r="5451" spans="1:4" x14ac:dyDescent="0.25">
      <c r="A5451" s="316" t="s">
        <v>5356</v>
      </c>
      <c r="B5451" s="317">
        <v>195</v>
      </c>
      <c r="C5451" s="317">
        <v>195</v>
      </c>
      <c r="D5451" s="266">
        <f t="shared" si="111"/>
        <v>0</v>
      </c>
    </row>
    <row r="5452" spans="1:4" x14ac:dyDescent="0.25">
      <c r="A5452" s="316" t="s">
        <v>5356</v>
      </c>
      <c r="B5452" s="317">
        <v>195</v>
      </c>
      <c r="C5452" s="317">
        <v>195</v>
      </c>
      <c r="D5452" s="266">
        <f t="shared" si="111"/>
        <v>0</v>
      </c>
    </row>
    <row r="5453" spans="1:4" x14ac:dyDescent="0.25">
      <c r="A5453" s="316" t="s">
        <v>5356</v>
      </c>
      <c r="B5453" s="317">
        <v>195</v>
      </c>
      <c r="C5453" s="317">
        <v>195</v>
      </c>
      <c r="D5453" s="266">
        <f t="shared" si="111"/>
        <v>0</v>
      </c>
    </row>
    <row r="5454" spans="1:4" x14ac:dyDescent="0.25">
      <c r="A5454" s="316" t="s">
        <v>5356</v>
      </c>
      <c r="B5454" s="317">
        <v>195</v>
      </c>
      <c r="C5454" s="317">
        <v>195</v>
      </c>
      <c r="D5454" s="266">
        <f t="shared" si="111"/>
        <v>0</v>
      </c>
    </row>
    <row r="5455" spans="1:4" x14ac:dyDescent="0.25">
      <c r="A5455" s="316" t="s">
        <v>5356</v>
      </c>
      <c r="B5455" s="317">
        <v>195</v>
      </c>
      <c r="C5455" s="317">
        <v>195</v>
      </c>
      <c r="D5455" s="266">
        <f t="shared" si="111"/>
        <v>0</v>
      </c>
    </row>
    <row r="5456" spans="1:4" x14ac:dyDescent="0.25">
      <c r="A5456" s="316" t="s">
        <v>5356</v>
      </c>
      <c r="B5456" s="317">
        <v>195</v>
      </c>
      <c r="C5456" s="317">
        <v>195</v>
      </c>
      <c r="D5456" s="266">
        <f t="shared" si="111"/>
        <v>0</v>
      </c>
    </row>
    <row r="5457" spans="1:4" x14ac:dyDescent="0.25">
      <c r="A5457" s="316" t="s">
        <v>5356</v>
      </c>
      <c r="B5457" s="317">
        <v>195</v>
      </c>
      <c r="C5457" s="317">
        <v>195</v>
      </c>
      <c r="D5457" s="266">
        <f t="shared" si="111"/>
        <v>0</v>
      </c>
    </row>
    <row r="5458" spans="1:4" x14ac:dyDescent="0.25">
      <c r="A5458" s="316" t="s">
        <v>5356</v>
      </c>
      <c r="B5458" s="317">
        <v>195</v>
      </c>
      <c r="C5458" s="317">
        <v>195</v>
      </c>
      <c r="D5458" s="266">
        <f t="shared" si="111"/>
        <v>0</v>
      </c>
    </row>
    <row r="5459" spans="1:4" x14ac:dyDescent="0.25">
      <c r="A5459" s="316" t="s">
        <v>5356</v>
      </c>
      <c r="B5459" s="317">
        <v>195</v>
      </c>
      <c r="C5459" s="317">
        <v>195</v>
      </c>
      <c r="D5459" s="266">
        <f t="shared" si="111"/>
        <v>0</v>
      </c>
    </row>
    <row r="5460" spans="1:4" x14ac:dyDescent="0.25">
      <c r="A5460" s="316" t="s">
        <v>5356</v>
      </c>
      <c r="B5460" s="317">
        <v>195</v>
      </c>
      <c r="C5460" s="317">
        <v>195</v>
      </c>
      <c r="D5460" s="266">
        <f t="shared" si="111"/>
        <v>0</v>
      </c>
    </row>
    <row r="5461" spans="1:4" x14ac:dyDescent="0.25">
      <c r="A5461" s="316" t="s">
        <v>5356</v>
      </c>
      <c r="B5461" s="317">
        <v>195</v>
      </c>
      <c r="C5461" s="317">
        <v>195</v>
      </c>
      <c r="D5461" s="266">
        <f t="shared" si="111"/>
        <v>0</v>
      </c>
    </row>
    <row r="5462" spans="1:4" x14ac:dyDescent="0.25">
      <c r="A5462" s="316" t="s">
        <v>5356</v>
      </c>
      <c r="B5462" s="317">
        <v>195</v>
      </c>
      <c r="C5462" s="317">
        <v>195</v>
      </c>
      <c r="D5462" s="266">
        <f t="shared" si="111"/>
        <v>0</v>
      </c>
    </row>
    <row r="5463" spans="1:4" x14ac:dyDescent="0.25">
      <c r="A5463" s="316" t="s">
        <v>5356</v>
      </c>
      <c r="B5463" s="317">
        <v>195</v>
      </c>
      <c r="C5463" s="317">
        <v>195</v>
      </c>
      <c r="D5463" s="266">
        <f t="shared" ref="D5463:D5526" si="112">B5463-C5463</f>
        <v>0</v>
      </c>
    </row>
    <row r="5464" spans="1:4" x14ac:dyDescent="0.25">
      <c r="A5464" s="316" t="s">
        <v>5356</v>
      </c>
      <c r="B5464" s="317">
        <v>195</v>
      </c>
      <c r="C5464" s="317">
        <v>195</v>
      </c>
      <c r="D5464" s="266">
        <f t="shared" si="112"/>
        <v>0</v>
      </c>
    </row>
    <row r="5465" spans="1:4" x14ac:dyDescent="0.25">
      <c r="A5465" s="316" t="s">
        <v>5356</v>
      </c>
      <c r="B5465" s="317">
        <v>195</v>
      </c>
      <c r="C5465" s="317">
        <v>195</v>
      </c>
      <c r="D5465" s="266">
        <f t="shared" si="112"/>
        <v>0</v>
      </c>
    </row>
    <row r="5466" spans="1:4" x14ac:dyDescent="0.25">
      <c r="A5466" s="316" t="s">
        <v>5356</v>
      </c>
      <c r="B5466" s="317">
        <v>195</v>
      </c>
      <c r="C5466" s="317">
        <v>195</v>
      </c>
      <c r="D5466" s="266">
        <f t="shared" si="112"/>
        <v>0</v>
      </c>
    </row>
    <row r="5467" spans="1:4" x14ac:dyDescent="0.25">
      <c r="A5467" s="316" t="s">
        <v>5356</v>
      </c>
      <c r="B5467" s="317">
        <v>195</v>
      </c>
      <c r="C5467" s="317">
        <v>195</v>
      </c>
      <c r="D5467" s="266">
        <f t="shared" si="112"/>
        <v>0</v>
      </c>
    </row>
    <row r="5468" spans="1:4" x14ac:dyDescent="0.25">
      <c r="A5468" s="316" t="s">
        <v>5356</v>
      </c>
      <c r="B5468" s="317">
        <v>195</v>
      </c>
      <c r="C5468" s="317">
        <v>195</v>
      </c>
      <c r="D5468" s="266">
        <f t="shared" si="112"/>
        <v>0</v>
      </c>
    </row>
    <row r="5469" spans="1:4" x14ac:dyDescent="0.25">
      <c r="A5469" s="316" t="s">
        <v>5356</v>
      </c>
      <c r="B5469" s="317">
        <v>195</v>
      </c>
      <c r="C5469" s="317">
        <v>195</v>
      </c>
      <c r="D5469" s="266">
        <f t="shared" si="112"/>
        <v>0</v>
      </c>
    </row>
    <row r="5470" spans="1:4" x14ac:dyDescent="0.25">
      <c r="A5470" s="316" t="s">
        <v>5356</v>
      </c>
      <c r="B5470" s="317">
        <v>195</v>
      </c>
      <c r="C5470" s="317">
        <v>195</v>
      </c>
      <c r="D5470" s="266">
        <f t="shared" si="112"/>
        <v>0</v>
      </c>
    </row>
    <row r="5471" spans="1:4" x14ac:dyDescent="0.25">
      <c r="A5471" s="316" t="s">
        <v>5356</v>
      </c>
      <c r="B5471" s="317">
        <v>195</v>
      </c>
      <c r="C5471" s="317">
        <v>195</v>
      </c>
      <c r="D5471" s="266">
        <f t="shared" si="112"/>
        <v>0</v>
      </c>
    </row>
    <row r="5472" spans="1:4" x14ac:dyDescent="0.25">
      <c r="A5472" s="316" t="s">
        <v>5356</v>
      </c>
      <c r="B5472" s="317">
        <v>195</v>
      </c>
      <c r="C5472" s="317">
        <v>195</v>
      </c>
      <c r="D5472" s="266">
        <f t="shared" si="112"/>
        <v>0</v>
      </c>
    </row>
    <row r="5473" spans="1:4" x14ac:dyDescent="0.25">
      <c r="A5473" s="316" t="s">
        <v>5356</v>
      </c>
      <c r="B5473" s="317">
        <v>195</v>
      </c>
      <c r="C5473" s="317">
        <v>195</v>
      </c>
      <c r="D5473" s="266">
        <f t="shared" si="112"/>
        <v>0</v>
      </c>
    </row>
    <row r="5474" spans="1:4" x14ac:dyDescent="0.25">
      <c r="A5474" s="316" t="s">
        <v>5356</v>
      </c>
      <c r="B5474" s="317">
        <v>195</v>
      </c>
      <c r="C5474" s="317">
        <v>195</v>
      </c>
      <c r="D5474" s="266">
        <f t="shared" si="112"/>
        <v>0</v>
      </c>
    </row>
    <row r="5475" spans="1:4" x14ac:dyDescent="0.25">
      <c r="A5475" s="316" t="s">
        <v>5356</v>
      </c>
      <c r="B5475" s="317">
        <v>195</v>
      </c>
      <c r="C5475" s="317">
        <v>195</v>
      </c>
      <c r="D5475" s="266">
        <f t="shared" si="112"/>
        <v>0</v>
      </c>
    </row>
    <row r="5476" spans="1:4" x14ac:dyDescent="0.25">
      <c r="A5476" s="316" t="s">
        <v>5356</v>
      </c>
      <c r="B5476" s="317">
        <v>195</v>
      </c>
      <c r="C5476" s="317">
        <v>195</v>
      </c>
      <c r="D5476" s="266">
        <f t="shared" si="112"/>
        <v>0</v>
      </c>
    </row>
    <row r="5477" spans="1:4" x14ac:dyDescent="0.25">
      <c r="A5477" s="316" t="s">
        <v>5356</v>
      </c>
      <c r="B5477" s="317">
        <v>195</v>
      </c>
      <c r="C5477" s="317">
        <v>195</v>
      </c>
      <c r="D5477" s="266">
        <f t="shared" si="112"/>
        <v>0</v>
      </c>
    </row>
    <row r="5478" spans="1:4" x14ac:dyDescent="0.25">
      <c r="A5478" s="316" t="s">
        <v>5356</v>
      </c>
      <c r="B5478" s="317">
        <v>195</v>
      </c>
      <c r="C5478" s="317">
        <v>195</v>
      </c>
      <c r="D5478" s="266">
        <f t="shared" si="112"/>
        <v>0</v>
      </c>
    </row>
    <row r="5479" spans="1:4" x14ac:dyDescent="0.25">
      <c r="A5479" s="316" t="s">
        <v>5356</v>
      </c>
      <c r="B5479" s="317">
        <v>195</v>
      </c>
      <c r="C5479" s="317">
        <v>195</v>
      </c>
      <c r="D5479" s="266">
        <f t="shared" si="112"/>
        <v>0</v>
      </c>
    </row>
    <row r="5480" spans="1:4" x14ac:dyDescent="0.25">
      <c r="A5480" s="316" t="s">
        <v>5356</v>
      </c>
      <c r="B5480" s="317">
        <v>195</v>
      </c>
      <c r="C5480" s="317">
        <v>195</v>
      </c>
      <c r="D5480" s="266">
        <f t="shared" si="112"/>
        <v>0</v>
      </c>
    </row>
    <row r="5481" spans="1:4" x14ac:dyDescent="0.25">
      <c r="A5481" s="316" t="s">
        <v>5356</v>
      </c>
      <c r="B5481" s="317">
        <v>195</v>
      </c>
      <c r="C5481" s="317">
        <v>195</v>
      </c>
      <c r="D5481" s="266">
        <f t="shared" si="112"/>
        <v>0</v>
      </c>
    </row>
    <row r="5482" spans="1:4" x14ac:dyDescent="0.25">
      <c r="A5482" s="316" t="s">
        <v>5356</v>
      </c>
      <c r="B5482" s="317">
        <v>195</v>
      </c>
      <c r="C5482" s="317">
        <v>195</v>
      </c>
      <c r="D5482" s="266">
        <f t="shared" si="112"/>
        <v>0</v>
      </c>
    </row>
    <row r="5483" spans="1:4" x14ac:dyDescent="0.25">
      <c r="A5483" s="316" t="s">
        <v>5356</v>
      </c>
      <c r="B5483" s="317">
        <v>195</v>
      </c>
      <c r="C5483" s="317">
        <v>195</v>
      </c>
      <c r="D5483" s="266">
        <f t="shared" si="112"/>
        <v>0</v>
      </c>
    </row>
    <row r="5484" spans="1:4" x14ac:dyDescent="0.25">
      <c r="A5484" s="316" t="s">
        <v>5356</v>
      </c>
      <c r="B5484" s="317">
        <v>195</v>
      </c>
      <c r="C5484" s="317">
        <v>195</v>
      </c>
      <c r="D5484" s="266">
        <f t="shared" si="112"/>
        <v>0</v>
      </c>
    </row>
    <row r="5485" spans="1:4" x14ac:dyDescent="0.25">
      <c r="A5485" s="316" t="s">
        <v>5356</v>
      </c>
      <c r="B5485" s="317">
        <v>195</v>
      </c>
      <c r="C5485" s="317">
        <v>195</v>
      </c>
      <c r="D5485" s="266">
        <f t="shared" si="112"/>
        <v>0</v>
      </c>
    </row>
    <row r="5486" spans="1:4" x14ac:dyDescent="0.25">
      <c r="A5486" s="316" t="s">
        <v>5356</v>
      </c>
      <c r="B5486" s="317">
        <v>195</v>
      </c>
      <c r="C5486" s="317">
        <v>195</v>
      </c>
      <c r="D5486" s="266">
        <f t="shared" si="112"/>
        <v>0</v>
      </c>
    </row>
    <row r="5487" spans="1:4" x14ac:dyDescent="0.25">
      <c r="A5487" s="316" t="s">
        <v>5356</v>
      </c>
      <c r="B5487" s="317">
        <v>195</v>
      </c>
      <c r="C5487" s="317">
        <v>195</v>
      </c>
      <c r="D5487" s="266">
        <f t="shared" si="112"/>
        <v>0</v>
      </c>
    </row>
    <row r="5488" spans="1:4" x14ac:dyDescent="0.25">
      <c r="A5488" s="316" t="s">
        <v>5356</v>
      </c>
      <c r="B5488" s="317">
        <v>195</v>
      </c>
      <c r="C5488" s="317">
        <v>195</v>
      </c>
      <c r="D5488" s="266">
        <f t="shared" si="112"/>
        <v>0</v>
      </c>
    </row>
    <row r="5489" spans="1:4" x14ac:dyDescent="0.25">
      <c r="A5489" s="316" t="s">
        <v>5356</v>
      </c>
      <c r="B5489" s="317">
        <v>195</v>
      </c>
      <c r="C5489" s="317">
        <v>195</v>
      </c>
      <c r="D5489" s="266">
        <f t="shared" si="112"/>
        <v>0</v>
      </c>
    </row>
    <row r="5490" spans="1:4" x14ac:dyDescent="0.25">
      <c r="A5490" s="316" t="s">
        <v>5356</v>
      </c>
      <c r="B5490" s="317">
        <v>195</v>
      </c>
      <c r="C5490" s="317">
        <v>195</v>
      </c>
      <c r="D5490" s="266">
        <f t="shared" si="112"/>
        <v>0</v>
      </c>
    </row>
    <row r="5491" spans="1:4" x14ac:dyDescent="0.25">
      <c r="A5491" s="316" t="s">
        <v>5356</v>
      </c>
      <c r="B5491" s="317">
        <v>195</v>
      </c>
      <c r="C5491" s="317">
        <v>195</v>
      </c>
      <c r="D5491" s="266">
        <f t="shared" si="112"/>
        <v>0</v>
      </c>
    </row>
    <row r="5492" spans="1:4" x14ac:dyDescent="0.25">
      <c r="A5492" s="316" t="s">
        <v>5356</v>
      </c>
      <c r="B5492" s="317">
        <v>195</v>
      </c>
      <c r="C5492" s="317">
        <v>195</v>
      </c>
      <c r="D5492" s="266">
        <f t="shared" si="112"/>
        <v>0</v>
      </c>
    </row>
    <row r="5493" spans="1:4" x14ac:dyDescent="0.25">
      <c r="A5493" s="316" t="s">
        <v>5356</v>
      </c>
      <c r="B5493" s="317">
        <v>195</v>
      </c>
      <c r="C5493" s="317">
        <v>195</v>
      </c>
      <c r="D5493" s="266">
        <f t="shared" si="112"/>
        <v>0</v>
      </c>
    </row>
    <row r="5494" spans="1:4" x14ac:dyDescent="0.25">
      <c r="A5494" s="316" t="s">
        <v>5357</v>
      </c>
      <c r="B5494" s="317">
        <v>770</v>
      </c>
      <c r="C5494" s="317">
        <v>770</v>
      </c>
      <c r="D5494" s="266">
        <f t="shared" si="112"/>
        <v>0</v>
      </c>
    </row>
    <row r="5495" spans="1:4" x14ac:dyDescent="0.25">
      <c r="A5495" s="316" t="s">
        <v>5357</v>
      </c>
      <c r="B5495" s="317">
        <v>770</v>
      </c>
      <c r="C5495" s="317">
        <v>770</v>
      </c>
      <c r="D5495" s="266">
        <f t="shared" si="112"/>
        <v>0</v>
      </c>
    </row>
    <row r="5496" spans="1:4" x14ac:dyDescent="0.25">
      <c r="A5496" s="316" t="s">
        <v>5358</v>
      </c>
      <c r="B5496" s="317">
        <v>2200</v>
      </c>
      <c r="C5496" s="317">
        <v>2200</v>
      </c>
      <c r="D5496" s="266">
        <f t="shared" si="112"/>
        <v>0</v>
      </c>
    </row>
    <row r="5497" spans="1:4" x14ac:dyDescent="0.25">
      <c r="A5497" s="316" t="s">
        <v>5358</v>
      </c>
      <c r="B5497" s="317">
        <v>2200</v>
      </c>
      <c r="C5497" s="317">
        <v>2200</v>
      </c>
      <c r="D5497" s="266">
        <f t="shared" si="112"/>
        <v>0</v>
      </c>
    </row>
    <row r="5498" spans="1:4" x14ac:dyDescent="0.25">
      <c r="A5498" s="316" t="s">
        <v>5359</v>
      </c>
      <c r="B5498" s="317">
        <v>720</v>
      </c>
      <c r="C5498" s="317">
        <v>720</v>
      </c>
      <c r="D5498" s="266">
        <f t="shared" si="112"/>
        <v>0</v>
      </c>
    </row>
    <row r="5499" spans="1:4" x14ac:dyDescent="0.25">
      <c r="A5499" s="316" t="s">
        <v>5360</v>
      </c>
      <c r="B5499" s="317">
        <v>11000</v>
      </c>
      <c r="C5499" s="317">
        <v>11000</v>
      </c>
      <c r="D5499" s="266">
        <f t="shared" si="112"/>
        <v>0</v>
      </c>
    </row>
    <row r="5500" spans="1:4" x14ac:dyDescent="0.25">
      <c r="A5500" s="316" t="s">
        <v>5361</v>
      </c>
      <c r="B5500" s="317">
        <v>195</v>
      </c>
      <c r="C5500" s="317">
        <v>195</v>
      </c>
      <c r="D5500" s="266">
        <f t="shared" si="112"/>
        <v>0</v>
      </c>
    </row>
    <row r="5501" spans="1:4" x14ac:dyDescent="0.25">
      <c r="A5501" s="316" t="s">
        <v>5361</v>
      </c>
      <c r="B5501" s="317">
        <v>195</v>
      </c>
      <c r="C5501" s="317">
        <v>195</v>
      </c>
      <c r="D5501" s="266">
        <f t="shared" si="112"/>
        <v>0</v>
      </c>
    </row>
    <row r="5502" spans="1:4" x14ac:dyDescent="0.25">
      <c r="A5502" s="316" t="s">
        <v>5361</v>
      </c>
      <c r="B5502" s="317">
        <v>195</v>
      </c>
      <c r="C5502" s="317">
        <v>195</v>
      </c>
      <c r="D5502" s="266">
        <f t="shared" si="112"/>
        <v>0</v>
      </c>
    </row>
    <row r="5503" spans="1:4" x14ac:dyDescent="0.25">
      <c r="A5503" s="316" t="s">
        <v>5361</v>
      </c>
      <c r="B5503" s="317">
        <v>195</v>
      </c>
      <c r="C5503" s="317">
        <v>195</v>
      </c>
      <c r="D5503" s="266">
        <f t="shared" si="112"/>
        <v>0</v>
      </c>
    </row>
    <row r="5504" spans="1:4" x14ac:dyDescent="0.25">
      <c r="A5504" s="316" t="s">
        <v>5361</v>
      </c>
      <c r="B5504" s="317">
        <v>195</v>
      </c>
      <c r="C5504" s="317">
        <v>195</v>
      </c>
      <c r="D5504" s="266">
        <f t="shared" si="112"/>
        <v>0</v>
      </c>
    </row>
    <row r="5505" spans="1:4" x14ac:dyDescent="0.25">
      <c r="A5505" s="316" t="s">
        <v>5361</v>
      </c>
      <c r="B5505" s="317">
        <v>195</v>
      </c>
      <c r="C5505" s="317">
        <v>195</v>
      </c>
      <c r="D5505" s="266">
        <f t="shared" si="112"/>
        <v>0</v>
      </c>
    </row>
    <row r="5506" spans="1:4" x14ac:dyDescent="0.25">
      <c r="A5506" s="316" t="s">
        <v>5361</v>
      </c>
      <c r="B5506" s="317">
        <v>195</v>
      </c>
      <c r="C5506" s="317">
        <v>195</v>
      </c>
      <c r="D5506" s="266">
        <f t="shared" si="112"/>
        <v>0</v>
      </c>
    </row>
    <row r="5507" spans="1:4" x14ac:dyDescent="0.25">
      <c r="A5507" s="316" t="s">
        <v>5361</v>
      </c>
      <c r="B5507" s="317">
        <v>195</v>
      </c>
      <c r="C5507" s="317">
        <v>195</v>
      </c>
      <c r="D5507" s="266">
        <f t="shared" si="112"/>
        <v>0</v>
      </c>
    </row>
    <row r="5508" spans="1:4" x14ac:dyDescent="0.25">
      <c r="A5508" s="316" t="s">
        <v>5361</v>
      </c>
      <c r="B5508" s="317">
        <v>195</v>
      </c>
      <c r="C5508" s="317">
        <v>195</v>
      </c>
      <c r="D5508" s="266">
        <f t="shared" si="112"/>
        <v>0</v>
      </c>
    </row>
    <row r="5509" spans="1:4" x14ac:dyDescent="0.25">
      <c r="A5509" s="316" t="s">
        <v>5361</v>
      </c>
      <c r="B5509" s="317">
        <v>195</v>
      </c>
      <c r="C5509" s="317">
        <v>195</v>
      </c>
      <c r="D5509" s="266">
        <f t="shared" si="112"/>
        <v>0</v>
      </c>
    </row>
    <row r="5510" spans="1:4" x14ac:dyDescent="0.25">
      <c r="A5510" s="316" t="s">
        <v>5361</v>
      </c>
      <c r="B5510" s="317">
        <v>195</v>
      </c>
      <c r="C5510" s="317">
        <v>195</v>
      </c>
      <c r="D5510" s="266">
        <f t="shared" si="112"/>
        <v>0</v>
      </c>
    </row>
    <row r="5511" spans="1:4" x14ac:dyDescent="0.25">
      <c r="A5511" s="316" t="s">
        <v>5361</v>
      </c>
      <c r="B5511" s="317">
        <v>195</v>
      </c>
      <c r="C5511" s="317">
        <v>195</v>
      </c>
      <c r="D5511" s="266">
        <f t="shared" si="112"/>
        <v>0</v>
      </c>
    </row>
    <row r="5512" spans="1:4" x14ac:dyDescent="0.25">
      <c r="A5512" s="316" t="s">
        <v>5361</v>
      </c>
      <c r="B5512" s="317">
        <v>195</v>
      </c>
      <c r="C5512" s="317">
        <v>195</v>
      </c>
      <c r="D5512" s="266">
        <f t="shared" si="112"/>
        <v>0</v>
      </c>
    </row>
    <row r="5513" spans="1:4" x14ac:dyDescent="0.25">
      <c r="A5513" s="316" t="s">
        <v>5361</v>
      </c>
      <c r="B5513" s="317">
        <v>195</v>
      </c>
      <c r="C5513" s="317">
        <v>195</v>
      </c>
      <c r="D5513" s="266">
        <f t="shared" si="112"/>
        <v>0</v>
      </c>
    </row>
    <row r="5514" spans="1:4" x14ac:dyDescent="0.25">
      <c r="A5514" s="316" t="s">
        <v>5361</v>
      </c>
      <c r="B5514" s="317">
        <v>195</v>
      </c>
      <c r="C5514" s="317">
        <v>195</v>
      </c>
      <c r="D5514" s="266">
        <f t="shared" si="112"/>
        <v>0</v>
      </c>
    </row>
    <row r="5515" spans="1:4" x14ac:dyDescent="0.25">
      <c r="A5515" s="316" t="s">
        <v>5361</v>
      </c>
      <c r="B5515" s="317">
        <v>195</v>
      </c>
      <c r="C5515" s="317">
        <v>195</v>
      </c>
      <c r="D5515" s="266">
        <f t="shared" si="112"/>
        <v>0</v>
      </c>
    </row>
    <row r="5516" spans="1:4" x14ac:dyDescent="0.25">
      <c r="A5516" s="316" t="s">
        <v>5361</v>
      </c>
      <c r="B5516" s="317">
        <v>195</v>
      </c>
      <c r="C5516" s="317">
        <v>195</v>
      </c>
      <c r="D5516" s="266">
        <f t="shared" si="112"/>
        <v>0</v>
      </c>
    </row>
    <row r="5517" spans="1:4" x14ac:dyDescent="0.25">
      <c r="A5517" s="316" t="s">
        <v>5361</v>
      </c>
      <c r="B5517" s="317">
        <v>195</v>
      </c>
      <c r="C5517" s="317">
        <v>195</v>
      </c>
      <c r="D5517" s="266">
        <f t="shared" si="112"/>
        <v>0</v>
      </c>
    </row>
    <row r="5518" spans="1:4" x14ac:dyDescent="0.25">
      <c r="A5518" s="316" t="s">
        <v>5361</v>
      </c>
      <c r="B5518" s="317">
        <v>195</v>
      </c>
      <c r="C5518" s="317">
        <v>195</v>
      </c>
      <c r="D5518" s="266">
        <f t="shared" si="112"/>
        <v>0</v>
      </c>
    </row>
    <row r="5519" spans="1:4" x14ac:dyDescent="0.25">
      <c r="A5519" s="316" t="s">
        <v>5361</v>
      </c>
      <c r="B5519" s="317">
        <v>195</v>
      </c>
      <c r="C5519" s="317">
        <v>195</v>
      </c>
      <c r="D5519" s="266">
        <f t="shared" si="112"/>
        <v>0</v>
      </c>
    </row>
    <row r="5520" spans="1:4" x14ac:dyDescent="0.25">
      <c r="A5520" s="316" t="s">
        <v>5361</v>
      </c>
      <c r="B5520" s="317">
        <v>195</v>
      </c>
      <c r="C5520" s="317">
        <v>195</v>
      </c>
      <c r="D5520" s="266">
        <f t="shared" si="112"/>
        <v>0</v>
      </c>
    </row>
    <row r="5521" spans="1:4" x14ac:dyDescent="0.25">
      <c r="A5521" s="316" t="s">
        <v>5361</v>
      </c>
      <c r="B5521" s="317">
        <v>195</v>
      </c>
      <c r="C5521" s="317">
        <v>195</v>
      </c>
      <c r="D5521" s="266">
        <f t="shared" si="112"/>
        <v>0</v>
      </c>
    </row>
    <row r="5522" spans="1:4" x14ac:dyDescent="0.25">
      <c r="A5522" s="316" t="s">
        <v>5361</v>
      </c>
      <c r="B5522" s="317">
        <v>195</v>
      </c>
      <c r="C5522" s="317">
        <v>195</v>
      </c>
      <c r="D5522" s="266">
        <f t="shared" si="112"/>
        <v>0</v>
      </c>
    </row>
    <row r="5523" spans="1:4" x14ac:dyDescent="0.25">
      <c r="A5523" s="316" t="s">
        <v>5361</v>
      </c>
      <c r="B5523" s="317">
        <v>195</v>
      </c>
      <c r="C5523" s="317">
        <v>195</v>
      </c>
      <c r="D5523" s="266">
        <f t="shared" si="112"/>
        <v>0</v>
      </c>
    </row>
    <row r="5524" spans="1:4" x14ac:dyDescent="0.25">
      <c r="A5524" s="316" t="s">
        <v>5361</v>
      </c>
      <c r="B5524" s="317">
        <v>195</v>
      </c>
      <c r="C5524" s="317">
        <v>195</v>
      </c>
      <c r="D5524" s="266">
        <f t="shared" si="112"/>
        <v>0</v>
      </c>
    </row>
    <row r="5525" spans="1:4" x14ac:dyDescent="0.25">
      <c r="A5525" s="316" t="s">
        <v>5361</v>
      </c>
      <c r="B5525" s="317">
        <v>195</v>
      </c>
      <c r="C5525" s="317">
        <v>195</v>
      </c>
      <c r="D5525" s="266">
        <f t="shared" si="112"/>
        <v>0</v>
      </c>
    </row>
    <row r="5526" spans="1:4" x14ac:dyDescent="0.25">
      <c r="A5526" s="316" t="s">
        <v>5361</v>
      </c>
      <c r="B5526" s="317">
        <v>195</v>
      </c>
      <c r="C5526" s="317">
        <v>195</v>
      </c>
      <c r="D5526" s="266">
        <f t="shared" si="112"/>
        <v>0</v>
      </c>
    </row>
    <row r="5527" spans="1:4" x14ac:dyDescent="0.25">
      <c r="A5527" s="316" t="s">
        <v>5361</v>
      </c>
      <c r="B5527" s="317">
        <v>195</v>
      </c>
      <c r="C5527" s="317">
        <v>195</v>
      </c>
      <c r="D5527" s="266">
        <f t="shared" ref="D5527:D5590" si="113">B5527-C5527</f>
        <v>0</v>
      </c>
    </row>
    <row r="5528" spans="1:4" x14ac:dyDescent="0.25">
      <c r="A5528" s="316" t="s">
        <v>5361</v>
      </c>
      <c r="B5528" s="317">
        <v>195</v>
      </c>
      <c r="C5528" s="317">
        <v>195</v>
      </c>
      <c r="D5528" s="266">
        <f t="shared" si="113"/>
        <v>0</v>
      </c>
    </row>
    <row r="5529" spans="1:4" x14ac:dyDescent="0.25">
      <c r="A5529" s="316" t="s">
        <v>5361</v>
      </c>
      <c r="B5529" s="317">
        <v>195</v>
      </c>
      <c r="C5529" s="317">
        <v>195</v>
      </c>
      <c r="D5529" s="266">
        <f t="shared" si="113"/>
        <v>0</v>
      </c>
    </row>
    <row r="5530" spans="1:4" x14ac:dyDescent="0.25">
      <c r="A5530" s="316" t="s">
        <v>5361</v>
      </c>
      <c r="B5530" s="317">
        <v>195</v>
      </c>
      <c r="C5530" s="317">
        <v>195</v>
      </c>
      <c r="D5530" s="266">
        <f t="shared" si="113"/>
        <v>0</v>
      </c>
    </row>
    <row r="5531" spans="1:4" x14ac:dyDescent="0.25">
      <c r="A5531" s="316" t="s">
        <v>5361</v>
      </c>
      <c r="B5531" s="317">
        <v>195</v>
      </c>
      <c r="C5531" s="317">
        <v>195</v>
      </c>
      <c r="D5531" s="266">
        <f t="shared" si="113"/>
        <v>0</v>
      </c>
    </row>
    <row r="5532" spans="1:4" x14ac:dyDescent="0.25">
      <c r="A5532" s="316" t="s">
        <v>5361</v>
      </c>
      <c r="B5532" s="317">
        <v>195</v>
      </c>
      <c r="C5532" s="317">
        <v>195</v>
      </c>
      <c r="D5532" s="266">
        <f t="shared" si="113"/>
        <v>0</v>
      </c>
    </row>
    <row r="5533" spans="1:4" x14ac:dyDescent="0.25">
      <c r="A5533" s="316" t="s">
        <v>5361</v>
      </c>
      <c r="B5533" s="317">
        <v>195</v>
      </c>
      <c r="C5533" s="317">
        <v>195</v>
      </c>
      <c r="D5533" s="266">
        <f t="shared" si="113"/>
        <v>0</v>
      </c>
    </row>
    <row r="5534" spans="1:4" x14ac:dyDescent="0.25">
      <c r="A5534" s="316" t="s">
        <v>5361</v>
      </c>
      <c r="B5534" s="317">
        <v>195</v>
      </c>
      <c r="C5534" s="317">
        <v>195</v>
      </c>
      <c r="D5534" s="266">
        <f t="shared" si="113"/>
        <v>0</v>
      </c>
    </row>
    <row r="5535" spans="1:4" x14ac:dyDescent="0.25">
      <c r="A5535" s="316" t="s">
        <v>5361</v>
      </c>
      <c r="B5535" s="317">
        <v>195</v>
      </c>
      <c r="C5535" s="317">
        <v>195</v>
      </c>
      <c r="D5535" s="266">
        <f t="shared" si="113"/>
        <v>0</v>
      </c>
    </row>
    <row r="5536" spans="1:4" x14ac:dyDescent="0.25">
      <c r="A5536" s="316" t="s">
        <v>5361</v>
      </c>
      <c r="B5536" s="317">
        <v>195</v>
      </c>
      <c r="C5536" s="317">
        <v>195</v>
      </c>
      <c r="D5536" s="266">
        <f t="shared" si="113"/>
        <v>0</v>
      </c>
    </row>
    <row r="5537" spans="1:4" x14ac:dyDescent="0.25">
      <c r="A5537" s="316" t="s">
        <v>5361</v>
      </c>
      <c r="B5537" s="317">
        <v>195</v>
      </c>
      <c r="C5537" s="317">
        <v>195</v>
      </c>
      <c r="D5537" s="266">
        <f t="shared" si="113"/>
        <v>0</v>
      </c>
    </row>
    <row r="5538" spans="1:4" x14ac:dyDescent="0.25">
      <c r="A5538" s="316" t="s">
        <v>5361</v>
      </c>
      <c r="B5538" s="317">
        <v>195</v>
      </c>
      <c r="C5538" s="317">
        <v>195</v>
      </c>
      <c r="D5538" s="266">
        <f t="shared" si="113"/>
        <v>0</v>
      </c>
    </row>
    <row r="5539" spans="1:4" x14ac:dyDescent="0.25">
      <c r="A5539" s="316" t="s">
        <v>5361</v>
      </c>
      <c r="B5539" s="317">
        <v>195</v>
      </c>
      <c r="C5539" s="317">
        <v>195</v>
      </c>
      <c r="D5539" s="266">
        <f t="shared" si="113"/>
        <v>0</v>
      </c>
    </row>
    <row r="5540" spans="1:4" x14ac:dyDescent="0.25">
      <c r="A5540" s="316" t="s">
        <v>5361</v>
      </c>
      <c r="B5540" s="317">
        <v>195</v>
      </c>
      <c r="C5540" s="317">
        <v>195</v>
      </c>
      <c r="D5540" s="266">
        <f t="shared" si="113"/>
        <v>0</v>
      </c>
    </row>
    <row r="5541" spans="1:4" x14ac:dyDescent="0.25">
      <c r="A5541" s="316" t="s">
        <v>5361</v>
      </c>
      <c r="B5541" s="317">
        <v>195</v>
      </c>
      <c r="C5541" s="317">
        <v>195</v>
      </c>
      <c r="D5541" s="266">
        <f t="shared" si="113"/>
        <v>0</v>
      </c>
    </row>
    <row r="5542" spans="1:4" x14ac:dyDescent="0.25">
      <c r="A5542" s="316" t="s">
        <v>5361</v>
      </c>
      <c r="B5542" s="317">
        <v>195</v>
      </c>
      <c r="C5542" s="317">
        <v>195</v>
      </c>
      <c r="D5542" s="266">
        <f t="shared" si="113"/>
        <v>0</v>
      </c>
    </row>
    <row r="5543" spans="1:4" x14ac:dyDescent="0.25">
      <c r="A5543" s="316" t="s">
        <v>5361</v>
      </c>
      <c r="B5543" s="317">
        <v>195</v>
      </c>
      <c r="C5543" s="317">
        <v>195</v>
      </c>
      <c r="D5543" s="266">
        <f t="shared" si="113"/>
        <v>0</v>
      </c>
    </row>
    <row r="5544" spans="1:4" x14ac:dyDescent="0.25">
      <c r="A5544" s="316" t="s">
        <v>5361</v>
      </c>
      <c r="B5544" s="317">
        <v>195</v>
      </c>
      <c r="C5544" s="317">
        <v>195</v>
      </c>
      <c r="D5544" s="266">
        <f t="shared" si="113"/>
        <v>0</v>
      </c>
    </row>
    <row r="5545" spans="1:4" x14ac:dyDescent="0.25">
      <c r="A5545" s="316" t="s">
        <v>5361</v>
      </c>
      <c r="B5545" s="317">
        <v>195</v>
      </c>
      <c r="C5545" s="317">
        <v>195</v>
      </c>
      <c r="D5545" s="266">
        <f t="shared" si="113"/>
        <v>0</v>
      </c>
    </row>
    <row r="5546" spans="1:4" x14ac:dyDescent="0.25">
      <c r="A5546" s="316" t="s">
        <v>5361</v>
      </c>
      <c r="B5546" s="317">
        <v>195</v>
      </c>
      <c r="C5546" s="317">
        <v>195</v>
      </c>
      <c r="D5546" s="266">
        <f t="shared" si="113"/>
        <v>0</v>
      </c>
    </row>
    <row r="5547" spans="1:4" x14ac:dyDescent="0.25">
      <c r="A5547" s="316" t="s">
        <v>5361</v>
      </c>
      <c r="B5547" s="317">
        <v>195</v>
      </c>
      <c r="C5547" s="317">
        <v>195</v>
      </c>
      <c r="D5547" s="266">
        <f t="shared" si="113"/>
        <v>0</v>
      </c>
    </row>
    <row r="5548" spans="1:4" x14ac:dyDescent="0.25">
      <c r="A5548" s="316" t="s">
        <v>5361</v>
      </c>
      <c r="B5548" s="317">
        <v>195</v>
      </c>
      <c r="C5548" s="317">
        <v>195</v>
      </c>
      <c r="D5548" s="266">
        <f t="shared" si="113"/>
        <v>0</v>
      </c>
    </row>
    <row r="5549" spans="1:4" x14ac:dyDescent="0.25">
      <c r="A5549" s="316" t="s">
        <v>5361</v>
      </c>
      <c r="B5549" s="317">
        <v>195</v>
      </c>
      <c r="C5549" s="317">
        <v>195</v>
      </c>
      <c r="D5549" s="266">
        <f t="shared" si="113"/>
        <v>0</v>
      </c>
    </row>
    <row r="5550" spans="1:4" x14ac:dyDescent="0.25">
      <c r="A5550" s="316" t="s">
        <v>5361</v>
      </c>
      <c r="B5550" s="317">
        <v>195</v>
      </c>
      <c r="C5550" s="317">
        <v>195</v>
      </c>
      <c r="D5550" s="266">
        <f t="shared" si="113"/>
        <v>0</v>
      </c>
    </row>
    <row r="5551" spans="1:4" x14ac:dyDescent="0.25">
      <c r="A5551" s="316" t="s">
        <v>5361</v>
      </c>
      <c r="B5551" s="317">
        <v>195</v>
      </c>
      <c r="C5551" s="317">
        <v>195</v>
      </c>
      <c r="D5551" s="266">
        <f t="shared" si="113"/>
        <v>0</v>
      </c>
    </row>
    <row r="5552" spans="1:4" x14ac:dyDescent="0.25">
      <c r="A5552" s="316" t="s">
        <v>5361</v>
      </c>
      <c r="B5552" s="317">
        <v>195</v>
      </c>
      <c r="C5552" s="317">
        <v>195</v>
      </c>
      <c r="D5552" s="266">
        <f t="shared" si="113"/>
        <v>0</v>
      </c>
    </row>
    <row r="5553" spans="1:4" x14ac:dyDescent="0.25">
      <c r="A5553" s="316" t="s">
        <v>5361</v>
      </c>
      <c r="B5553" s="317">
        <v>195</v>
      </c>
      <c r="C5553" s="317">
        <v>195</v>
      </c>
      <c r="D5553" s="266">
        <f t="shared" si="113"/>
        <v>0</v>
      </c>
    </row>
    <row r="5554" spans="1:4" x14ac:dyDescent="0.25">
      <c r="A5554" s="316" t="s">
        <v>5362</v>
      </c>
      <c r="B5554" s="317">
        <v>6693</v>
      </c>
      <c r="C5554" s="317">
        <v>6693</v>
      </c>
      <c r="D5554" s="266">
        <f t="shared" si="113"/>
        <v>0</v>
      </c>
    </row>
    <row r="5555" spans="1:4" x14ac:dyDescent="0.25">
      <c r="A5555" s="316" t="s">
        <v>5363</v>
      </c>
      <c r="B5555" s="317">
        <v>440</v>
      </c>
      <c r="C5555" s="317">
        <v>440</v>
      </c>
      <c r="D5555" s="266">
        <f t="shared" si="113"/>
        <v>0</v>
      </c>
    </row>
    <row r="5556" spans="1:4" x14ac:dyDescent="0.25">
      <c r="A5556" s="316" t="s">
        <v>5363</v>
      </c>
      <c r="B5556" s="317">
        <v>440</v>
      </c>
      <c r="C5556" s="317">
        <v>440</v>
      </c>
      <c r="D5556" s="266">
        <f t="shared" si="113"/>
        <v>0</v>
      </c>
    </row>
    <row r="5557" spans="1:4" x14ac:dyDescent="0.25">
      <c r="A5557" s="316" t="s">
        <v>5363</v>
      </c>
      <c r="B5557" s="317">
        <v>440</v>
      </c>
      <c r="C5557" s="317">
        <v>440</v>
      </c>
      <c r="D5557" s="266">
        <f t="shared" si="113"/>
        <v>0</v>
      </c>
    </row>
    <row r="5558" spans="1:4" x14ac:dyDescent="0.25">
      <c r="A5558" s="316" t="s">
        <v>5363</v>
      </c>
      <c r="B5558" s="317">
        <v>440</v>
      </c>
      <c r="C5558" s="317">
        <v>440</v>
      </c>
      <c r="D5558" s="266">
        <f t="shared" si="113"/>
        <v>0</v>
      </c>
    </row>
    <row r="5559" spans="1:4" x14ac:dyDescent="0.25">
      <c r="A5559" s="316" t="s">
        <v>5363</v>
      </c>
      <c r="B5559" s="317">
        <v>440</v>
      </c>
      <c r="C5559" s="317">
        <v>440</v>
      </c>
      <c r="D5559" s="266">
        <f t="shared" si="113"/>
        <v>0</v>
      </c>
    </row>
    <row r="5560" spans="1:4" x14ac:dyDescent="0.25">
      <c r="A5560" s="316" t="s">
        <v>5363</v>
      </c>
      <c r="B5560" s="317">
        <v>440</v>
      </c>
      <c r="C5560" s="317">
        <v>440</v>
      </c>
      <c r="D5560" s="266">
        <f t="shared" si="113"/>
        <v>0</v>
      </c>
    </row>
    <row r="5561" spans="1:4" x14ac:dyDescent="0.25">
      <c r="A5561" s="316" t="s">
        <v>5363</v>
      </c>
      <c r="B5561" s="317">
        <v>440</v>
      </c>
      <c r="C5561" s="317">
        <v>440</v>
      </c>
      <c r="D5561" s="266">
        <f t="shared" si="113"/>
        <v>0</v>
      </c>
    </row>
    <row r="5562" spans="1:4" x14ac:dyDescent="0.25">
      <c r="A5562" s="316" t="s">
        <v>5363</v>
      </c>
      <c r="B5562" s="317">
        <v>440</v>
      </c>
      <c r="C5562" s="317">
        <v>440</v>
      </c>
      <c r="D5562" s="266">
        <f t="shared" si="113"/>
        <v>0</v>
      </c>
    </row>
    <row r="5563" spans="1:4" x14ac:dyDescent="0.25">
      <c r="A5563" s="316" t="s">
        <v>5363</v>
      </c>
      <c r="B5563" s="317">
        <v>440</v>
      </c>
      <c r="C5563" s="317">
        <v>440</v>
      </c>
      <c r="D5563" s="266">
        <f t="shared" si="113"/>
        <v>0</v>
      </c>
    </row>
    <row r="5564" spans="1:4" x14ac:dyDescent="0.25">
      <c r="A5564" s="316" t="s">
        <v>5363</v>
      </c>
      <c r="B5564" s="317">
        <v>440</v>
      </c>
      <c r="C5564" s="317">
        <v>440</v>
      </c>
      <c r="D5564" s="266">
        <f t="shared" si="113"/>
        <v>0</v>
      </c>
    </row>
    <row r="5565" spans="1:4" x14ac:dyDescent="0.25">
      <c r="A5565" s="316" t="s">
        <v>5363</v>
      </c>
      <c r="B5565" s="317">
        <v>440</v>
      </c>
      <c r="C5565" s="317">
        <v>440</v>
      </c>
      <c r="D5565" s="266">
        <f t="shared" si="113"/>
        <v>0</v>
      </c>
    </row>
    <row r="5566" spans="1:4" x14ac:dyDescent="0.25">
      <c r="A5566" s="316" t="s">
        <v>5363</v>
      </c>
      <c r="B5566" s="317">
        <v>440</v>
      </c>
      <c r="C5566" s="317">
        <v>440</v>
      </c>
      <c r="D5566" s="266">
        <f t="shared" si="113"/>
        <v>0</v>
      </c>
    </row>
    <row r="5567" spans="1:4" x14ac:dyDescent="0.25">
      <c r="A5567" s="316" t="s">
        <v>5363</v>
      </c>
      <c r="B5567" s="317">
        <v>440</v>
      </c>
      <c r="C5567" s="317">
        <v>440</v>
      </c>
      <c r="D5567" s="266">
        <f t="shared" si="113"/>
        <v>0</v>
      </c>
    </row>
    <row r="5568" spans="1:4" x14ac:dyDescent="0.25">
      <c r="A5568" s="316" t="s">
        <v>5363</v>
      </c>
      <c r="B5568" s="317">
        <v>440</v>
      </c>
      <c r="C5568" s="317">
        <v>440</v>
      </c>
      <c r="D5568" s="266">
        <f t="shared" si="113"/>
        <v>0</v>
      </c>
    </row>
    <row r="5569" spans="1:4" x14ac:dyDescent="0.25">
      <c r="A5569" s="316" t="s">
        <v>5363</v>
      </c>
      <c r="B5569" s="317">
        <v>440</v>
      </c>
      <c r="C5569" s="317">
        <v>440</v>
      </c>
      <c r="D5569" s="266">
        <f t="shared" si="113"/>
        <v>0</v>
      </c>
    </row>
    <row r="5570" spans="1:4" x14ac:dyDescent="0.25">
      <c r="A5570" s="316" t="s">
        <v>5363</v>
      </c>
      <c r="B5570" s="317">
        <v>440</v>
      </c>
      <c r="C5570" s="317">
        <v>440</v>
      </c>
      <c r="D5570" s="266">
        <f t="shared" si="113"/>
        <v>0</v>
      </c>
    </row>
    <row r="5571" spans="1:4" x14ac:dyDescent="0.25">
      <c r="A5571" s="316" t="s">
        <v>5363</v>
      </c>
      <c r="B5571" s="317">
        <v>440</v>
      </c>
      <c r="C5571" s="317">
        <v>440</v>
      </c>
      <c r="D5571" s="266">
        <f t="shared" si="113"/>
        <v>0</v>
      </c>
    </row>
    <row r="5572" spans="1:4" x14ac:dyDescent="0.25">
      <c r="A5572" s="316" t="s">
        <v>5363</v>
      </c>
      <c r="B5572" s="317">
        <v>440</v>
      </c>
      <c r="C5572" s="317">
        <v>440</v>
      </c>
      <c r="D5572" s="266">
        <f t="shared" si="113"/>
        <v>0</v>
      </c>
    </row>
    <row r="5573" spans="1:4" x14ac:dyDescent="0.25">
      <c r="A5573" s="316" t="s">
        <v>5363</v>
      </c>
      <c r="B5573" s="317">
        <v>440</v>
      </c>
      <c r="C5573" s="317">
        <v>440</v>
      </c>
      <c r="D5573" s="266">
        <f t="shared" si="113"/>
        <v>0</v>
      </c>
    </row>
    <row r="5574" spans="1:4" x14ac:dyDescent="0.25">
      <c r="A5574" s="316" t="s">
        <v>5363</v>
      </c>
      <c r="B5574" s="317">
        <v>440</v>
      </c>
      <c r="C5574" s="317">
        <v>440</v>
      </c>
      <c r="D5574" s="266">
        <f t="shared" si="113"/>
        <v>0</v>
      </c>
    </row>
    <row r="5575" spans="1:4" x14ac:dyDescent="0.25">
      <c r="A5575" s="316" t="s">
        <v>5363</v>
      </c>
      <c r="B5575" s="317">
        <v>440</v>
      </c>
      <c r="C5575" s="317">
        <v>440</v>
      </c>
      <c r="D5575" s="266">
        <f t="shared" si="113"/>
        <v>0</v>
      </c>
    </row>
    <row r="5576" spans="1:4" x14ac:dyDescent="0.25">
      <c r="A5576" s="316" t="s">
        <v>5363</v>
      </c>
      <c r="B5576" s="317">
        <v>440</v>
      </c>
      <c r="C5576" s="317">
        <v>440</v>
      </c>
      <c r="D5576" s="266">
        <f t="shared" si="113"/>
        <v>0</v>
      </c>
    </row>
    <row r="5577" spans="1:4" x14ac:dyDescent="0.25">
      <c r="A5577" s="316" t="s">
        <v>5363</v>
      </c>
      <c r="B5577" s="317">
        <v>440</v>
      </c>
      <c r="C5577" s="317">
        <v>440</v>
      </c>
      <c r="D5577" s="266">
        <f t="shared" si="113"/>
        <v>0</v>
      </c>
    </row>
    <row r="5578" spans="1:4" x14ac:dyDescent="0.25">
      <c r="A5578" s="316" t="s">
        <v>5363</v>
      </c>
      <c r="B5578" s="317">
        <v>440</v>
      </c>
      <c r="C5578" s="317">
        <v>440</v>
      </c>
      <c r="D5578" s="266">
        <f t="shared" si="113"/>
        <v>0</v>
      </c>
    </row>
    <row r="5579" spans="1:4" x14ac:dyDescent="0.25">
      <c r="A5579" s="316" t="s">
        <v>5363</v>
      </c>
      <c r="B5579" s="317">
        <v>440</v>
      </c>
      <c r="C5579" s="317">
        <v>440</v>
      </c>
      <c r="D5579" s="266">
        <f t="shared" si="113"/>
        <v>0</v>
      </c>
    </row>
    <row r="5580" spans="1:4" x14ac:dyDescent="0.25">
      <c r="A5580" s="316" t="s">
        <v>5363</v>
      </c>
      <c r="B5580" s="317">
        <v>440</v>
      </c>
      <c r="C5580" s="317">
        <v>440</v>
      </c>
      <c r="D5580" s="266">
        <f t="shared" si="113"/>
        <v>0</v>
      </c>
    </row>
    <row r="5581" spans="1:4" x14ac:dyDescent="0.25">
      <c r="A5581" s="316" t="s">
        <v>5363</v>
      </c>
      <c r="B5581" s="317">
        <v>440</v>
      </c>
      <c r="C5581" s="317">
        <v>440</v>
      </c>
      <c r="D5581" s="266">
        <f t="shared" si="113"/>
        <v>0</v>
      </c>
    </row>
    <row r="5582" spans="1:4" x14ac:dyDescent="0.25">
      <c r="A5582" s="316" t="s">
        <v>5363</v>
      </c>
      <c r="B5582" s="317">
        <v>440</v>
      </c>
      <c r="C5582" s="317">
        <v>440</v>
      </c>
      <c r="D5582" s="266">
        <f t="shared" si="113"/>
        <v>0</v>
      </c>
    </row>
    <row r="5583" spans="1:4" x14ac:dyDescent="0.25">
      <c r="A5583" s="316" t="s">
        <v>5363</v>
      </c>
      <c r="B5583" s="317">
        <v>440</v>
      </c>
      <c r="C5583" s="317">
        <v>440</v>
      </c>
      <c r="D5583" s="266">
        <f t="shared" si="113"/>
        <v>0</v>
      </c>
    </row>
    <row r="5584" spans="1:4" x14ac:dyDescent="0.25">
      <c r="A5584" s="316" t="s">
        <v>5363</v>
      </c>
      <c r="B5584" s="317">
        <v>440</v>
      </c>
      <c r="C5584" s="317">
        <v>440</v>
      </c>
      <c r="D5584" s="266">
        <f t="shared" si="113"/>
        <v>0</v>
      </c>
    </row>
    <row r="5585" spans="1:4" x14ac:dyDescent="0.25">
      <c r="A5585" s="316" t="s">
        <v>5363</v>
      </c>
      <c r="B5585" s="317">
        <v>440</v>
      </c>
      <c r="C5585" s="317">
        <v>440</v>
      </c>
      <c r="D5585" s="266">
        <f t="shared" si="113"/>
        <v>0</v>
      </c>
    </row>
    <row r="5586" spans="1:4" x14ac:dyDescent="0.25">
      <c r="A5586" s="316" t="s">
        <v>5363</v>
      </c>
      <c r="B5586" s="317">
        <v>440</v>
      </c>
      <c r="C5586" s="317">
        <v>440</v>
      </c>
      <c r="D5586" s="266">
        <f t="shared" si="113"/>
        <v>0</v>
      </c>
    </row>
    <row r="5587" spans="1:4" x14ac:dyDescent="0.25">
      <c r="A5587" s="316" t="s">
        <v>5363</v>
      </c>
      <c r="B5587" s="317">
        <v>440</v>
      </c>
      <c r="C5587" s="317">
        <v>440</v>
      </c>
      <c r="D5587" s="266">
        <f t="shared" si="113"/>
        <v>0</v>
      </c>
    </row>
    <row r="5588" spans="1:4" x14ac:dyDescent="0.25">
      <c r="A5588" s="316" t="s">
        <v>5363</v>
      </c>
      <c r="B5588" s="317">
        <v>440</v>
      </c>
      <c r="C5588" s="317">
        <v>440</v>
      </c>
      <c r="D5588" s="266">
        <f t="shared" si="113"/>
        <v>0</v>
      </c>
    </row>
    <row r="5589" spans="1:4" x14ac:dyDescent="0.25">
      <c r="A5589" s="316" t="s">
        <v>5363</v>
      </c>
      <c r="B5589" s="317">
        <v>440</v>
      </c>
      <c r="C5589" s="317">
        <v>440</v>
      </c>
      <c r="D5589" s="266">
        <f t="shared" si="113"/>
        <v>0</v>
      </c>
    </row>
    <row r="5590" spans="1:4" x14ac:dyDescent="0.25">
      <c r="A5590" s="316" t="s">
        <v>5363</v>
      </c>
      <c r="B5590" s="317">
        <v>440</v>
      </c>
      <c r="C5590" s="317">
        <v>440</v>
      </c>
      <c r="D5590" s="266">
        <f t="shared" si="113"/>
        <v>0</v>
      </c>
    </row>
    <row r="5591" spans="1:4" x14ac:dyDescent="0.25">
      <c r="A5591" s="316" t="s">
        <v>5363</v>
      </c>
      <c r="B5591" s="317">
        <v>440</v>
      </c>
      <c r="C5591" s="317">
        <v>440</v>
      </c>
      <c r="D5591" s="266">
        <f t="shared" ref="D5591:D5654" si="114">B5591-C5591</f>
        <v>0</v>
      </c>
    </row>
    <row r="5592" spans="1:4" x14ac:dyDescent="0.25">
      <c r="A5592" s="316" t="s">
        <v>5363</v>
      </c>
      <c r="B5592" s="317">
        <v>440</v>
      </c>
      <c r="C5592" s="317">
        <v>440</v>
      </c>
      <c r="D5592" s="266">
        <f t="shared" si="114"/>
        <v>0</v>
      </c>
    </row>
    <row r="5593" spans="1:4" x14ac:dyDescent="0.25">
      <c r="A5593" s="316" t="s">
        <v>5363</v>
      </c>
      <c r="B5593" s="317">
        <v>440</v>
      </c>
      <c r="C5593" s="317">
        <v>440</v>
      </c>
      <c r="D5593" s="266">
        <f t="shared" si="114"/>
        <v>0</v>
      </c>
    </row>
    <row r="5594" spans="1:4" x14ac:dyDescent="0.25">
      <c r="A5594" s="316" t="s">
        <v>5363</v>
      </c>
      <c r="B5594" s="317">
        <v>440</v>
      </c>
      <c r="C5594" s="317">
        <v>440</v>
      </c>
      <c r="D5594" s="266">
        <f t="shared" si="114"/>
        <v>0</v>
      </c>
    </row>
    <row r="5595" spans="1:4" x14ac:dyDescent="0.25">
      <c r="A5595" s="316" t="s">
        <v>5363</v>
      </c>
      <c r="B5595" s="317">
        <v>440</v>
      </c>
      <c r="C5595" s="317">
        <v>440</v>
      </c>
      <c r="D5595" s="266">
        <f t="shared" si="114"/>
        <v>0</v>
      </c>
    </row>
    <row r="5596" spans="1:4" x14ac:dyDescent="0.25">
      <c r="A5596" s="316" t="s">
        <v>5363</v>
      </c>
      <c r="B5596" s="317">
        <v>440</v>
      </c>
      <c r="C5596" s="317">
        <v>440</v>
      </c>
      <c r="D5596" s="266">
        <f t="shared" si="114"/>
        <v>0</v>
      </c>
    </row>
    <row r="5597" spans="1:4" x14ac:dyDescent="0.25">
      <c r="A5597" s="316" t="s">
        <v>5363</v>
      </c>
      <c r="B5597" s="317">
        <v>440</v>
      </c>
      <c r="C5597" s="317">
        <v>440</v>
      </c>
      <c r="D5597" s="266">
        <f t="shared" si="114"/>
        <v>0</v>
      </c>
    </row>
    <row r="5598" spans="1:4" x14ac:dyDescent="0.25">
      <c r="A5598" s="316" t="s">
        <v>5363</v>
      </c>
      <c r="B5598" s="317">
        <v>440</v>
      </c>
      <c r="C5598" s="317">
        <v>440</v>
      </c>
      <c r="D5598" s="266">
        <f t="shared" si="114"/>
        <v>0</v>
      </c>
    </row>
    <row r="5599" spans="1:4" x14ac:dyDescent="0.25">
      <c r="A5599" s="316" t="s">
        <v>5363</v>
      </c>
      <c r="B5599" s="317">
        <v>440</v>
      </c>
      <c r="C5599" s="317">
        <v>440</v>
      </c>
      <c r="D5599" s="266">
        <f t="shared" si="114"/>
        <v>0</v>
      </c>
    </row>
    <row r="5600" spans="1:4" x14ac:dyDescent="0.25">
      <c r="A5600" s="316" t="s">
        <v>5363</v>
      </c>
      <c r="B5600" s="317">
        <v>440</v>
      </c>
      <c r="C5600" s="317">
        <v>440</v>
      </c>
      <c r="D5600" s="266">
        <f t="shared" si="114"/>
        <v>0</v>
      </c>
    </row>
    <row r="5601" spans="1:4" x14ac:dyDescent="0.25">
      <c r="A5601" s="316" t="s">
        <v>5363</v>
      </c>
      <c r="B5601" s="317">
        <v>440</v>
      </c>
      <c r="C5601" s="317">
        <v>440</v>
      </c>
      <c r="D5601" s="266">
        <f t="shared" si="114"/>
        <v>0</v>
      </c>
    </row>
    <row r="5602" spans="1:4" x14ac:dyDescent="0.25">
      <c r="A5602" s="316" t="s">
        <v>5363</v>
      </c>
      <c r="B5602" s="317">
        <v>440</v>
      </c>
      <c r="C5602" s="317">
        <v>440</v>
      </c>
      <c r="D5602" s="266">
        <f t="shared" si="114"/>
        <v>0</v>
      </c>
    </row>
    <row r="5603" spans="1:4" x14ac:dyDescent="0.25">
      <c r="A5603" s="316" t="s">
        <v>5363</v>
      </c>
      <c r="B5603" s="317">
        <v>440</v>
      </c>
      <c r="C5603" s="317">
        <v>440</v>
      </c>
      <c r="D5603" s="266">
        <f t="shared" si="114"/>
        <v>0</v>
      </c>
    </row>
    <row r="5604" spans="1:4" x14ac:dyDescent="0.25">
      <c r="A5604" s="316" t="s">
        <v>5363</v>
      </c>
      <c r="B5604" s="317">
        <v>440</v>
      </c>
      <c r="C5604" s="317">
        <v>440</v>
      </c>
      <c r="D5604" s="266">
        <f t="shared" si="114"/>
        <v>0</v>
      </c>
    </row>
    <row r="5605" spans="1:4" x14ac:dyDescent="0.25">
      <c r="A5605" s="316" t="s">
        <v>5363</v>
      </c>
      <c r="B5605" s="317">
        <v>440</v>
      </c>
      <c r="C5605" s="317">
        <v>440</v>
      </c>
      <c r="D5605" s="266">
        <f t="shared" si="114"/>
        <v>0</v>
      </c>
    </row>
    <row r="5606" spans="1:4" x14ac:dyDescent="0.25">
      <c r="A5606" s="316" t="s">
        <v>5363</v>
      </c>
      <c r="B5606" s="317">
        <v>440</v>
      </c>
      <c r="C5606" s="317">
        <v>440</v>
      </c>
      <c r="D5606" s="266">
        <f t="shared" si="114"/>
        <v>0</v>
      </c>
    </row>
    <row r="5607" spans="1:4" x14ac:dyDescent="0.25">
      <c r="A5607" s="316" t="s">
        <v>5363</v>
      </c>
      <c r="B5607" s="317">
        <v>440</v>
      </c>
      <c r="C5607" s="317">
        <v>440</v>
      </c>
      <c r="D5607" s="266">
        <f t="shared" si="114"/>
        <v>0</v>
      </c>
    </row>
    <row r="5608" spans="1:4" x14ac:dyDescent="0.25">
      <c r="A5608" s="316" t="s">
        <v>5363</v>
      </c>
      <c r="B5608" s="317">
        <v>440</v>
      </c>
      <c r="C5608" s="317">
        <v>440</v>
      </c>
      <c r="D5608" s="266">
        <f t="shared" si="114"/>
        <v>0</v>
      </c>
    </row>
    <row r="5609" spans="1:4" x14ac:dyDescent="0.25">
      <c r="A5609" s="316" t="s">
        <v>5363</v>
      </c>
      <c r="B5609" s="317">
        <v>440</v>
      </c>
      <c r="C5609" s="317">
        <v>440</v>
      </c>
      <c r="D5609" s="266">
        <f t="shared" si="114"/>
        <v>0</v>
      </c>
    </row>
    <row r="5610" spans="1:4" x14ac:dyDescent="0.25">
      <c r="A5610" s="316" t="s">
        <v>5363</v>
      </c>
      <c r="B5610" s="317">
        <v>440</v>
      </c>
      <c r="C5610" s="317">
        <v>440</v>
      </c>
      <c r="D5610" s="266">
        <f t="shared" si="114"/>
        <v>0</v>
      </c>
    </row>
    <row r="5611" spans="1:4" x14ac:dyDescent="0.25">
      <c r="A5611" s="316" t="s">
        <v>5363</v>
      </c>
      <c r="B5611" s="317">
        <v>440</v>
      </c>
      <c r="C5611" s="317">
        <v>440</v>
      </c>
      <c r="D5611" s="266">
        <f t="shared" si="114"/>
        <v>0</v>
      </c>
    </row>
    <row r="5612" spans="1:4" x14ac:dyDescent="0.25">
      <c r="A5612" s="316" t="s">
        <v>5363</v>
      </c>
      <c r="B5612" s="317">
        <v>440</v>
      </c>
      <c r="C5612" s="317">
        <v>440</v>
      </c>
      <c r="D5612" s="266">
        <f t="shared" si="114"/>
        <v>0</v>
      </c>
    </row>
    <row r="5613" spans="1:4" x14ac:dyDescent="0.25">
      <c r="A5613" s="316" t="s">
        <v>5363</v>
      </c>
      <c r="B5613" s="317">
        <v>440</v>
      </c>
      <c r="C5613" s="317">
        <v>440</v>
      </c>
      <c r="D5613" s="266">
        <f t="shared" si="114"/>
        <v>0</v>
      </c>
    </row>
    <row r="5614" spans="1:4" x14ac:dyDescent="0.25">
      <c r="A5614" s="316" t="s">
        <v>5363</v>
      </c>
      <c r="B5614" s="317">
        <v>440</v>
      </c>
      <c r="C5614" s="317">
        <v>440</v>
      </c>
      <c r="D5614" s="266">
        <f t="shared" si="114"/>
        <v>0</v>
      </c>
    </row>
    <row r="5615" spans="1:4" x14ac:dyDescent="0.25">
      <c r="A5615" s="316" t="s">
        <v>5364</v>
      </c>
      <c r="B5615" s="317">
        <v>1620</v>
      </c>
      <c r="C5615" s="317">
        <v>1620</v>
      </c>
      <c r="D5615" s="266">
        <f t="shared" si="114"/>
        <v>0</v>
      </c>
    </row>
    <row r="5616" spans="1:4" x14ac:dyDescent="0.25">
      <c r="A5616" s="316" t="s">
        <v>5364</v>
      </c>
      <c r="B5616" s="317">
        <v>1620</v>
      </c>
      <c r="C5616" s="317">
        <v>1620</v>
      </c>
      <c r="D5616" s="266">
        <f t="shared" si="114"/>
        <v>0</v>
      </c>
    </row>
    <row r="5617" spans="1:4" x14ac:dyDescent="0.25">
      <c r="A5617" s="316" t="s">
        <v>5364</v>
      </c>
      <c r="B5617" s="317">
        <v>1620</v>
      </c>
      <c r="C5617" s="317">
        <v>1620</v>
      </c>
      <c r="D5617" s="266">
        <f t="shared" si="114"/>
        <v>0</v>
      </c>
    </row>
    <row r="5618" spans="1:4" x14ac:dyDescent="0.25">
      <c r="A5618" s="316" t="s">
        <v>5364</v>
      </c>
      <c r="B5618" s="317">
        <v>1620</v>
      </c>
      <c r="C5618" s="317">
        <v>1620</v>
      </c>
      <c r="D5618" s="266">
        <f t="shared" si="114"/>
        <v>0</v>
      </c>
    </row>
    <row r="5619" spans="1:4" x14ac:dyDescent="0.25">
      <c r="A5619" s="316" t="s">
        <v>5364</v>
      </c>
      <c r="B5619" s="317">
        <v>1620</v>
      </c>
      <c r="C5619" s="317">
        <v>1620</v>
      </c>
      <c r="D5619" s="266">
        <f t="shared" si="114"/>
        <v>0</v>
      </c>
    </row>
    <row r="5620" spans="1:4" x14ac:dyDescent="0.25">
      <c r="A5620" s="316" t="s">
        <v>5364</v>
      </c>
      <c r="B5620" s="317">
        <v>1620</v>
      </c>
      <c r="C5620" s="317">
        <v>1620</v>
      </c>
      <c r="D5620" s="266">
        <f t="shared" si="114"/>
        <v>0</v>
      </c>
    </row>
    <row r="5621" spans="1:4" x14ac:dyDescent="0.25">
      <c r="A5621" s="316" t="s">
        <v>5364</v>
      </c>
      <c r="B5621" s="317">
        <v>1620</v>
      </c>
      <c r="C5621" s="317">
        <v>1620</v>
      </c>
      <c r="D5621" s="266">
        <f t="shared" si="114"/>
        <v>0</v>
      </c>
    </row>
    <row r="5622" spans="1:4" x14ac:dyDescent="0.25">
      <c r="A5622" s="316" t="s">
        <v>5364</v>
      </c>
      <c r="B5622" s="317">
        <v>1620</v>
      </c>
      <c r="C5622" s="317">
        <v>1620</v>
      </c>
      <c r="D5622" s="266">
        <f t="shared" si="114"/>
        <v>0</v>
      </c>
    </row>
    <row r="5623" spans="1:4" x14ac:dyDescent="0.25">
      <c r="A5623" s="316" t="s">
        <v>5364</v>
      </c>
      <c r="B5623" s="317">
        <v>1620</v>
      </c>
      <c r="C5623" s="317">
        <v>1620</v>
      </c>
      <c r="D5623" s="266">
        <f t="shared" si="114"/>
        <v>0</v>
      </c>
    </row>
    <row r="5624" spans="1:4" x14ac:dyDescent="0.25">
      <c r="A5624" s="316" t="s">
        <v>5364</v>
      </c>
      <c r="B5624" s="317">
        <v>1620</v>
      </c>
      <c r="C5624" s="317">
        <v>1620</v>
      </c>
      <c r="D5624" s="266">
        <f t="shared" si="114"/>
        <v>0</v>
      </c>
    </row>
    <row r="5625" spans="1:4" x14ac:dyDescent="0.25">
      <c r="A5625" s="316" t="s">
        <v>5156</v>
      </c>
      <c r="B5625" s="317">
        <v>440</v>
      </c>
      <c r="C5625" s="317">
        <v>440</v>
      </c>
      <c r="D5625" s="266">
        <f t="shared" si="114"/>
        <v>0</v>
      </c>
    </row>
    <row r="5626" spans="1:4" x14ac:dyDescent="0.25">
      <c r="A5626" s="316" t="s">
        <v>5156</v>
      </c>
      <c r="B5626" s="317">
        <v>440</v>
      </c>
      <c r="C5626" s="317">
        <v>440</v>
      </c>
      <c r="D5626" s="266">
        <f t="shared" si="114"/>
        <v>0</v>
      </c>
    </row>
    <row r="5627" spans="1:4" x14ac:dyDescent="0.25">
      <c r="A5627" s="316" t="s">
        <v>5156</v>
      </c>
      <c r="B5627" s="317">
        <v>440</v>
      </c>
      <c r="C5627" s="317">
        <v>440</v>
      </c>
      <c r="D5627" s="266">
        <f t="shared" si="114"/>
        <v>0</v>
      </c>
    </row>
    <row r="5628" spans="1:4" x14ac:dyDescent="0.25">
      <c r="A5628" s="316" t="s">
        <v>5156</v>
      </c>
      <c r="B5628" s="317">
        <v>440</v>
      </c>
      <c r="C5628" s="317">
        <v>440</v>
      </c>
      <c r="D5628" s="266">
        <f t="shared" si="114"/>
        <v>0</v>
      </c>
    </row>
    <row r="5629" spans="1:4" x14ac:dyDescent="0.25">
      <c r="A5629" s="316" t="s">
        <v>5156</v>
      </c>
      <c r="B5629" s="317">
        <v>440</v>
      </c>
      <c r="C5629" s="317">
        <v>440</v>
      </c>
      <c r="D5629" s="266">
        <f t="shared" si="114"/>
        <v>0</v>
      </c>
    </row>
    <row r="5630" spans="1:4" x14ac:dyDescent="0.25">
      <c r="A5630" s="316" t="s">
        <v>5156</v>
      </c>
      <c r="B5630" s="317">
        <v>440</v>
      </c>
      <c r="C5630" s="317">
        <v>440</v>
      </c>
      <c r="D5630" s="266">
        <f t="shared" si="114"/>
        <v>0</v>
      </c>
    </row>
    <row r="5631" spans="1:4" x14ac:dyDescent="0.25">
      <c r="A5631" s="316" t="s">
        <v>5156</v>
      </c>
      <c r="B5631" s="317">
        <v>440</v>
      </c>
      <c r="C5631" s="317">
        <v>440</v>
      </c>
      <c r="D5631" s="266">
        <f t="shared" si="114"/>
        <v>0</v>
      </c>
    </row>
    <row r="5632" spans="1:4" x14ac:dyDescent="0.25">
      <c r="A5632" s="316" t="s">
        <v>5156</v>
      </c>
      <c r="B5632" s="317">
        <v>440</v>
      </c>
      <c r="C5632" s="317">
        <v>440</v>
      </c>
      <c r="D5632" s="266">
        <f t="shared" si="114"/>
        <v>0</v>
      </c>
    </row>
    <row r="5633" spans="1:4" x14ac:dyDescent="0.25">
      <c r="A5633" s="316" t="s">
        <v>5156</v>
      </c>
      <c r="B5633" s="317">
        <v>440</v>
      </c>
      <c r="C5633" s="317">
        <v>440</v>
      </c>
      <c r="D5633" s="266">
        <f t="shared" si="114"/>
        <v>0</v>
      </c>
    </row>
    <row r="5634" spans="1:4" x14ac:dyDescent="0.25">
      <c r="A5634" s="316" t="s">
        <v>5156</v>
      </c>
      <c r="B5634" s="317">
        <v>440</v>
      </c>
      <c r="C5634" s="317">
        <v>440</v>
      </c>
      <c r="D5634" s="266">
        <f t="shared" si="114"/>
        <v>0</v>
      </c>
    </row>
    <row r="5635" spans="1:4" x14ac:dyDescent="0.25">
      <c r="A5635" s="316" t="s">
        <v>5156</v>
      </c>
      <c r="B5635" s="317">
        <v>440</v>
      </c>
      <c r="C5635" s="317">
        <v>440</v>
      </c>
      <c r="D5635" s="266">
        <f t="shared" si="114"/>
        <v>0</v>
      </c>
    </row>
    <row r="5636" spans="1:4" x14ac:dyDescent="0.25">
      <c r="A5636" s="316" t="s">
        <v>5156</v>
      </c>
      <c r="B5636" s="317">
        <v>440</v>
      </c>
      <c r="C5636" s="317">
        <v>440</v>
      </c>
      <c r="D5636" s="266">
        <f t="shared" si="114"/>
        <v>0</v>
      </c>
    </row>
    <row r="5637" spans="1:4" x14ac:dyDescent="0.25">
      <c r="A5637" s="316" t="s">
        <v>5156</v>
      </c>
      <c r="B5637" s="317">
        <v>440</v>
      </c>
      <c r="C5637" s="317">
        <v>440</v>
      </c>
      <c r="D5637" s="266">
        <f t="shared" si="114"/>
        <v>0</v>
      </c>
    </row>
    <row r="5638" spans="1:4" x14ac:dyDescent="0.25">
      <c r="A5638" s="316" t="s">
        <v>5156</v>
      </c>
      <c r="B5638" s="317">
        <v>440</v>
      </c>
      <c r="C5638" s="317">
        <v>440</v>
      </c>
      <c r="D5638" s="266">
        <f t="shared" si="114"/>
        <v>0</v>
      </c>
    </row>
    <row r="5639" spans="1:4" x14ac:dyDescent="0.25">
      <c r="A5639" s="316" t="s">
        <v>5156</v>
      </c>
      <c r="B5639" s="317">
        <v>440</v>
      </c>
      <c r="C5639" s="317">
        <v>440</v>
      </c>
      <c r="D5639" s="266">
        <f t="shared" si="114"/>
        <v>0</v>
      </c>
    </row>
    <row r="5640" spans="1:4" x14ac:dyDescent="0.25">
      <c r="A5640" s="316" t="s">
        <v>5156</v>
      </c>
      <c r="B5640" s="317">
        <v>440</v>
      </c>
      <c r="C5640" s="317">
        <v>440</v>
      </c>
      <c r="D5640" s="266">
        <f t="shared" si="114"/>
        <v>0</v>
      </c>
    </row>
    <row r="5641" spans="1:4" x14ac:dyDescent="0.25">
      <c r="A5641" s="316" t="s">
        <v>5156</v>
      </c>
      <c r="B5641" s="317">
        <v>440</v>
      </c>
      <c r="C5641" s="317">
        <v>440</v>
      </c>
      <c r="D5641" s="266">
        <f t="shared" si="114"/>
        <v>0</v>
      </c>
    </row>
    <row r="5642" spans="1:4" x14ac:dyDescent="0.25">
      <c r="A5642" s="316" t="s">
        <v>5156</v>
      </c>
      <c r="B5642" s="317">
        <v>440</v>
      </c>
      <c r="C5642" s="317">
        <v>440</v>
      </c>
      <c r="D5642" s="266">
        <f t="shared" si="114"/>
        <v>0</v>
      </c>
    </row>
    <row r="5643" spans="1:4" x14ac:dyDescent="0.25">
      <c r="A5643" s="316" t="s">
        <v>5156</v>
      </c>
      <c r="B5643" s="317">
        <v>440</v>
      </c>
      <c r="C5643" s="317">
        <v>440</v>
      </c>
      <c r="D5643" s="266">
        <f t="shared" si="114"/>
        <v>0</v>
      </c>
    </row>
    <row r="5644" spans="1:4" x14ac:dyDescent="0.25">
      <c r="A5644" s="316" t="s">
        <v>5156</v>
      </c>
      <c r="B5644" s="317">
        <v>440</v>
      </c>
      <c r="C5644" s="317">
        <v>440</v>
      </c>
      <c r="D5644" s="266">
        <f t="shared" si="114"/>
        <v>0</v>
      </c>
    </row>
    <row r="5645" spans="1:4" x14ac:dyDescent="0.25">
      <c r="A5645" s="316" t="s">
        <v>5156</v>
      </c>
      <c r="B5645" s="317">
        <v>440</v>
      </c>
      <c r="C5645" s="317">
        <v>440</v>
      </c>
      <c r="D5645" s="266">
        <f t="shared" si="114"/>
        <v>0</v>
      </c>
    </row>
    <row r="5646" spans="1:4" x14ac:dyDescent="0.25">
      <c r="A5646" s="316" t="s">
        <v>5156</v>
      </c>
      <c r="B5646" s="317">
        <v>440</v>
      </c>
      <c r="C5646" s="317">
        <v>440</v>
      </c>
      <c r="D5646" s="266">
        <f t="shared" si="114"/>
        <v>0</v>
      </c>
    </row>
    <row r="5647" spans="1:4" x14ac:dyDescent="0.25">
      <c r="A5647" s="316" t="s">
        <v>5156</v>
      </c>
      <c r="B5647" s="317">
        <v>440</v>
      </c>
      <c r="C5647" s="317">
        <v>440</v>
      </c>
      <c r="D5647" s="266">
        <f t="shared" si="114"/>
        <v>0</v>
      </c>
    </row>
    <row r="5648" spans="1:4" x14ac:dyDescent="0.25">
      <c r="A5648" s="316" t="s">
        <v>5156</v>
      </c>
      <c r="B5648" s="317">
        <v>440</v>
      </c>
      <c r="C5648" s="317">
        <v>440</v>
      </c>
      <c r="D5648" s="266">
        <f t="shared" si="114"/>
        <v>0</v>
      </c>
    </row>
    <row r="5649" spans="1:4" x14ac:dyDescent="0.25">
      <c r="A5649" s="316" t="s">
        <v>5156</v>
      </c>
      <c r="B5649" s="317">
        <v>440</v>
      </c>
      <c r="C5649" s="317">
        <v>440</v>
      </c>
      <c r="D5649" s="266">
        <f t="shared" si="114"/>
        <v>0</v>
      </c>
    </row>
    <row r="5650" spans="1:4" x14ac:dyDescent="0.25">
      <c r="A5650" s="316" t="s">
        <v>5156</v>
      </c>
      <c r="B5650" s="317">
        <v>440</v>
      </c>
      <c r="C5650" s="317">
        <v>440</v>
      </c>
      <c r="D5650" s="266">
        <f t="shared" si="114"/>
        <v>0</v>
      </c>
    </row>
    <row r="5651" spans="1:4" x14ac:dyDescent="0.25">
      <c r="A5651" s="316" t="s">
        <v>5156</v>
      </c>
      <c r="B5651" s="317">
        <v>440</v>
      </c>
      <c r="C5651" s="317">
        <v>440</v>
      </c>
      <c r="D5651" s="266">
        <f t="shared" si="114"/>
        <v>0</v>
      </c>
    </row>
    <row r="5652" spans="1:4" x14ac:dyDescent="0.25">
      <c r="A5652" s="316" t="s">
        <v>5156</v>
      </c>
      <c r="B5652" s="317">
        <v>440</v>
      </c>
      <c r="C5652" s="317">
        <v>440</v>
      </c>
      <c r="D5652" s="266">
        <f t="shared" si="114"/>
        <v>0</v>
      </c>
    </row>
    <row r="5653" spans="1:4" x14ac:dyDescent="0.25">
      <c r="A5653" s="316" t="s">
        <v>5156</v>
      </c>
      <c r="B5653" s="317">
        <v>440</v>
      </c>
      <c r="C5653" s="317">
        <v>440</v>
      </c>
      <c r="D5653" s="266">
        <f t="shared" si="114"/>
        <v>0</v>
      </c>
    </row>
    <row r="5654" spans="1:4" x14ac:dyDescent="0.25">
      <c r="A5654" s="316" t="s">
        <v>5156</v>
      </c>
      <c r="B5654" s="317">
        <v>440</v>
      </c>
      <c r="C5654" s="317">
        <v>440</v>
      </c>
      <c r="D5654" s="266">
        <f t="shared" si="114"/>
        <v>0</v>
      </c>
    </row>
    <row r="5655" spans="1:4" x14ac:dyDescent="0.25">
      <c r="A5655" s="316" t="s">
        <v>5156</v>
      </c>
      <c r="B5655" s="317">
        <v>440</v>
      </c>
      <c r="C5655" s="317">
        <v>440</v>
      </c>
      <c r="D5655" s="266">
        <f t="shared" ref="D5655:D5718" si="115">B5655-C5655</f>
        <v>0</v>
      </c>
    </row>
    <row r="5656" spans="1:4" x14ac:dyDescent="0.25">
      <c r="A5656" s="316" t="s">
        <v>5156</v>
      </c>
      <c r="B5656" s="317">
        <v>440</v>
      </c>
      <c r="C5656" s="317">
        <v>440</v>
      </c>
      <c r="D5656" s="266">
        <f t="shared" si="115"/>
        <v>0</v>
      </c>
    </row>
    <row r="5657" spans="1:4" x14ac:dyDescent="0.25">
      <c r="A5657" s="316" t="s">
        <v>5156</v>
      </c>
      <c r="B5657" s="317">
        <v>440</v>
      </c>
      <c r="C5657" s="317">
        <v>440</v>
      </c>
      <c r="D5657" s="266">
        <f t="shared" si="115"/>
        <v>0</v>
      </c>
    </row>
    <row r="5658" spans="1:4" x14ac:dyDescent="0.25">
      <c r="A5658" s="316" t="s">
        <v>5156</v>
      </c>
      <c r="B5658" s="317">
        <v>440</v>
      </c>
      <c r="C5658" s="317">
        <v>440</v>
      </c>
      <c r="D5658" s="266">
        <f t="shared" si="115"/>
        <v>0</v>
      </c>
    </row>
    <row r="5659" spans="1:4" x14ac:dyDescent="0.25">
      <c r="A5659" s="316" t="s">
        <v>5156</v>
      </c>
      <c r="B5659" s="317">
        <v>440</v>
      </c>
      <c r="C5659" s="317">
        <v>440</v>
      </c>
      <c r="D5659" s="266">
        <f t="shared" si="115"/>
        <v>0</v>
      </c>
    </row>
    <row r="5660" spans="1:4" x14ac:dyDescent="0.25">
      <c r="A5660" s="316" t="s">
        <v>5156</v>
      </c>
      <c r="B5660" s="317">
        <v>440</v>
      </c>
      <c r="C5660" s="317">
        <v>440</v>
      </c>
      <c r="D5660" s="266">
        <f t="shared" si="115"/>
        <v>0</v>
      </c>
    </row>
    <row r="5661" spans="1:4" x14ac:dyDescent="0.25">
      <c r="A5661" s="316" t="s">
        <v>5156</v>
      </c>
      <c r="B5661" s="317">
        <v>440</v>
      </c>
      <c r="C5661" s="317">
        <v>440</v>
      </c>
      <c r="D5661" s="266">
        <f t="shared" si="115"/>
        <v>0</v>
      </c>
    </row>
    <row r="5662" spans="1:4" x14ac:dyDescent="0.25">
      <c r="A5662" s="316" t="s">
        <v>5156</v>
      </c>
      <c r="B5662" s="317">
        <v>440</v>
      </c>
      <c r="C5662" s="317">
        <v>440</v>
      </c>
      <c r="D5662" s="266">
        <f t="shared" si="115"/>
        <v>0</v>
      </c>
    </row>
    <row r="5663" spans="1:4" x14ac:dyDescent="0.25">
      <c r="A5663" s="316" t="s">
        <v>5156</v>
      </c>
      <c r="B5663" s="317">
        <v>440</v>
      </c>
      <c r="C5663" s="317">
        <v>440</v>
      </c>
      <c r="D5663" s="266">
        <f t="shared" si="115"/>
        <v>0</v>
      </c>
    </row>
    <row r="5664" spans="1:4" x14ac:dyDescent="0.25">
      <c r="A5664" s="316" t="s">
        <v>5156</v>
      </c>
      <c r="B5664" s="317">
        <v>440</v>
      </c>
      <c r="C5664" s="317">
        <v>440</v>
      </c>
      <c r="D5664" s="266">
        <f t="shared" si="115"/>
        <v>0</v>
      </c>
    </row>
    <row r="5665" spans="1:4" x14ac:dyDescent="0.25">
      <c r="A5665" s="316" t="s">
        <v>5156</v>
      </c>
      <c r="B5665" s="317">
        <v>440</v>
      </c>
      <c r="C5665" s="317">
        <v>440</v>
      </c>
      <c r="D5665" s="266">
        <f t="shared" si="115"/>
        <v>0</v>
      </c>
    </row>
    <row r="5666" spans="1:4" x14ac:dyDescent="0.25">
      <c r="A5666" s="316" t="s">
        <v>5156</v>
      </c>
      <c r="B5666" s="317">
        <v>440</v>
      </c>
      <c r="C5666" s="317">
        <v>440</v>
      </c>
      <c r="D5666" s="266">
        <f t="shared" si="115"/>
        <v>0</v>
      </c>
    </row>
    <row r="5667" spans="1:4" x14ac:dyDescent="0.25">
      <c r="A5667" s="316" t="s">
        <v>5365</v>
      </c>
      <c r="B5667" s="317">
        <v>440</v>
      </c>
      <c r="C5667" s="317">
        <v>440</v>
      </c>
      <c r="D5667" s="266">
        <f t="shared" si="115"/>
        <v>0</v>
      </c>
    </row>
    <row r="5668" spans="1:4" x14ac:dyDescent="0.25">
      <c r="A5668" s="316" t="s">
        <v>5365</v>
      </c>
      <c r="B5668" s="317">
        <v>440</v>
      </c>
      <c r="C5668" s="317">
        <v>440</v>
      </c>
      <c r="D5668" s="266">
        <f t="shared" si="115"/>
        <v>0</v>
      </c>
    </row>
    <row r="5669" spans="1:4" x14ac:dyDescent="0.25">
      <c r="A5669" s="316" t="s">
        <v>5365</v>
      </c>
      <c r="B5669" s="317">
        <v>440</v>
      </c>
      <c r="C5669" s="317">
        <v>440</v>
      </c>
      <c r="D5669" s="266">
        <f t="shared" si="115"/>
        <v>0</v>
      </c>
    </row>
    <row r="5670" spans="1:4" x14ac:dyDescent="0.25">
      <c r="A5670" s="316" t="s">
        <v>5365</v>
      </c>
      <c r="B5670" s="317">
        <v>440</v>
      </c>
      <c r="C5670" s="317">
        <v>440</v>
      </c>
      <c r="D5670" s="266">
        <f t="shared" si="115"/>
        <v>0</v>
      </c>
    </row>
    <row r="5671" spans="1:4" x14ac:dyDescent="0.25">
      <c r="A5671" s="316" t="s">
        <v>5365</v>
      </c>
      <c r="B5671" s="317">
        <v>440</v>
      </c>
      <c r="C5671" s="317">
        <v>440</v>
      </c>
      <c r="D5671" s="266">
        <f t="shared" si="115"/>
        <v>0</v>
      </c>
    </row>
    <row r="5672" spans="1:4" x14ac:dyDescent="0.25">
      <c r="A5672" s="316" t="s">
        <v>5365</v>
      </c>
      <c r="B5672" s="317">
        <v>440</v>
      </c>
      <c r="C5672" s="317">
        <v>440</v>
      </c>
      <c r="D5672" s="266">
        <f t="shared" si="115"/>
        <v>0</v>
      </c>
    </row>
    <row r="5673" spans="1:4" x14ac:dyDescent="0.25">
      <c r="A5673" s="316" t="s">
        <v>5365</v>
      </c>
      <c r="B5673" s="317">
        <v>440</v>
      </c>
      <c r="C5673" s="317">
        <v>440</v>
      </c>
      <c r="D5673" s="266">
        <f t="shared" si="115"/>
        <v>0</v>
      </c>
    </row>
    <row r="5674" spans="1:4" x14ac:dyDescent="0.25">
      <c r="A5674" s="316" t="s">
        <v>5365</v>
      </c>
      <c r="B5674" s="317">
        <v>440</v>
      </c>
      <c r="C5674" s="317">
        <v>440</v>
      </c>
      <c r="D5674" s="266">
        <f t="shared" si="115"/>
        <v>0</v>
      </c>
    </row>
    <row r="5675" spans="1:4" x14ac:dyDescent="0.25">
      <c r="A5675" s="316" t="s">
        <v>5365</v>
      </c>
      <c r="B5675" s="317">
        <v>440</v>
      </c>
      <c r="C5675" s="317">
        <v>440</v>
      </c>
      <c r="D5675" s="266">
        <f t="shared" si="115"/>
        <v>0</v>
      </c>
    </row>
    <row r="5676" spans="1:4" x14ac:dyDescent="0.25">
      <c r="A5676" s="316" t="s">
        <v>5365</v>
      </c>
      <c r="B5676" s="317">
        <v>440</v>
      </c>
      <c r="C5676" s="317">
        <v>440</v>
      </c>
      <c r="D5676" s="266">
        <f t="shared" si="115"/>
        <v>0</v>
      </c>
    </row>
    <row r="5677" spans="1:4" x14ac:dyDescent="0.25">
      <c r="A5677" s="316" t="s">
        <v>5365</v>
      </c>
      <c r="B5677" s="317">
        <v>440</v>
      </c>
      <c r="C5677" s="317">
        <v>440</v>
      </c>
      <c r="D5677" s="266">
        <f t="shared" si="115"/>
        <v>0</v>
      </c>
    </row>
    <row r="5678" spans="1:4" x14ac:dyDescent="0.25">
      <c r="A5678" s="316" t="s">
        <v>5365</v>
      </c>
      <c r="B5678" s="317">
        <v>440</v>
      </c>
      <c r="C5678" s="317">
        <v>440</v>
      </c>
      <c r="D5678" s="266">
        <f t="shared" si="115"/>
        <v>0</v>
      </c>
    </row>
    <row r="5679" spans="1:4" x14ac:dyDescent="0.25">
      <c r="A5679" s="316" t="s">
        <v>5365</v>
      </c>
      <c r="B5679" s="317">
        <v>440</v>
      </c>
      <c r="C5679" s="317">
        <v>440</v>
      </c>
      <c r="D5679" s="266">
        <f t="shared" si="115"/>
        <v>0</v>
      </c>
    </row>
    <row r="5680" spans="1:4" x14ac:dyDescent="0.25">
      <c r="A5680" s="316" t="s">
        <v>5365</v>
      </c>
      <c r="B5680" s="317">
        <v>440</v>
      </c>
      <c r="C5680" s="317">
        <v>440</v>
      </c>
      <c r="D5680" s="266">
        <f t="shared" si="115"/>
        <v>0</v>
      </c>
    </row>
    <row r="5681" spans="1:4" x14ac:dyDescent="0.25">
      <c r="A5681" s="316" t="s">
        <v>5365</v>
      </c>
      <c r="B5681" s="317">
        <v>440</v>
      </c>
      <c r="C5681" s="317">
        <v>440</v>
      </c>
      <c r="D5681" s="266">
        <f t="shared" si="115"/>
        <v>0</v>
      </c>
    </row>
    <row r="5682" spans="1:4" x14ac:dyDescent="0.25">
      <c r="A5682" s="316" t="s">
        <v>5365</v>
      </c>
      <c r="B5682" s="317">
        <v>440</v>
      </c>
      <c r="C5682" s="317">
        <v>440</v>
      </c>
      <c r="D5682" s="266">
        <f t="shared" si="115"/>
        <v>0</v>
      </c>
    </row>
    <row r="5683" spans="1:4" x14ac:dyDescent="0.25">
      <c r="A5683" s="316" t="s">
        <v>5365</v>
      </c>
      <c r="B5683" s="317">
        <v>440</v>
      </c>
      <c r="C5683" s="317">
        <v>440</v>
      </c>
      <c r="D5683" s="266">
        <f t="shared" si="115"/>
        <v>0</v>
      </c>
    </row>
    <row r="5684" spans="1:4" x14ac:dyDescent="0.25">
      <c r="A5684" s="316" t="s">
        <v>5365</v>
      </c>
      <c r="B5684" s="317">
        <v>440</v>
      </c>
      <c r="C5684" s="317">
        <v>440</v>
      </c>
      <c r="D5684" s="266">
        <f t="shared" si="115"/>
        <v>0</v>
      </c>
    </row>
    <row r="5685" spans="1:4" x14ac:dyDescent="0.25">
      <c r="A5685" s="316" t="s">
        <v>5365</v>
      </c>
      <c r="B5685" s="317">
        <v>440</v>
      </c>
      <c r="C5685" s="317">
        <v>440</v>
      </c>
      <c r="D5685" s="266">
        <f t="shared" si="115"/>
        <v>0</v>
      </c>
    </row>
    <row r="5686" spans="1:4" x14ac:dyDescent="0.25">
      <c r="A5686" s="316" t="s">
        <v>5365</v>
      </c>
      <c r="B5686" s="317">
        <v>440</v>
      </c>
      <c r="C5686" s="317">
        <v>440</v>
      </c>
      <c r="D5686" s="266">
        <f t="shared" si="115"/>
        <v>0</v>
      </c>
    </row>
    <row r="5687" spans="1:4" x14ac:dyDescent="0.25">
      <c r="A5687" s="316" t="s">
        <v>5365</v>
      </c>
      <c r="B5687" s="317">
        <v>440</v>
      </c>
      <c r="C5687" s="317">
        <v>440</v>
      </c>
      <c r="D5687" s="266">
        <f t="shared" si="115"/>
        <v>0</v>
      </c>
    </row>
    <row r="5688" spans="1:4" x14ac:dyDescent="0.25">
      <c r="A5688" s="316" t="s">
        <v>5365</v>
      </c>
      <c r="B5688" s="317">
        <v>440</v>
      </c>
      <c r="C5688" s="317">
        <v>440</v>
      </c>
      <c r="D5688" s="266">
        <f t="shared" si="115"/>
        <v>0</v>
      </c>
    </row>
    <row r="5689" spans="1:4" x14ac:dyDescent="0.25">
      <c r="A5689" s="316" t="s">
        <v>5365</v>
      </c>
      <c r="B5689" s="317">
        <v>440</v>
      </c>
      <c r="C5689" s="317">
        <v>440</v>
      </c>
      <c r="D5689" s="266">
        <f t="shared" si="115"/>
        <v>0</v>
      </c>
    </row>
    <row r="5690" spans="1:4" x14ac:dyDescent="0.25">
      <c r="A5690" s="316" t="s">
        <v>5365</v>
      </c>
      <c r="B5690" s="317">
        <v>440</v>
      </c>
      <c r="C5690" s="317">
        <v>440</v>
      </c>
      <c r="D5690" s="266">
        <f t="shared" si="115"/>
        <v>0</v>
      </c>
    </row>
    <row r="5691" spans="1:4" x14ac:dyDescent="0.25">
      <c r="A5691" s="316" t="s">
        <v>5365</v>
      </c>
      <c r="B5691" s="317">
        <v>440</v>
      </c>
      <c r="C5691" s="317">
        <v>440</v>
      </c>
      <c r="D5691" s="266">
        <f t="shared" si="115"/>
        <v>0</v>
      </c>
    </row>
    <row r="5692" spans="1:4" x14ac:dyDescent="0.25">
      <c r="A5692" s="316" t="s">
        <v>5365</v>
      </c>
      <c r="B5692" s="317">
        <v>440</v>
      </c>
      <c r="C5692" s="317">
        <v>440</v>
      </c>
      <c r="D5692" s="266">
        <f t="shared" si="115"/>
        <v>0</v>
      </c>
    </row>
    <row r="5693" spans="1:4" x14ac:dyDescent="0.25">
      <c r="A5693" s="316" t="s">
        <v>5365</v>
      </c>
      <c r="B5693" s="317">
        <v>440</v>
      </c>
      <c r="C5693" s="317">
        <v>440</v>
      </c>
      <c r="D5693" s="266">
        <f t="shared" si="115"/>
        <v>0</v>
      </c>
    </row>
    <row r="5694" spans="1:4" x14ac:dyDescent="0.25">
      <c r="A5694" s="316" t="s">
        <v>5365</v>
      </c>
      <c r="B5694" s="317">
        <v>440</v>
      </c>
      <c r="C5694" s="317">
        <v>440</v>
      </c>
      <c r="D5694" s="266">
        <f t="shared" si="115"/>
        <v>0</v>
      </c>
    </row>
    <row r="5695" spans="1:4" x14ac:dyDescent="0.25">
      <c r="A5695" s="316" t="s">
        <v>5365</v>
      </c>
      <c r="B5695" s="317">
        <v>440</v>
      </c>
      <c r="C5695" s="317">
        <v>440</v>
      </c>
      <c r="D5695" s="266">
        <f t="shared" si="115"/>
        <v>0</v>
      </c>
    </row>
    <row r="5696" spans="1:4" x14ac:dyDescent="0.25">
      <c r="A5696" s="316" t="s">
        <v>5365</v>
      </c>
      <c r="B5696" s="317">
        <v>440</v>
      </c>
      <c r="C5696" s="317">
        <v>440</v>
      </c>
      <c r="D5696" s="266">
        <f t="shared" si="115"/>
        <v>0</v>
      </c>
    </row>
    <row r="5697" spans="1:4" x14ac:dyDescent="0.25">
      <c r="A5697" s="316" t="s">
        <v>5365</v>
      </c>
      <c r="B5697" s="317">
        <v>440</v>
      </c>
      <c r="C5697" s="317">
        <v>440</v>
      </c>
      <c r="D5697" s="266">
        <f t="shared" si="115"/>
        <v>0</v>
      </c>
    </row>
    <row r="5698" spans="1:4" x14ac:dyDescent="0.25">
      <c r="A5698" s="316" t="s">
        <v>5365</v>
      </c>
      <c r="B5698" s="317">
        <v>440</v>
      </c>
      <c r="C5698" s="317">
        <v>440</v>
      </c>
      <c r="D5698" s="266">
        <f t="shared" si="115"/>
        <v>0</v>
      </c>
    </row>
    <row r="5699" spans="1:4" x14ac:dyDescent="0.25">
      <c r="A5699" s="316" t="s">
        <v>5365</v>
      </c>
      <c r="B5699" s="317">
        <v>440</v>
      </c>
      <c r="C5699" s="317">
        <v>440</v>
      </c>
      <c r="D5699" s="266">
        <f t="shared" si="115"/>
        <v>0</v>
      </c>
    </row>
    <row r="5700" spans="1:4" x14ac:dyDescent="0.25">
      <c r="A5700" s="316" t="s">
        <v>5365</v>
      </c>
      <c r="B5700" s="317">
        <v>440</v>
      </c>
      <c r="C5700" s="317">
        <v>440</v>
      </c>
      <c r="D5700" s="266">
        <f t="shared" si="115"/>
        <v>0</v>
      </c>
    </row>
    <row r="5701" spans="1:4" x14ac:dyDescent="0.25">
      <c r="A5701" s="316" t="s">
        <v>5365</v>
      </c>
      <c r="B5701" s="317">
        <v>440</v>
      </c>
      <c r="C5701" s="317">
        <v>440</v>
      </c>
      <c r="D5701" s="266">
        <f t="shared" si="115"/>
        <v>0</v>
      </c>
    </row>
    <row r="5702" spans="1:4" x14ac:dyDescent="0.25">
      <c r="A5702" s="316" t="s">
        <v>5365</v>
      </c>
      <c r="B5702" s="317">
        <v>440</v>
      </c>
      <c r="C5702" s="317">
        <v>440</v>
      </c>
      <c r="D5702" s="266">
        <f t="shared" si="115"/>
        <v>0</v>
      </c>
    </row>
    <row r="5703" spans="1:4" x14ac:dyDescent="0.25">
      <c r="A5703" s="316" t="s">
        <v>5365</v>
      </c>
      <c r="B5703" s="317">
        <v>440</v>
      </c>
      <c r="C5703" s="317">
        <v>440</v>
      </c>
      <c r="D5703" s="266">
        <f t="shared" si="115"/>
        <v>0</v>
      </c>
    </row>
    <row r="5704" spans="1:4" x14ac:dyDescent="0.25">
      <c r="A5704" s="316" t="s">
        <v>5365</v>
      </c>
      <c r="B5704" s="317">
        <v>440</v>
      </c>
      <c r="C5704" s="317">
        <v>440</v>
      </c>
      <c r="D5704" s="266">
        <f t="shared" si="115"/>
        <v>0</v>
      </c>
    </row>
    <row r="5705" spans="1:4" x14ac:dyDescent="0.25">
      <c r="A5705" s="316" t="s">
        <v>5365</v>
      </c>
      <c r="B5705" s="317">
        <v>440</v>
      </c>
      <c r="C5705" s="317">
        <v>440</v>
      </c>
      <c r="D5705" s="266">
        <f t="shared" si="115"/>
        <v>0</v>
      </c>
    </row>
    <row r="5706" spans="1:4" x14ac:dyDescent="0.25">
      <c r="A5706" s="316" t="s">
        <v>5365</v>
      </c>
      <c r="B5706" s="317">
        <v>440</v>
      </c>
      <c r="C5706" s="317">
        <v>440</v>
      </c>
      <c r="D5706" s="266">
        <f t="shared" si="115"/>
        <v>0</v>
      </c>
    </row>
    <row r="5707" spans="1:4" x14ac:dyDescent="0.25">
      <c r="A5707" s="316" t="s">
        <v>5365</v>
      </c>
      <c r="B5707" s="317">
        <v>440</v>
      </c>
      <c r="C5707" s="317">
        <v>440</v>
      </c>
      <c r="D5707" s="266">
        <f t="shared" si="115"/>
        <v>0</v>
      </c>
    </row>
    <row r="5708" spans="1:4" x14ac:dyDescent="0.25">
      <c r="A5708" s="316" t="s">
        <v>5365</v>
      </c>
      <c r="B5708" s="317">
        <v>440</v>
      </c>
      <c r="C5708" s="317">
        <v>440</v>
      </c>
      <c r="D5708" s="266">
        <f t="shared" si="115"/>
        <v>0</v>
      </c>
    </row>
    <row r="5709" spans="1:4" x14ac:dyDescent="0.25">
      <c r="A5709" s="316" t="s">
        <v>5365</v>
      </c>
      <c r="B5709" s="317">
        <v>440</v>
      </c>
      <c r="C5709" s="317">
        <v>440</v>
      </c>
      <c r="D5709" s="266">
        <f t="shared" si="115"/>
        <v>0</v>
      </c>
    </row>
    <row r="5710" spans="1:4" x14ac:dyDescent="0.25">
      <c r="A5710" s="316" t="s">
        <v>5365</v>
      </c>
      <c r="B5710" s="317">
        <v>440</v>
      </c>
      <c r="C5710" s="317">
        <v>440</v>
      </c>
      <c r="D5710" s="266">
        <f t="shared" si="115"/>
        <v>0</v>
      </c>
    </row>
    <row r="5711" spans="1:4" x14ac:dyDescent="0.25">
      <c r="A5711" s="316" t="s">
        <v>5365</v>
      </c>
      <c r="B5711" s="317">
        <v>440</v>
      </c>
      <c r="C5711" s="317">
        <v>440</v>
      </c>
      <c r="D5711" s="266">
        <f t="shared" si="115"/>
        <v>0</v>
      </c>
    </row>
    <row r="5712" spans="1:4" x14ac:dyDescent="0.25">
      <c r="A5712" s="316" t="s">
        <v>5365</v>
      </c>
      <c r="B5712" s="317">
        <v>440</v>
      </c>
      <c r="C5712" s="317">
        <v>440</v>
      </c>
      <c r="D5712" s="266">
        <f t="shared" si="115"/>
        <v>0</v>
      </c>
    </row>
    <row r="5713" spans="1:4" x14ac:dyDescent="0.25">
      <c r="A5713" s="316" t="s">
        <v>5365</v>
      </c>
      <c r="B5713" s="317">
        <v>440</v>
      </c>
      <c r="C5713" s="317">
        <v>440</v>
      </c>
      <c r="D5713" s="266">
        <f t="shared" si="115"/>
        <v>0</v>
      </c>
    </row>
    <row r="5714" spans="1:4" x14ac:dyDescent="0.25">
      <c r="A5714" s="316" t="s">
        <v>5365</v>
      </c>
      <c r="B5714" s="317">
        <v>440</v>
      </c>
      <c r="C5714" s="317">
        <v>440</v>
      </c>
      <c r="D5714" s="266">
        <f t="shared" si="115"/>
        <v>0</v>
      </c>
    </row>
    <row r="5715" spans="1:4" x14ac:dyDescent="0.25">
      <c r="A5715" s="316" t="s">
        <v>5365</v>
      </c>
      <c r="B5715" s="317">
        <v>440</v>
      </c>
      <c r="C5715" s="317">
        <v>440</v>
      </c>
      <c r="D5715" s="266">
        <f t="shared" si="115"/>
        <v>0</v>
      </c>
    </row>
    <row r="5716" spans="1:4" x14ac:dyDescent="0.25">
      <c r="A5716" s="316" t="s">
        <v>5365</v>
      </c>
      <c r="B5716" s="317">
        <v>440</v>
      </c>
      <c r="C5716" s="317">
        <v>440</v>
      </c>
      <c r="D5716" s="266">
        <f t="shared" si="115"/>
        <v>0</v>
      </c>
    </row>
    <row r="5717" spans="1:4" x14ac:dyDescent="0.25">
      <c r="A5717" s="316" t="s">
        <v>5365</v>
      </c>
      <c r="B5717" s="317">
        <v>440</v>
      </c>
      <c r="C5717" s="317">
        <v>440</v>
      </c>
      <c r="D5717" s="266">
        <f t="shared" si="115"/>
        <v>0</v>
      </c>
    </row>
    <row r="5718" spans="1:4" x14ac:dyDescent="0.25">
      <c r="A5718" s="316" t="s">
        <v>5365</v>
      </c>
      <c r="B5718" s="317">
        <v>440</v>
      </c>
      <c r="C5718" s="317">
        <v>440</v>
      </c>
      <c r="D5718" s="266">
        <f t="shared" si="115"/>
        <v>0</v>
      </c>
    </row>
    <row r="5719" spans="1:4" x14ac:dyDescent="0.25">
      <c r="A5719" s="316" t="s">
        <v>5365</v>
      </c>
      <c r="B5719" s="317">
        <v>440</v>
      </c>
      <c r="C5719" s="317">
        <v>440</v>
      </c>
      <c r="D5719" s="266">
        <f t="shared" ref="D5719:D5782" si="116">B5719-C5719</f>
        <v>0</v>
      </c>
    </row>
    <row r="5720" spans="1:4" x14ac:dyDescent="0.25">
      <c r="A5720" s="316" t="s">
        <v>5365</v>
      </c>
      <c r="B5720" s="317">
        <v>440</v>
      </c>
      <c r="C5720" s="317">
        <v>440</v>
      </c>
      <c r="D5720" s="266">
        <f t="shared" si="116"/>
        <v>0</v>
      </c>
    </row>
    <row r="5721" spans="1:4" x14ac:dyDescent="0.25">
      <c r="A5721" s="316" t="s">
        <v>5365</v>
      </c>
      <c r="B5721" s="317">
        <v>440</v>
      </c>
      <c r="C5721" s="317">
        <v>440</v>
      </c>
      <c r="D5721" s="266">
        <f t="shared" si="116"/>
        <v>0</v>
      </c>
    </row>
    <row r="5722" spans="1:4" x14ac:dyDescent="0.25">
      <c r="A5722" s="316" t="s">
        <v>5365</v>
      </c>
      <c r="B5722" s="317">
        <v>440</v>
      </c>
      <c r="C5722" s="317">
        <v>440</v>
      </c>
      <c r="D5722" s="266">
        <f t="shared" si="116"/>
        <v>0</v>
      </c>
    </row>
    <row r="5723" spans="1:4" x14ac:dyDescent="0.25">
      <c r="A5723" s="316" t="s">
        <v>5365</v>
      </c>
      <c r="B5723" s="317">
        <v>440</v>
      </c>
      <c r="C5723" s="317">
        <v>440</v>
      </c>
      <c r="D5723" s="266">
        <f t="shared" si="116"/>
        <v>0</v>
      </c>
    </row>
    <row r="5724" spans="1:4" x14ac:dyDescent="0.25">
      <c r="A5724" s="316" t="s">
        <v>5365</v>
      </c>
      <c r="B5724" s="317">
        <v>440</v>
      </c>
      <c r="C5724" s="317">
        <v>440</v>
      </c>
      <c r="D5724" s="266">
        <f t="shared" si="116"/>
        <v>0</v>
      </c>
    </row>
    <row r="5725" spans="1:4" x14ac:dyDescent="0.25">
      <c r="A5725" s="316" t="s">
        <v>5365</v>
      </c>
      <c r="B5725" s="317">
        <v>440</v>
      </c>
      <c r="C5725" s="317">
        <v>440</v>
      </c>
      <c r="D5725" s="266">
        <f t="shared" si="116"/>
        <v>0</v>
      </c>
    </row>
    <row r="5726" spans="1:4" x14ac:dyDescent="0.25">
      <c r="A5726" s="316" t="s">
        <v>5365</v>
      </c>
      <c r="B5726" s="317">
        <v>440</v>
      </c>
      <c r="C5726" s="317">
        <v>440</v>
      </c>
      <c r="D5726" s="266">
        <f t="shared" si="116"/>
        <v>0</v>
      </c>
    </row>
    <row r="5727" spans="1:4" x14ac:dyDescent="0.25">
      <c r="A5727" s="316" t="s">
        <v>5365</v>
      </c>
      <c r="B5727" s="317">
        <v>440</v>
      </c>
      <c r="C5727" s="317">
        <v>440</v>
      </c>
      <c r="D5727" s="266">
        <f t="shared" si="116"/>
        <v>0</v>
      </c>
    </row>
    <row r="5728" spans="1:4" x14ac:dyDescent="0.25">
      <c r="A5728" s="316" t="s">
        <v>5365</v>
      </c>
      <c r="B5728" s="317">
        <v>440</v>
      </c>
      <c r="C5728" s="317">
        <v>440</v>
      </c>
      <c r="D5728" s="266">
        <f t="shared" si="116"/>
        <v>0</v>
      </c>
    </row>
    <row r="5729" spans="1:4" x14ac:dyDescent="0.25">
      <c r="A5729" s="316" t="s">
        <v>5365</v>
      </c>
      <c r="B5729" s="317">
        <v>440</v>
      </c>
      <c r="C5729" s="317">
        <v>440</v>
      </c>
      <c r="D5729" s="266">
        <f t="shared" si="116"/>
        <v>0</v>
      </c>
    </row>
    <row r="5730" spans="1:4" x14ac:dyDescent="0.25">
      <c r="A5730" s="316" t="s">
        <v>5365</v>
      </c>
      <c r="B5730" s="317">
        <v>440</v>
      </c>
      <c r="C5730" s="317">
        <v>440</v>
      </c>
      <c r="D5730" s="266">
        <f t="shared" si="116"/>
        <v>0</v>
      </c>
    </row>
    <row r="5731" spans="1:4" x14ac:dyDescent="0.25">
      <c r="A5731" s="316" t="s">
        <v>5365</v>
      </c>
      <c r="B5731" s="317">
        <v>440</v>
      </c>
      <c r="C5731" s="317">
        <v>440</v>
      </c>
      <c r="D5731" s="266">
        <f t="shared" si="116"/>
        <v>0</v>
      </c>
    </row>
    <row r="5732" spans="1:4" x14ac:dyDescent="0.25">
      <c r="A5732" s="316" t="s">
        <v>5365</v>
      </c>
      <c r="B5732" s="317">
        <v>440</v>
      </c>
      <c r="C5732" s="317">
        <v>440</v>
      </c>
      <c r="D5732" s="266">
        <f t="shared" si="116"/>
        <v>0</v>
      </c>
    </row>
    <row r="5733" spans="1:4" x14ac:dyDescent="0.25">
      <c r="A5733" s="316" t="s">
        <v>5365</v>
      </c>
      <c r="B5733" s="317">
        <v>440</v>
      </c>
      <c r="C5733" s="317">
        <v>440</v>
      </c>
      <c r="D5733" s="266">
        <f t="shared" si="116"/>
        <v>0</v>
      </c>
    </row>
    <row r="5734" spans="1:4" x14ac:dyDescent="0.25">
      <c r="A5734" s="316" t="s">
        <v>5365</v>
      </c>
      <c r="B5734" s="317">
        <v>440</v>
      </c>
      <c r="C5734" s="317">
        <v>440</v>
      </c>
      <c r="D5734" s="266">
        <f t="shared" si="116"/>
        <v>0</v>
      </c>
    </row>
    <row r="5735" spans="1:4" x14ac:dyDescent="0.25">
      <c r="A5735" s="316" t="s">
        <v>5365</v>
      </c>
      <c r="B5735" s="317">
        <v>440</v>
      </c>
      <c r="C5735" s="317">
        <v>440</v>
      </c>
      <c r="D5735" s="266">
        <f t="shared" si="116"/>
        <v>0</v>
      </c>
    </row>
    <row r="5736" spans="1:4" x14ac:dyDescent="0.25">
      <c r="A5736" s="316" t="s">
        <v>5365</v>
      </c>
      <c r="B5736" s="317">
        <v>440</v>
      </c>
      <c r="C5736" s="317">
        <v>440</v>
      </c>
      <c r="D5736" s="266">
        <f t="shared" si="116"/>
        <v>0</v>
      </c>
    </row>
    <row r="5737" spans="1:4" x14ac:dyDescent="0.25">
      <c r="A5737" s="316" t="s">
        <v>5365</v>
      </c>
      <c r="B5737" s="317">
        <v>440</v>
      </c>
      <c r="C5737" s="317">
        <v>440</v>
      </c>
      <c r="D5737" s="266">
        <f t="shared" si="116"/>
        <v>0</v>
      </c>
    </row>
    <row r="5738" spans="1:4" x14ac:dyDescent="0.25">
      <c r="A5738" s="316" t="s">
        <v>5365</v>
      </c>
      <c r="B5738" s="317">
        <v>440</v>
      </c>
      <c r="C5738" s="317">
        <v>440</v>
      </c>
      <c r="D5738" s="266">
        <f t="shared" si="116"/>
        <v>0</v>
      </c>
    </row>
    <row r="5739" spans="1:4" x14ac:dyDescent="0.25">
      <c r="A5739" s="316" t="s">
        <v>5365</v>
      </c>
      <c r="B5739" s="317">
        <v>440</v>
      </c>
      <c r="C5739" s="317">
        <v>440</v>
      </c>
      <c r="D5739" s="266">
        <f t="shared" si="116"/>
        <v>0</v>
      </c>
    </row>
    <row r="5740" spans="1:4" x14ac:dyDescent="0.25">
      <c r="A5740" s="316" t="s">
        <v>5365</v>
      </c>
      <c r="B5740" s="317">
        <v>440</v>
      </c>
      <c r="C5740" s="317">
        <v>440</v>
      </c>
      <c r="D5740" s="266">
        <f t="shared" si="116"/>
        <v>0</v>
      </c>
    </row>
    <row r="5741" spans="1:4" x14ac:dyDescent="0.25">
      <c r="A5741" s="316" t="s">
        <v>5365</v>
      </c>
      <c r="B5741" s="317">
        <v>440</v>
      </c>
      <c r="C5741" s="317">
        <v>440</v>
      </c>
      <c r="D5741" s="266">
        <f t="shared" si="116"/>
        <v>0</v>
      </c>
    </row>
    <row r="5742" spans="1:4" x14ac:dyDescent="0.25">
      <c r="A5742" s="316" t="s">
        <v>5365</v>
      </c>
      <c r="B5742" s="317">
        <v>440</v>
      </c>
      <c r="C5742" s="317">
        <v>440</v>
      </c>
      <c r="D5742" s="266">
        <f t="shared" si="116"/>
        <v>0</v>
      </c>
    </row>
    <row r="5743" spans="1:4" x14ac:dyDescent="0.25">
      <c r="A5743" s="316" t="s">
        <v>5365</v>
      </c>
      <c r="B5743" s="317">
        <v>440</v>
      </c>
      <c r="C5743" s="317">
        <v>440</v>
      </c>
      <c r="D5743" s="266">
        <f t="shared" si="116"/>
        <v>0</v>
      </c>
    </row>
    <row r="5744" spans="1:4" x14ac:dyDescent="0.25">
      <c r="A5744" s="316" t="s">
        <v>5365</v>
      </c>
      <c r="B5744" s="317">
        <v>440</v>
      </c>
      <c r="C5744" s="317">
        <v>440</v>
      </c>
      <c r="D5744" s="266">
        <f t="shared" si="116"/>
        <v>0</v>
      </c>
    </row>
    <row r="5745" spans="1:4" x14ac:dyDescent="0.25">
      <c r="A5745" s="316" t="s">
        <v>5365</v>
      </c>
      <c r="B5745" s="317">
        <v>440</v>
      </c>
      <c r="C5745" s="317">
        <v>440</v>
      </c>
      <c r="D5745" s="266">
        <f t="shared" si="116"/>
        <v>0</v>
      </c>
    </row>
    <row r="5746" spans="1:4" x14ac:dyDescent="0.25">
      <c r="A5746" s="316" t="s">
        <v>5365</v>
      </c>
      <c r="B5746" s="317">
        <v>440</v>
      </c>
      <c r="C5746" s="317">
        <v>440</v>
      </c>
      <c r="D5746" s="266">
        <f t="shared" si="116"/>
        <v>0</v>
      </c>
    </row>
    <row r="5747" spans="1:4" x14ac:dyDescent="0.25">
      <c r="A5747" s="316" t="s">
        <v>5365</v>
      </c>
      <c r="B5747" s="317">
        <v>440</v>
      </c>
      <c r="C5747" s="317">
        <v>440</v>
      </c>
      <c r="D5747" s="266">
        <f t="shared" si="116"/>
        <v>0</v>
      </c>
    </row>
    <row r="5748" spans="1:4" x14ac:dyDescent="0.25">
      <c r="A5748" s="316" t="s">
        <v>5365</v>
      </c>
      <c r="B5748" s="317">
        <v>440</v>
      </c>
      <c r="C5748" s="317">
        <v>440</v>
      </c>
      <c r="D5748" s="266">
        <f t="shared" si="116"/>
        <v>0</v>
      </c>
    </row>
    <row r="5749" spans="1:4" x14ac:dyDescent="0.25">
      <c r="A5749" s="316" t="s">
        <v>5365</v>
      </c>
      <c r="B5749" s="317">
        <v>440</v>
      </c>
      <c r="C5749" s="317">
        <v>440</v>
      </c>
      <c r="D5749" s="266">
        <f t="shared" si="116"/>
        <v>0</v>
      </c>
    </row>
    <row r="5750" spans="1:4" x14ac:dyDescent="0.25">
      <c r="A5750" s="316" t="s">
        <v>5365</v>
      </c>
      <c r="B5750" s="317">
        <v>440</v>
      </c>
      <c r="C5750" s="317">
        <v>440</v>
      </c>
      <c r="D5750" s="266">
        <f t="shared" si="116"/>
        <v>0</v>
      </c>
    </row>
    <row r="5751" spans="1:4" x14ac:dyDescent="0.25">
      <c r="A5751" s="316" t="s">
        <v>5365</v>
      </c>
      <c r="B5751" s="317">
        <v>440</v>
      </c>
      <c r="C5751" s="317">
        <v>440</v>
      </c>
      <c r="D5751" s="266">
        <f t="shared" si="116"/>
        <v>0</v>
      </c>
    </row>
    <row r="5752" spans="1:4" x14ac:dyDescent="0.25">
      <c r="A5752" s="316" t="s">
        <v>5365</v>
      </c>
      <c r="B5752" s="317">
        <v>440</v>
      </c>
      <c r="C5752" s="317">
        <v>440</v>
      </c>
      <c r="D5752" s="266">
        <f t="shared" si="116"/>
        <v>0</v>
      </c>
    </row>
    <row r="5753" spans="1:4" x14ac:dyDescent="0.25">
      <c r="A5753" s="316" t="s">
        <v>5365</v>
      </c>
      <c r="B5753" s="317">
        <v>440</v>
      </c>
      <c r="C5753" s="317">
        <v>440</v>
      </c>
      <c r="D5753" s="266">
        <f t="shared" si="116"/>
        <v>0</v>
      </c>
    </row>
    <row r="5754" spans="1:4" x14ac:dyDescent="0.25">
      <c r="A5754" s="316" t="s">
        <v>5365</v>
      </c>
      <c r="B5754" s="317">
        <v>440</v>
      </c>
      <c r="C5754" s="317">
        <v>440</v>
      </c>
      <c r="D5754" s="266">
        <f t="shared" si="116"/>
        <v>0</v>
      </c>
    </row>
    <row r="5755" spans="1:4" x14ac:dyDescent="0.25">
      <c r="A5755" s="316" t="s">
        <v>5365</v>
      </c>
      <c r="B5755" s="317">
        <v>440</v>
      </c>
      <c r="C5755" s="317">
        <v>440</v>
      </c>
      <c r="D5755" s="266">
        <f t="shared" si="116"/>
        <v>0</v>
      </c>
    </row>
    <row r="5756" spans="1:4" x14ac:dyDescent="0.25">
      <c r="A5756" s="316" t="s">
        <v>5365</v>
      </c>
      <c r="B5756" s="317">
        <v>440</v>
      </c>
      <c r="C5756" s="317">
        <v>440</v>
      </c>
      <c r="D5756" s="266">
        <f t="shared" si="116"/>
        <v>0</v>
      </c>
    </row>
    <row r="5757" spans="1:4" x14ac:dyDescent="0.25">
      <c r="A5757" s="316" t="s">
        <v>5365</v>
      </c>
      <c r="B5757" s="317">
        <v>440</v>
      </c>
      <c r="C5757" s="317">
        <v>440</v>
      </c>
      <c r="D5757" s="266">
        <f t="shared" si="116"/>
        <v>0</v>
      </c>
    </row>
    <row r="5758" spans="1:4" x14ac:dyDescent="0.25">
      <c r="A5758" s="316" t="s">
        <v>5365</v>
      </c>
      <c r="B5758" s="317">
        <v>440</v>
      </c>
      <c r="C5758" s="317">
        <v>440</v>
      </c>
      <c r="D5758" s="266">
        <f t="shared" si="116"/>
        <v>0</v>
      </c>
    </row>
    <row r="5759" spans="1:4" x14ac:dyDescent="0.25">
      <c r="A5759" s="316" t="s">
        <v>5365</v>
      </c>
      <c r="B5759" s="317">
        <v>440</v>
      </c>
      <c r="C5759" s="317">
        <v>440</v>
      </c>
      <c r="D5759" s="266">
        <f t="shared" si="116"/>
        <v>0</v>
      </c>
    </row>
    <row r="5760" spans="1:4" x14ac:dyDescent="0.25">
      <c r="A5760" s="316" t="s">
        <v>5365</v>
      </c>
      <c r="B5760" s="317">
        <v>440</v>
      </c>
      <c r="C5760" s="317">
        <v>440</v>
      </c>
      <c r="D5760" s="266">
        <f t="shared" si="116"/>
        <v>0</v>
      </c>
    </row>
    <row r="5761" spans="1:4" x14ac:dyDescent="0.25">
      <c r="A5761" s="316" t="s">
        <v>5365</v>
      </c>
      <c r="B5761" s="317">
        <v>440</v>
      </c>
      <c r="C5761" s="317">
        <v>440</v>
      </c>
      <c r="D5761" s="266">
        <f t="shared" si="116"/>
        <v>0</v>
      </c>
    </row>
    <row r="5762" spans="1:4" x14ac:dyDescent="0.25">
      <c r="A5762" s="316" t="s">
        <v>5365</v>
      </c>
      <c r="B5762" s="317">
        <v>440</v>
      </c>
      <c r="C5762" s="317">
        <v>440</v>
      </c>
      <c r="D5762" s="266">
        <f t="shared" si="116"/>
        <v>0</v>
      </c>
    </row>
    <row r="5763" spans="1:4" x14ac:dyDescent="0.25">
      <c r="A5763" s="316" t="s">
        <v>5365</v>
      </c>
      <c r="B5763" s="317">
        <v>440</v>
      </c>
      <c r="C5763" s="317">
        <v>440</v>
      </c>
      <c r="D5763" s="266">
        <f t="shared" si="116"/>
        <v>0</v>
      </c>
    </row>
    <row r="5764" spans="1:4" x14ac:dyDescent="0.25">
      <c r="A5764" s="316" t="s">
        <v>5365</v>
      </c>
      <c r="B5764" s="317">
        <v>440</v>
      </c>
      <c r="C5764" s="317">
        <v>440</v>
      </c>
      <c r="D5764" s="266">
        <f t="shared" si="116"/>
        <v>0</v>
      </c>
    </row>
    <row r="5765" spans="1:4" x14ac:dyDescent="0.25">
      <c r="A5765" s="316" t="s">
        <v>5365</v>
      </c>
      <c r="B5765" s="317">
        <v>440</v>
      </c>
      <c r="C5765" s="317">
        <v>440</v>
      </c>
      <c r="D5765" s="266">
        <f t="shared" si="116"/>
        <v>0</v>
      </c>
    </row>
    <row r="5766" spans="1:4" x14ac:dyDescent="0.25">
      <c r="A5766" s="316" t="s">
        <v>5365</v>
      </c>
      <c r="B5766" s="317">
        <v>440</v>
      </c>
      <c r="C5766" s="317">
        <v>440</v>
      </c>
      <c r="D5766" s="266">
        <f t="shared" si="116"/>
        <v>0</v>
      </c>
    </row>
    <row r="5767" spans="1:4" x14ac:dyDescent="0.25">
      <c r="A5767" s="316" t="s">
        <v>5365</v>
      </c>
      <c r="B5767" s="317">
        <v>440</v>
      </c>
      <c r="C5767" s="317">
        <v>440</v>
      </c>
      <c r="D5767" s="266">
        <f t="shared" si="116"/>
        <v>0</v>
      </c>
    </row>
    <row r="5768" spans="1:4" x14ac:dyDescent="0.25">
      <c r="A5768" s="316" t="s">
        <v>5365</v>
      </c>
      <c r="B5768" s="317">
        <v>440</v>
      </c>
      <c r="C5768" s="317">
        <v>440</v>
      </c>
      <c r="D5768" s="266">
        <f t="shared" si="116"/>
        <v>0</v>
      </c>
    </row>
    <row r="5769" spans="1:4" x14ac:dyDescent="0.25">
      <c r="A5769" s="316" t="s">
        <v>5365</v>
      </c>
      <c r="B5769" s="317">
        <v>440</v>
      </c>
      <c r="C5769" s="317">
        <v>440</v>
      </c>
      <c r="D5769" s="266">
        <f t="shared" si="116"/>
        <v>0</v>
      </c>
    </row>
    <row r="5770" spans="1:4" x14ac:dyDescent="0.25">
      <c r="A5770" s="316" t="s">
        <v>5365</v>
      </c>
      <c r="B5770" s="317">
        <v>440</v>
      </c>
      <c r="C5770" s="317">
        <v>440</v>
      </c>
      <c r="D5770" s="266">
        <f t="shared" si="116"/>
        <v>0</v>
      </c>
    </row>
    <row r="5771" spans="1:4" x14ac:dyDescent="0.25">
      <c r="A5771" s="316" t="s">
        <v>5365</v>
      </c>
      <c r="B5771" s="317">
        <v>440</v>
      </c>
      <c r="C5771" s="317">
        <v>440</v>
      </c>
      <c r="D5771" s="266">
        <f t="shared" si="116"/>
        <v>0</v>
      </c>
    </row>
    <row r="5772" spans="1:4" x14ac:dyDescent="0.25">
      <c r="A5772" s="316" t="s">
        <v>5365</v>
      </c>
      <c r="B5772" s="317">
        <v>440</v>
      </c>
      <c r="C5772" s="317">
        <v>440</v>
      </c>
      <c r="D5772" s="266">
        <f t="shared" si="116"/>
        <v>0</v>
      </c>
    </row>
    <row r="5773" spans="1:4" x14ac:dyDescent="0.25">
      <c r="A5773" s="316" t="s">
        <v>5365</v>
      </c>
      <c r="B5773" s="317">
        <v>440</v>
      </c>
      <c r="C5773" s="317">
        <v>440</v>
      </c>
      <c r="D5773" s="266">
        <f t="shared" si="116"/>
        <v>0</v>
      </c>
    </row>
    <row r="5774" spans="1:4" x14ac:dyDescent="0.25">
      <c r="A5774" s="316" t="s">
        <v>5365</v>
      </c>
      <c r="B5774" s="317">
        <v>440</v>
      </c>
      <c r="C5774" s="317">
        <v>440</v>
      </c>
      <c r="D5774" s="266">
        <f t="shared" si="116"/>
        <v>0</v>
      </c>
    </row>
    <row r="5775" spans="1:4" x14ac:dyDescent="0.25">
      <c r="A5775" s="316" t="s">
        <v>5365</v>
      </c>
      <c r="B5775" s="317">
        <v>440</v>
      </c>
      <c r="C5775" s="317">
        <v>440</v>
      </c>
      <c r="D5775" s="266">
        <f t="shared" si="116"/>
        <v>0</v>
      </c>
    </row>
    <row r="5776" spans="1:4" x14ac:dyDescent="0.25">
      <c r="A5776" s="316" t="s">
        <v>5365</v>
      </c>
      <c r="B5776" s="317">
        <v>440</v>
      </c>
      <c r="C5776" s="317">
        <v>440</v>
      </c>
      <c r="D5776" s="266">
        <f t="shared" si="116"/>
        <v>0</v>
      </c>
    </row>
    <row r="5777" spans="1:4" x14ac:dyDescent="0.25">
      <c r="A5777" s="316" t="s">
        <v>5365</v>
      </c>
      <c r="B5777" s="317">
        <v>440</v>
      </c>
      <c r="C5777" s="317">
        <v>440</v>
      </c>
      <c r="D5777" s="266">
        <f t="shared" si="116"/>
        <v>0</v>
      </c>
    </row>
    <row r="5778" spans="1:4" x14ac:dyDescent="0.25">
      <c r="A5778" s="316" t="s">
        <v>5365</v>
      </c>
      <c r="B5778" s="317">
        <v>440</v>
      </c>
      <c r="C5778" s="317">
        <v>440</v>
      </c>
      <c r="D5778" s="266">
        <f t="shared" si="116"/>
        <v>0</v>
      </c>
    </row>
    <row r="5779" spans="1:4" x14ac:dyDescent="0.25">
      <c r="A5779" s="316" t="s">
        <v>5365</v>
      </c>
      <c r="B5779" s="317">
        <v>440</v>
      </c>
      <c r="C5779" s="317">
        <v>440</v>
      </c>
      <c r="D5779" s="266">
        <f t="shared" si="116"/>
        <v>0</v>
      </c>
    </row>
    <row r="5780" spans="1:4" x14ac:dyDescent="0.25">
      <c r="A5780" s="316" t="s">
        <v>5365</v>
      </c>
      <c r="B5780" s="317">
        <v>440</v>
      </c>
      <c r="C5780" s="317">
        <v>440</v>
      </c>
      <c r="D5780" s="266">
        <f t="shared" si="116"/>
        <v>0</v>
      </c>
    </row>
    <row r="5781" spans="1:4" x14ac:dyDescent="0.25">
      <c r="A5781" s="316" t="s">
        <v>5365</v>
      </c>
      <c r="B5781" s="317">
        <v>440</v>
      </c>
      <c r="C5781" s="317">
        <v>440</v>
      </c>
      <c r="D5781" s="266">
        <f t="shared" si="116"/>
        <v>0</v>
      </c>
    </row>
    <row r="5782" spans="1:4" x14ac:dyDescent="0.25">
      <c r="A5782" s="316" t="s">
        <v>5365</v>
      </c>
      <c r="B5782" s="317">
        <v>440</v>
      </c>
      <c r="C5782" s="317">
        <v>440</v>
      </c>
      <c r="D5782" s="266">
        <f t="shared" si="116"/>
        <v>0</v>
      </c>
    </row>
    <row r="5783" spans="1:4" x14ac:dyDescent="0.25">
      <c r="A5783" s="316" t="s">
        <v>5365</v>
      </c>
      <c r="B5783" s="317">
        <v>440</v>
      </c>
      <c r="C5783" s="317">
        <v>440</v>
      </c>
      <c r="D5783" s="266">
        <f t="shared" ref="D5783:D5846" si="117">B5783-C5783</f>
        <v>0</v>
      </c>
    </row>
    <row r="5784" spans="1:4" x14ac:dyDescent="0.25">
      <c r="A5784" s="316" t="s">
        <v>5365</v>
      </c>
      <c r="B5784" s="317">
        <v>440</v>
      </c>
      <c r="C5784" s="317">
        <v>440</v>
      </c>
      <c r="D5784" s="266">
        <f t="shared" si="117"/>
        <v>0</v>
      </c>
    </row>
    <row r="5785" spans="1:4" x14ac:dyDescent="0.25">
      <c r="A5785" s="316" t="s">
        <v>5365</v>
      </c>
      <c r="B5785" s="317">
        <v>440</v>
      </c>
      <c r="C5785" s="317">
        <v>440</v>
      </c>
      <c r="D5785" s="266">
        <f t="shared" si="117"/>
        <v>0</v>
      </c>
    </row>
    <row r="5786" spans="1:4" x14ac:dyDescent="0.25">
      <c r="A5786" s="316" t="s">
        <v>5365</v>
      </c>
      <c r="B5786" s="317">
        <v>440</v>
      </c>
      <c r="C5786" s="317">
        <v>440</v>
      </c>
      <c r="D5786" s="266">
        <f t="shared" si="117"/>
        <v>0</v>
      </c>
    </row>
    <row r="5787" spans="1:4" x14ac:dyDescent="0.25">
      <c r="A5787" s="316" t="s">
        <v>5365</v>
      </c>
      <c r="B5787" s="317">
        <v>440</v>
      </c>
      <c r="C5787" s="317">
        <v>440</v>
      </c>
      <c r="D5787" s="266">
        <f t="shared" si="117"/>
        <v>0</v>
      </c>
    </row>
    <row r="5788" spans="1:4" x14ac:dyDescent="0.25">
      <c r="A5788" s="316" t="s">
        <v>5365</v>
      </c>
      <c r="B5788" s="317">
        <v>440</v>
      </c>
      <c r="C5788" s="317">
        <v>440</v>
      </c>
      <c r="D5788" s="266">
        <f t="shared" si="117"/>
        <v>0</v>
      </c>
    </row>
    <row r="5789" spans="1:4" x14ac:dyDescent="0.25">
      <c r="A5789" s="316" t="s">
        <v>5365</v>
      </c>
      <c r="B5789" s="317">
        <v>440</v>
      </c>
      <c r="C5789" s="317">
        <v>440</v>
      </c>
      <c r="D5789" s="266">
        <f t="shared" si="117"/>
        <v>0</v>
      </c>
    </row>
    <row r="5790" spans="1:4" x14ac:dyDescent="0.25">
      <c r="A5790" s="316" t="s">
        <v>5365</v>
      </c>
      <c r="B5790" s="317">
        <v>440</v>
      </c>
      <c r="C5790" s="317">
        <v>440</v>
      </c>
      <c r="D5790" s="266">
        <f t="shared" si="117"/>
        <v>0</v>
      </c>
    </row>
    <row r="5791" spans="1:4" x14ac:dyDescent="0.25">
      <c r="A5791" s="316" t="s">
        <v>5365</v>
      </c>
      <c r="B5791" s="317">
        <v>440</v>
      </c>
      <c r="C5791" s="317">
        <v>440</v>
      </c>
      <c r="D5791" s="266">
        <f t="shared" si="117"/>
        <v>0</v>
      </c>
    </row>
    <row r="5792" spans="1:4" x14ac:dyDescent="0.25">
      <c r="A5792" s="316" t="s">
        <v>5365</v>
      </c>
      <c r="B5792" s="317">
        <v>440</v>
      </c>
      <c r="C5792" s="317">
        <v>440</v>
      </c>
      <c r="D5792" s="266">
        <f t="shared" si="117"/>
        <v>0</v>
      </c>
    </row>
    <row r="5793" spans="1:4" x14ac:dyDescent="0.25">
      <c r="A5793" s="316" t="s">
        <v>5365</v>
      </c>
      <c r="B5793" s="317">
        <v>440</v>
      </c>
      <c r="C5793" s="317">
        <v>440</v>
      </c>
      <c r="D5793" s="266">
        <f t="shared" si="117"/>
        <v>0</v>
      </c>
    </row>
    <row r="5794" spans="1:4" x14ac:dyDescent="0.25">
      <c r="A5794" s="316" t="s">
        <v>5365</v>
      </c>
      <c r="B5794" s="317">
        <v>440</v>
      </c>
      <c r="C5794" s="317">
        <v>440</v>
      </c>
      <c r="D5794" s="266">
        <f t="shared" si="117"/>
        <v>0</v>
      </c>
    </row>
    <row r="5795" spans="1:4" x14ac:dyDescent="0.25">
      <c r="A5795" s="316" t="s">
        <v>5365</v>
      </c>
      <c r="B5795" s="317">
        <v>440</v>
      </c>
      <c r="C5795" s="317">
        <v>440</v>
      </c>
      <c r="D5795" s="266">
        <f t="shared" si="117"/>
        <v>0</v>
      </c>
    </row>
    <row r="5796" spans="1:4" x14ac:dyDescent="0.25">
      <c r="A5796" s="316" t="s">
        <v>5365</v>
      </c>
      <c r="B5796" s="317">
        <v>440</v>
      </c>
      <c r="C5796" s="317">
        <v>440</v>
      </c>
      <c r="D5796" s="266">
        <f t="shared" si="117"/>
        <v>0</v>
      </c>
    </row>
    <row r="5797" spans="1:4" x14ac:dyDescent="0.25">
      <c r="A5797" s="316" t="s">
        <v>5365</v>
      </c>
      <c r="B5797" s="317">
        <v>440</v>
      </c>
      <c r="C5797" s="317">
        <v>440</v>
      </c>
      <c r="D5797" s="266">
        <f t="shared" si="117"/>
        <v>0</v>
      </c>
    </row>
    <row r="5798" spans="1:4" x14ac:dyDescent="0.25">
      <c r="A5798" s="316" t="s">
        <v>5365</v>
      </c>
      <c r="B5798" s="317">
        <v>440</v>
      </c>
      <c r="C5798" s="317">
        <v>440</v>
      </c>
      <c r="D5798" s="266">
        <f t="shared" si="117"/>
        <v>0</v>
      </c>
    </row>
    <row r="5799" spans="1:4" x14ac:dyDescent="0.25">
      <c r="A5799" s="316" t="s">
        <v>5365</v>
      </c>
      <c r="B5799" s="317">
        <v>440</v>
      </c>
      <c r="C5799" s="317">
        <v>440</v>
      </c>
      <c r="D5799" s="266">
        <f t="shared" si="117"/>
        <v>0</v>
      </c>
    </row>
    <row r="5800" spans="1:4" x14ac:dyDescent="0.25">
      <c r="A5800" s="316" t="s">
        <v>5365</v>
      </c>
      <c r="B5800" s="317">
        <v>440</v>
      </c>
      <c r="C5800" s="317">
        <v>440</v>
      </c>
      <c r="D5800" s="266">
        <f t="shared" si="117"/>
        <v>0</v>
      </c>
    </row>
    <row r="5801" spans="1:4" x14ac:dyDescent="0.25">
      <c r="A5801" s="316" t="s">
        <v>5365</v>
      </c>
      <c r="B5801" s="317">
        <v>440</v>
      </c>
      <c r="C5801" s="317">
        <v>440</v>
      </c>
      <c r="D5801" s="266">
        <f t="shared" si="117"/>
        <v>0</v>
      </c>
    </row>
    <row r="5802" spans="1:4" x14ac:dyDescent="0.25">
      <c r="A5802" s="316" t="s">
        <v>5365</v>
      </c>
      <c r="B5802" s="317">
        <v>440</v>
      </c>
      <c r="C5802" s="317">
        <v>440</v>
      </c>
      <c r="D5802" s="266">
        <f t="shared" si="117"/>
        <v>0</v>
      </c>
    </row>
    <row r="5803" spans="1:4" x14ac:dyDescent="0.25">
      <c r="A5803" s="316" t="s">
        <v>5365</v>
      </c>
      <c r="B5803" s="317">
        <v>440</v>
      </c>
      <c r="C5803" s="317">
        <v>440</v>
      </c>
      <c r="D5803" s="266">
        <f t="shared" si="117"/>
        <v>0</v>
      </c>
    </row>
    <row r="5804" spans="1:4" x14ac:dyDescent="0.25">
      <c r="A5804" s="316" t="s">
        <v>5365</v>
      </c>
      <c r="B5804" s="317">
        <v>440</v>
      </c>
      <c r="C5804" s="317">
        <v>440</v>
      </c>
      <c r="D5804" s="266">
        <f t="shared" si="117"/>
        <v>0</v>
      </c>
    </row>
    <row r="5805" spans="1:4" x14ac:dyDescent="0.25">
      <c r="A5805" s="316" t="s">
        <v>5365</v>
      </c>
      <c r="B5805" s="317">
        <v>440</v>
      </c>
      <c r="C5805" s="317">
        <v>440</v>
      </c>
      <c r="D5805" s="266">
        <f t="shared" si="117"/>
        <v>0</v>
      </c>
    </row>
    <row r="5806" spans="1:4" x14ac:dyDescent="0.25">
      <c r="A5806" s="316" t="s">
        <v>5365</v>
      </c>
      <c r="B5806" s="317">
        <v>440</v>
      </c>
      <c r="C5806" s="317">
        <v>440</v>
      </c>
      <c r="D5806" s="266">
        <f t="shared" si="117"/>
        <v>0</v>
      </c>
    </row>
    <row r="5807" spans="1:4" x14ac:dyDescent="0.25">
      <c r="A5807" s="316" t="s">
        <v>5365</v>
      </c>
      <c r="B5807" s="317">
        <v>440</v>
      </c>
      <c r="C5807" s="317">
        <v>440</v>
      </c>
      <c r="D5807" s="266">
        <f t="shared" si="117"/>
        <v>0</v>
      </c>
    </row>
    <row r="5808" spans="1:4" x14ac:dyDescent="0.25">
      <c r="A5808" s="316" t="s">
        <v>5365</v>
      </c>
      <c r="B5808" s="317">
        <v>440</v>
      </c>
      <c r="C5808" s="317">
        <v>440</v>
      </c>
      <c r="D5808" s="266">
        <f t="shared" si="117"/>
        <v>0</v>
      </c>
    </row>
    <row r="5809" spans="1:4" x14ac:dyDescent="0.25">
      <c r="A5809" s="316" t="s">
        <v>5365</v>
      </c>
      <c r="B5809" s="317">
        <v>440</v>
      </c>
      <c r="C5809" s="317">
        <v>440</v>
      </c>
      <c r="D5809" s="266">
        <f t="shared" si="117"/>
        <v>0</v>
      </c>
    </row>
    <row r="5810" spans="1:4" x14ac:dyDescent="0.25">
      <c r="A5810" s="316" t="s">
        <v>5365</v>
      </c>
      <c r="B5810" s="317">
        <v>440</v>
      </c>
      <c r="C5810" s="317">
        <v>440</v>
      </c>
      <c r="D5810" s="266">
        <f t="shared" si="117"/>
        <v>0</v>
      </c>
    </row>
    <row r="5811" spans="1:4" x14ac:dyDescent="0.25">
      <c r="A5811" s="316" t="s">
        <v>5365</v>
      </c>
      <c r="B5811" s="317">
        <v>440</v>
      </c>
      <c r="C5811" s="317">
        <v>440</v>
      </c>
      <c r="D5811" s="266">
        <f t="shared" si="117"/>
        <v>0</v>
      </c>
    </row>
    <row r="5812" spans="1:4" x14ac:dyDescent="0.25">
      <c r="A5812" s="316" t="s">
        <v>5365</v>
      </c>
      <c r="B5812" s="317">
        <v>440</v>
      </c>
      <c r="C5812" s="317">
        <v>440</v>
      </c>
      <c r="D5812" s="266">
        <f t="shared" si="117"/>
        <v>0</v>
      </c>
    </row>
    <row r="5813" spans="1:4" x14ac:dyDescent="0.25">
      <c r="A5813" s="316" t="s">
        <v>5365</v>
      </c>
      <c r="B5813" s="317">
        <v>440</v>
      </c>
      <c r="C5813" s="317">
        <v>440</v>
      </c>
      <c r="D5813" s="266">
        <f t="shared" si="117"/>
        <v>0</v>
      </c>
    </row>
    <row r="5814" spans="1:4" x14ac:dyDescent="0.25">
      <c r="A5814" s="316" t="s">
        <v>5365</v>
      </c>
      <c r="B5814" s="317">
        <v>440</v>
      </c>
      <c r="C5814" s="317">
        <v>440</v>
      </c>
      <c r="D5814" s="266">
        <f t="shared" si="117"/>
        <v>0</v>
      </c>
    </row>
    <row r="5815" spans="1:4" x14ac:dyDescent="0.25">
      <c r="A5815" s="316" t="s">
        <v>5365</v>
      </c>
      <c r="B5815" s="317">
        <v>440</v>
      </c>
      <c r="C5815" s="317">
        <v>440</v>
      </c>
      <c r="D5815" s="266">
        <f t="shared" si="117"/>
        <v>0</v>
      </c>
    </row>
    <row r="5816" spans="1:4" x14ac:dyDescent="0.25">
      <c r="A5816" s="316" t="s">
        <v>5365</v>
      </c>
      <c r="B5816" s="317">
        <v>440</v>
      </c>
      <c r="C5816" s="317">
        <v>440</v>
      </c>
      <c r="D5816" s="266">
        <f t="shared" si="117"/>
        <v>0</v>
      </c>
    </row>
    <row r="5817" spans="1:4" x14ac:dyDescent="0.25">
      <c r="A5817" s="316" t="s">
        <v>5366</v>
      </c>
      <c r="B5817" s="317">
        <v>470</v>
      </c>
      <c r="C5817" s="317">
        <v>470</v>
      </c>
      <c r="D5817" s="266">
        <f t="shared" si="117"/>
        <v>0</v>
      </c>
    </row>
    <row r="5818" spans="1:4" x14ac:dyDescent="0.25">
      <c r="A5818" s="316" t="s">
        <v>5366</v>
      </c>
      <c r="B5818" s="317">
        <v>470</v>
      </c>
      <c r="C5818" s="317">
        <v>470</v>
      </c>
      <c r="D5818" s="266">
        <f t="shared" si="117"/>
        <v>0</v>
      </c>
    </row>
    <row r="5819" spans="1:4" x14ac:dyDescent="0.25">
      <c r="A5819" s="316" t="s">
        <v>5366</v>
      </c>
      <c r="B5819" s="317">
        <v>470</v>
      </c>
      <c r="C5819" s="317">
        <v>470</v>
      </c>
      <c r="D5819" s="266">
        <f t="shared" si="117"/>
        <v>0</v>
      </c>
    </row>
    <row r="5820" spans="1:4" x14ac:dyDescent="0.25">
      <c r="A5820" s="316" t="s">
        <v>5366</v>
      </c>
      <c r="B5820" s="317">
        <v>470</v>
      </c>
      <c r="C5820" s="317">
        <v>470</v>
      </c>
      <c r="D5820" s="266">
        <f t="shared" si="117"/>
        <v>0</v>
      </c>
    </row>
    <row r="5821" spans="1:4" x14ac:dyDescent="0.25">
      <c r="A5821" s="316" t="s">
        <v>5366</v>
      </c>
      <c r="B5821" s="317">
        <v>470</v>
      </c>
      <c r="C5821" s="317">
        <v>470</v>
      </c>
      <c r="D5821" s="266">
        <f t="shared" si="117"/>
        <v>0</v>
      </c>
    </row>
    <row r="5822" spans="1:4" x14ac:dyDescent="0.25">
      <c r="A5822" s="316" t="s">
        <v>5366</v>
      </c>
      <c r="B5822" s="317">
        <v>470</v>
      </c>
      <c r="C5822" s="317">
        <v>470</v>
      </c>
      <c r="D5822" s="266">
        <f t="shared" si="117"/>
        <v>0</v>
      </c>
    </row>
    <row r="5823" spans="1:4" x14ac:dyDescent="0.25">
      <c r="A5823" s="316" t="s">
        <v>5366</v>
      </c>
      <c r="B5823" s="317">
        <v>470</v>
      </c>
      <c r="C5823" s="317">
        <v>470</v>
      </c>
      <c r="D5823" s="266">
        <f t="shared" si="117"/>
        <v>0</v>
      </c>
    </row>
    <row r="5824" spans="1:4" x14ac:dyDescent="0.25">
      <c r="A5824" s="316" t="s">
        <v>5366</v>
      </c>
      <c r="B5824" s="317">
        <v>470</v>
      </c>
      <c r="C5824" s="317">
        <v>470</v>
      </c>
      <c r="D5824" s="266">
        <f t="shared" si="117"/>
        <v>0</v>
      </c>
    </row>
    <row r="5825" spans="1:4" x14ac:dyDescent="0.25">
      <c r="A5825" s="316" t="s">
        <v>5366</v>
      </c>
      <c r="B5825" s="317">
        <v>470</v>
      </c>
      <c r="C5825" s="317">
        <v>470</v>
      </c>
      <c r="D5825" s="266">
        <f t="shared" si="117"/>
        <v>0</v>
      </c>
    </row>
    <row r="5826" spans="1:4" x14ac:dyDescent="0.25">
      <c r="A5826" s="316" t="s">
        <v>5366</v>
      </c>
      <c r="B5826" s="317">
        <v>470</v>
      </c>
      <c r="C5826" s="317">
        <v>470</v>
      </c>
      <c r="D5826" s="266">
        <f t="shared" si="117"/>
        <v>0</v>
      </c>
    </row>
    <row r="5827" spans="1:4" x14ac:dyDescent="0.25">
      <c r="A5827" s="316" t="s">
        <v>5366</v>
      </c>
      <c r="B5827" s="317">
        <v>470</v>
      </c>
      <c r="C5827" s="317">
        <v>470</v>
      </c>
      <c r="D5827" s="266">
        <f t="shared" si="117"/>
        <v>0</v>
      </c>
    </row>
    <row r="5828" spans="1:4" x14ac:dyDescent="0.25">
      <c r="A5828" s="316" t="s">
        <v>5366</v>
      </c>
      <c r="B5828" s="317">
        <v>470</v>
      </c>
      <c r="C5828" s="317">
        <v>470</v>
      </c>
      <c r="D5828" s="266">
        <f t="shared" si="117"/>
        <v>0</v>
      </c>
    </row>
    <row r="5829" spans="1:4" x14ac:dyDescent="0.25">
      <c r="A5829" s="316" t="s">
        <v>5366</v>
      </c>
      <c r="B5829" s="317">
        <v>470</v>
      </c>
      <c r="C5829" s="317">
        <v>470</v>
      </c>
      <c r="D5829" s="266">
        <f t="shared" si="117"/>
        <v>0</v>
      </c>
    </row>
    <row r="5830" spans="1:4" x14ac:dyDescent="0.25">
      <c r="A5830" s="316" t="s">
        <v>5366</v>
      </c>
      <c r="B5830" s="317">
        <v>470</v>
      </c>
      <c r="C5830" s="317">
        <v>470</v>
      </c>
      <c r="D5830" s="266">
        <f t="shared" si="117"/>
        <v>0</v>
      </c>
    </row>
    <row r="5831" spans="1:4" x14ac:dyDescent="0.25">
      <c r="A5831" s="316" t="s">
        <v>5366</v>
      </c>
      <c r="B5831" s="317">
        <v>470</v>
      </c>
      <c r="C5831" s="317">
        <v>470</v>
      </c>
      <c r="D5831" s="266">
        <f t="shared" si="117"/>
        <v>0</v>
      </c>
    </row>
    <row r="5832" spans="1:4" x14ac:dyDescent="0.25">
      <c r="A5832" s="316" t="s">
        <v>5366</v>
      </c>
      <c r="B5832" s="317">
        <v>470</v>
      </c>
      <c r="C5832" s="317">
        <v>470</v>
      </c>
      <c r="D5832" s="266">
        <f t="shared" si="117"/>
        <v>0</v>
      </c>
    </row>
    <row r="5833" spans="1:4" x14ac:dyDescent="0.25">
      <c r="A5833" s="316" t="s">
        <v>5366</v>
      </c>
      <c r="B5833" s="317">
        <v>470</v>
      </c>
      <c r="C5833" s="317">
        <v>470</v>
      </c>
      <c r="D5833" s="266">
        <f t="shared" si="117"/>
        <v>0</v>
      </c>
    </row>
    <row r="5834" spans="1:4" x14ac:dyDescent="0.25">
      <c r="A5834" s="316" t="s">
        <v>5366</v>
      </c>
      <c r="B5834" s="317">
        <v>470</v>
      </c>
      <c r="C5834" s="317">
        <v>470</v>
      </c>
      <c r="D5834" s="266">
        <f t="shared" si="117"/>
        <v>0</v>
      </c>
    </row>
    <row r="5835" spans="1:4" x14ac:dyDescent="0.25">
      <c r="A5835" s="316" t="s">
        <v>5366</v>
      </c>
      <c r="B5835" s="317">
        <v>470</v>
      </c>
      <c r="C5835" s="317">
        <v>470</v>
      </c>
      <c r="D5835" s="266">
        <f t="shared" si="117"/>
        <v>0</v>
      </c>
    </row>
    <row r="5836" spans="1:4" x14ac:dyDescent="0.25">
      <c r="A5836" s="316" t="s">
        <v>5366</v>
      </c>
      <c r="B5836" s="317">
        <v>470</v>
      </c>
      <c r="C5836" s="317">
        <v>470</v>
      </c>
      <c r="D5836" s="266">
        <f t="shared" si="117"/>
        <v>0</v>
      </c>
    </row>
    <row r="5837" spans="1:4" x14ac:dyDescent="0.25">
      <c r="A5837" s="316" t="s">
        <v>5366</v>
      </c>
      <c r="B5837" s="317">
        <v>470</v>
      </c>
      <c r="C5837" s="317">
        <v>470</v>
      </c>
      <c r="D5837" s="266">
        <f t="shared" si="117"/>
        <v>0</v>
      </c>
    </row>
    <row r="5838" spans="1:4" x14ac:dyDescent="0.25">
      <c r="A5838" s="316" t="s">
        <v>5366</v>
      </c>
      <c r="B5838" s="317">
        <v>470</v>
      </c>
      <c r="C5838" s="317">
        <v>470</v>
      </c>
      <c r="D5838" s="266">
        <f t="shared" si="117"/>
        <v>0</v>
      </c>
    </row>
    <row r="5839" spans="1:4" x14ac:dyDescent="0.25">
      <c r="A5839" s="316" t="s">
        <v>5366</v>
      </c>
      <c r="B5839" s="317">
        <v>470</v>
      </c>
      <c r="C5839" s="317">
        <v>470</v>
      </c>
      <c r="D5839" s="266">
        <f t="shared" si="117"/>
        <v>0</v>
      </c>
    </row>
    <row r="5840" spans="1:4" x14ac:dyDescent="0.25">
      <c r="A5840" s="316" t="s">
        <v>5366</v>
      </c>
      <c r="B5840" s="317">
        <v>470</v>
      </c>
      <c r="C5840" s="317">
        <v>470</v>
      </c>
      <c r="D5840" s="266">
        <f t="shared" si="117"/>
        <v>0</v>
      </c>
    </row>
    <row r="5841" spans="1:4" x14ac:dyDescent="0.25">
      <c r="A5841" s="316" t="s">
        <v>5366</v>
      </c>
      <c r="B5841" s="317">
        <v>470</v>
      </c>
      <c r="C5841" s="317">
        <v>470</v>
      </c>
      <c r="D5841" s="266">
        <f t="shared" si="117"/>
        <v>0</v>
      </c>
    </row>
    <row r="5842" spans="1:4" x14ac:dyDescent="0.25">
      <c r="A5842" s="316" t="s">
        <v>5367</v>
      </c>
      <c r="B5842" s="317">
        <v>3580</v>
      </c>
      <c r="C5842" s="317">
        <v>3580</v>
      </c>
      <c r="D5842" s="266">
        <f t="shared" si="117"/>
        <v>0</v>
      </c>
    </row>
    <row r="5843" spans="1:4" x14ac:dyDescent="0.25">
      <c r="A5843" s="316" t="s">
        <v>5367</v>
      </c>
      <c r="B5843" s="317">
        <v>3580</v>
      </c>
      <c r="C5843" s="317">
        <v>3580</v>
      </c>
      <c r="D5843" s="266">
        <f t="shared" si="117"/>
        <v>0</v>
      </c>
    </row>
    <row r="5844" spans="1:4" x14ac:dyDescent="0.25">
      <c r="A5844" s="316" t="s">
        <v>5368</v>
      </c>
      <c r="B5844" s="317">
        <v>1130</v>
      </c>
      <c r="C5844" s="317">
        <v>1130</v>
      </c>
      <c r="D5844" s="266">
        <f t="shared" si="117"/>
        <v>0</v>
      </c>
    </row>
    <row r="5845" spans="1:4" x14ac:dyDescent="0.25">
      <c r="A5845" s="316" t="s">
        <v>5369</v>
      </c>
      <c r="B5845" s="317">
        <v>2990</v>
      </c>
      <c r="C5845" s="317">
        <v>2990</v>
      </c>
      <c r="D5845" s="266">
        <f t="shared" si="117"/>
        <v>0</v>
      </c>
    </row>
    <row r="5846" spans="1:4" x14ac:dyDescent="0.25">
      <c r="A5846" s="316" t="s">
        <v>5370</v>
      </c>
      <c r="B5846" s="317">
        <v>1070</v>
      </c>
      <c r="C5846" s="317">
        <v>1070</v>
      </c>
      <c r="D5846" s="266">
        <f t="shared" si="117"/>
        <v>0</v>
      </c>
    </row>
    <row r="5847" spans="1:4" x14ac:dyDescent="0.25">
      <c r="A5847" s="316" t="s">
        <v>5370</v>
      </c>
      <c r="B5847" s="317">
        <v>1070</v>
      </c>
      <c r="C5847" s="317">
        <v>1070</v>
      </c>
      <c r="D5847" s="266">
        <f t="shared" ref="D5847:D5910" si="118">B5847-C5847</f>
        <v>0</v>
      </c>
    </row>
    <row r="5848" spans="1:4" x14ac:dyDescent="0.25">
      <c r="A5848" s="316" t="s">
        <v>5371</v>
      </c>
      <c r="B5848" s="317">
        <v>930</v>
      </c>
      <c r="C5848" s="317">
        <v>930</v>
      </c>
      <c r="D5848" s="266">
        <f t="shared" si="118"/>
        <v>0</v>
      </c>
    </row>
    <row r="5849" spans="1:4" x14ac:dyDescent="0.25">
      <c r="A5849" s="316" t="s">
        <v>5372</v>
      </c>
      <c r="B5849" s="317">
        <v>3210</v>
      </c>
      <c r="C5849" s="317">
        <v>3210</v>
      </c>
      <c r="D5849" s="266">
        <f t="shared" si="118"/>
        <v>0</v>
      </c>
    </row>
    <row r="5850" spans="1:4" x14ac:dyDescent="0.25">
      <c r="A5850" s="316" t="s">
        <v>5373</v>
      </c>
      <c r="B5850" s="317">
        <v>2995</v>
      </c>
      <c r="C5850" s="317">
        <v>2995</v>
      </c>
      <c r="D5850" s="266">
        <f t="shared" si="118"/>
        <v>0</v>
      </c>
    </row>
    <row r="5851" spans="1:4" x14ac:dyDescent="0.25">
      <c r="A5851" s="316" t="s">
        <v>5374</v>
      </c>
      <c r="B5851" s="317">
        <v>990</v>
      </c>
      <c r="C5851" s="317">
        <v>990</v>
      </c>
      <c r="D5851" s="266">
        <f t="shared" si="118"/>
        <v>0</v>
      </c>
    </row>
    <row r="5852" spans="1:4" x14ac:dyDescent="0.25">
      <c r="A5852" s="316" t="s">
        <v>5375</v>
      </c>
      <c r="B5852" s="317">
        <v>1750</v>
      </c>
      <c r="C5852" s="317">
        <v>1750</v>
      </c>
      <c r="D5852" s="266">
        <f t="shared" si="118"/>
        <v>0</v>
      </c>
    </row>
    <row r="5853" spans="1:4" x14ac:dyDescent="0.25">
      <c r="A5853" s="316" t="s">
        <v>5375</v>
      </c>
      <c r="B5853" s="317">
        <v>1750</v>
      </c>
      <c r="C5853" s="317">
        <v>1750</v>
      </c>
      <c r="D5853" s="266">
        <f t="shared" si="118"/>
        <v>0</v>
      </c>
    </row>
    <row r="5854" spans="1:4" x14ac:dyDescent="0.25">
      <c r="A5854" s="316" t="s">
        <v>5376</v>
      </c>
      <c r="B5854" s="317">
        <v>6510</v>
      </c>
      <c r="C5854" s="317">
        <v>6510</v>
      </c>
      <c r="D5854" s="266">
        <f t="shared" si="118"/>
        <v>0</v>
      </c>
    </row>
    <row r="5855" spans="1:4" x14ac:dyDescent="0.25">
      <c r="A5855" s="316" t="s">
        <v>5376</v>
      </c>
      <c r="B5855" s="317">
        <v>6510</v>
      </c>
      <c r="C5855" s="317">
        <v>6510</v>
      </c>
      <c r="D5855" s="266">
        <f t="shared" si="118"/>
        <v>0</v>
      </c>
    </row>
    <row r="5856" spans="1:4" x14ac:dyDescent="0.25">
      <c r="A5856" s="316" t="s">
        <v>5376</v>
      </c>
      <c r="B5856" s="317">
        <v>6510</v>
      </c>
      <c r="C5856" s="317">
        <v>6510</v>
      </c>
      <c r="D5856" s="266">
        <f t="shared" si="118"/>
        <v>0</v>
      </c>
    </row>
    <row r="5857" spans="1:4" x14ac:dyDescent="0.25">
      <c r="A5857" s="316" t="s">
        <v>5376</v>
      </c>
      <c r="B5857" s="317">
        <v>6510</v>
      </c>
      <c r="C5857" s="317">
        <v>6510</v>
      </c>
      <c r="D5857" s="266">
        <f t="shared" si="118"/>
        <v>0</v>
      </c>
    </row>
    <row r="5858" spans="1:4" x14ac:dyDescent="0.25">
      <c r="A5858" s="316" t="s">
        <v>5377</v>
      </c>
      <c r="B5858" s="317">
        <v>5680</v>
      </c>
      <c r="C5858" s="317">
        <v>5680</v>
      </c>
      <c r="D5858" s="266">
        <f t="shared" si="118"/>
        <v>0</v>
      </c>
    </row>
    <row r="5859" spans="1:4" x14ac:dyDescent="0.25">
      <c r="A5859" s="316" t="s">
        <v>5378</v>
      </c>
      <c r="B5859" s="317">
        <v>21440</v>
      </c>
      <c r="C5859" s="317">
        <v>21440</v>
      </c>
      <c r="D5859" s="266">
        <f t="shared" si="118"/>
        <v>0</v>
      </c>
    </row>
    <row r="5860" spans="1:4" x14ac:dyDescent="0.25">
      <c r="A5860" s="316" t="s">
        <v>5378</v>
      </c>
      <c r="B5860" s="317">
        <v>21440</v>
      </c>
      <c r="C5860" s="317">
        <v>21440</v>
      </c>
      <c r="D5860" s="266">
        <f t="shared" si="118"/>
        <v>0</v>
      </c>
    </row>
    <row r="5861" spans="1:4" x14ac:dyDescent="0.25">
      <c r="A5861" s="316" t="s">
        <v>5379</v>
      </c>
      <c r="B5861" s="317">
        <v>18410</v>
      </c>
      <c r="C5861" s="317">
        <v>18410</v>
      </c>
      <c r="D5861" s="266">
        <f t="shared" si="118"/>
        <v>0</v>
      </c>
    </row>
    <row r="5862" spans="1:4" x14ac:dyDescent="0.25">
      <c r="A5862" s="316" t="s">
        <v>5380</v>
      </c>
      <c r="B5862" s="317">
        <v>24840</v>
      </c>
      <c r="C5862" s="317">
        <v>24840</v>
      </c>
      <c r="D5862" s="266">
        <f t="shared" si="118"/>
        <v>0</v>
      </c>
    </row>
    <row r="5863" spans="1:4" x14ac:dyDescent="0.25">
      <c r="A5863" s="316" t="s">
        <v>5381</v>
      </c>
      <c r="B5863" s="317">
        <v>23470</v>
      </c>
      <c r="C5863" s="317">
        <v>23470</v>
      </c>
      <c r="D5863" s="266">
        <f t="shared" si="118"/>
        <v>0</v>
      </c>
    </row>
    <row r="5864" spans="1:4" x14ac:dyDescent="0.25">
      <c r="A5864" s="316" t="s">
        <v>5381</v>
      </c>
      <c r="B5864" s="317">
        <v>23470</v>
      </c>
      <c r="C5864" s="317">
        <v>23470</v>
      </c>
      <c r="D5864" s="266">
        <f t="shared" si="118"/>
        <v>0</v>
      </c>
    </row>
    <row r="5865" spans="1:4" x14ac:dyDescent="0.25">
      <c r="A5865" s="316" t="s">
        <v>5382</v>
      </c>
      <c r="B5865" s="317">
        <v>4250</v>
      </c>
      <c r="C5865" s="317">
        <v>4250</v>
      </c>
      <c r="D5865" s="266">
        <f t="shared" si="118"/>
        <v>0</v>
      </c>
    </row>
    <row r="5866" spans="1:4" x14ac:dyDescent="0.25">
      <c r="A5866" s="316" t="s">
        <v>5382</v>
      </c>
      <c r="B5866" s="317">
        <v>4250</v>
      </c>
      <c r="C5866" s="317">
        <v>4250</v>
      </c>
      <c r="D5866" s="266">
        <f t="shared" si="118"/>
        <v>0</v>
      </c>
    </row>
    <row r="5867" spans="1:4" x14ac:dyDescent="0.25">
      <c r="A5867" s="316" t="s">
        <v>5383</v>
      </c>
      <c r="B5867" s="317">
        <v>4250</v>
      </c>
      <c r="C5867" s="317">
        <v>4250</v>
      </c>
      <c r="D5867" s="266">
        <f t="shared" si="118"/>
        <v>0</v>
      </c>
    </row>
    <row r="5868" spans="1:4" x14ac:dyDescent="0.25">
      <c r="A5868" s="316" t="s">
        <v>5384</v>
      </c>
      <c r="B5868" s="317">
        <v>4250</v>
      </c>
      <c r="C5868" s="317">
        <v>4250</v>
      </c>
      <c r="D5868" s="266">
        <f t="shared" si="118"/>
        <v>0</v>
      </c>
    </row>
    <row r="5869" spans="1:4" x14ac:dyDescent="0.25">
      <c r="A5869" s="316" t="s">
        <v>5385</v>
      </c>
      <c r="B5869" s="317">
        <v>4250</v>
      </c>
      <c r="C5869" s="317">
        <v>4250</v>
      </c>
      <c r="D5869" s="266">
        <f t="shared" si="118"/>
        <v>0</v>
      </c>
    </row>
    <row r="5870" spans="1:4" x14ac:dyDescent="0.25">
      <c r="A5870" s="316" t="s">
        <v>5386</v>
      </c>
      <c r="B5870" s="317">
        <v>4250</v>
      </c>
      <c r="C5870" s="317">
        <v>4250</v>
      </c>
      <c r="D5870" s="266">
        <f t="shared" si="118"/>
        <v>0</v>
      </c>
    </row>
    <row r="5871" spans="1:4" x14ac:dyDescent="0.25">
      <c r="A5871" s="316" t="s">
        <v>5387</v>
      </c>
      <c r="B5871" s="317">
        <v>5460</v>
      </c>
      <c r="C5871" s="317">
        <v>5460</v>
      </c>
      <c r="D5871" s="266">
        <f t="shared" si="118"/>
        <v>0</v>
      </c>
    </row>
    <row r="5872" spans="1:4" x14ac:dyDescent="0.25">
      <c r="A5872" s="316" t="s">
        <v>5387</v>
      </c>
      <c r="B5872" s="317">
        <v>5460</v>
      </c>
      <c r="C5872" s="317">
        <v>5460</v>
      </c>
      <c r="D5872" s="266">
        <f t="shared" si="118"/>
        <v>0</v>
      </c>
    </row>
    <row r="5873" spans="1:4" x14ac:dyDescent="0.25">
      <c r="A5873" s="316" t="s">
        <v>5388</v>
      </c>
      <c r="B5873" s="317">
        <v>23000</v>
      </c>
      <c r="C5873" s="317">
        <v>23000</v>
      </c>
      <c r="D5873" s="266">
        <f t="shared" si="118"/>
        <v>0</v>
      </c>
    </row>
    <row r="5874" spans="1:4" x14ac:dyDescent="0.25">
      <c r="A5874" s="316" t="s">
        <v>4826</v>
      </c>
      <c r="B5874" s="317">
        <v>1580</v>
      </c>
      <c r="C5874" s="317">
        <v>1580</v>
      </c>
      <c r="D5874" s="266">
        <f t="shared" si="118"/>
        <v>0</v>
      </c>
    </row>
    <row r="5875" spans="1:4" x14ac:dyDescent="0.25">
      <c r="A5875" s="316" t="s">
        <v>4826</v>
      </c>
      <c r="B5875" s="317">
        <v>1580</v>
      </c>
      <c r="C5875" s="317">
        <v>1580</v>
      </c>
      <c r="D5875" s="266">
        <f t="shared" si="118"/>
        <v>0</v>
      </c>
    </row>
    <row r="5876" spans="1:4" x14ac:dyDescent="0.25">
      <c r="A5876" s="316" t="s">
        <v>4826</v>
      </c>
      <c r="B5876" s="317">
        <v>1580</v>
      </c>
      <c r="C5876" s="317">
        <v>1580</v>
      </c>
      <c r="D5876" s="266">
        <f t="shared" si="118"/>
        <v>0</v>
      </c>
    </row>
    <row r="5877" spans="1:4" x14ac:dyDescent="0.25">
      <c r="A5877" s="316" t="s">
        <v>4826</v>
      </c>
      <c r="B5877" s="317">
        <v>1580</v>
      </c>
      <c r="C5877" s="317">
        <v>1580</v>
      </c>
      <c r="D5877" s="266">
        <f t="shared" si="118"/>
        <v>0</v>
      </c>
    </row>
    <row r="5878" spans="1:4" x14ac:dyDescent="0.25">
      <c r="A5878" s="316" t="s">
        <v>4826</v>
      </c>
      <c r="B5878" s="317">
        <v>1580</v>
      </c>
      <c r="C5878" s="317">
        <v>1580</v>
      </c>
      <c r="D5878" s="266">
        <f t="shared" si="118"/>
        <v>0</v>
      </c>
    </row>
    <row r="5879" spans="1:4" x14ac:dyDescent="0.25">
      <c r="A5879" s="316" t="s">
        <v>4826</v>
      </c>
      <c r="B5879" s="317">
        <v>1580</v>
      </c>
      <c r="C5879" s="317">
        <v>1580</v>
      </c>
      <c r="D5879" s="266">
        <f t="shared" si="118"/>
        <v>0</v>
      </c>
    </row>
    <row r="5880" spans="1:4" x14ac:dyDescent="0.25">
      <c r="A5880" s="316" t="s">
        <v>4826</v>
      </c>
      <c r="B5880" s="317">
        <v>1580</v>
      </c>
      <c r="C5880" s="317">
        <v>1580</v>
      </c>
      <c r="D5880" s="266">
        <f t="shared" si="118"/>
        <v>0</v>
      </c>
    </row>
    <row r="5881" spans="1:4" x14ac:dyDescent="0.25">
      <c r="A5881" s="316" t="s">
        <v>4826</v>
      </c>
      <c r="B5881" s="317">
        <v>1580</v>
      </c>
      <c r="C5881" s="317">
        <v>1580</v>
      </c>
      <c r="D5881" s="266">
        <f t="shared" si="118"/>
        <v>0</v>
      </c>
    </row>
    <row r="5882" spans="1:4" x14ac:dyDescent="0.25">
      <c r="A5882" s="316" t="s">
        <v>5389</v>
      </c>
      <c r="B5882" s="317">
        <v>5010</v>
      </c>
      <c r="C5882" s="317">
        <v>5010</v>
      </c>
      <c r="D5882" s="266">
        <f t="shared" si="118"/>
        <v>0</v>
      </c>
    </row>
    <row r="5883" spans="1:4" x14ac:dyDescent="0.25">
      <c r="A5883" s="316" t="s">
        <v>5389</v>
      </c>
      <c r="B5883" s="317">
        <v>5010</v>
      </c>
      <c r="C5883" s="317">
        <v>5010</v>
      </c>
      <c r="D5883" s="266">
        <f t="shared" si="118"/>
        <v>0</v>
      </c>
    </row>
    <row r="5884" spans="1:4" x14ac:dyDescent="0.25">
      <c r="A5884" s="316" t="s">
        <v>5389</v>
      </c>
      <c r="B5884" s="317">
        <v>5010</v>
      </c>
      <c r="C5884" s="317">
        <v>5010</v>
      </c>
      <c r="D5884" s="266">
        <f t="shared" si="118"/>
        <v>0</v>
      </c>
    </row>
    <row r="5885" spans="1:4" x14ac:dyDescent="0.25">
      <c r="A5885" s="316" t="s">
        <v>5390</v>
      </c>
      <c r="B5885" s="317">
        <v>2150</v>
      </c>
      <c r="C5885" s="317">
        <v>2150</v>
      </c>
      <c r="D5885" s="266">
        <f t="shared" si="118"/>
        <v>0</v>
      </c>
    </row>
    <row r="5886" spans="1:4" x14ac:dyDescent="0.25">
      <c r="A5886" s="316" t="s">
        <v>5390</v>
      </c>
      <c r="B5886" s="317">
        <v>2150</v>
      </c>
      <c r="C5886" s="317">
        <v>2150</v>
      </c>
      <c r="D5886" s="266">
        <f t="shared" si="118"/>
        <v>0</v>
      </c>
    </row>
    <row r="5887" spans="1:4" x14ac:dyDescent="0.25">
      <c r="A5887" s="316" t="s">
        <v>5391</v>
      </c>
      <c r="B5887" s="317">
        <v>490</v>
      </c>
      <c r="C5887" s="317">
        <v>490</v>
      </c>
      <c r="D5887" s="266">
        <f t="shared" si="118"/>
        <v>0</v>
      </c>
    </row>
    <row r="5888" spans="1:4" x14ac:dyDescent="0.25">
      <c r="A5888" s="316" t="s">
        <v>5391</v>
      </c>
      <c r="B5888" s="317">
        <v>490</v>
      </c>
      <c r="C5888" s="317">
        <v>490</v>
      </c>
      <c r="D5888" s="266">
        <f t="shared" si="118"/>
        <v>0</v>
      </c>
    </row>
    <row r="5889" spans="1:4" x14ac:dyDescent="0.25">
      <c r="A5889" s="316" t="s">
        <v>5392</v>
      </c>
      <c r="B5889" s="317">
        <v>1820</v>
      </c>
      <c r="C5889" s="317">
        <v>1820</v>
      </c>
      <c r="D5889" s="266">
        <f t="shared" si="118"/>
        <v>0</v>
      </c>
    </row>
    <row r="5890" spans="1:4" x14ac:dyDescent="0.25">
      <c r="A5890" s="316" t="s">
        <v>5393</v>
      </c>
      <c r="B5890" s="317">
        <v>14961</v>
      </c>
      <c r="C5890" s="317">
        <v>14961</v>
      </c>
      <c r="D5890" s="266">
        <f t="shared" si="118"/>
        <v>0</v>
      </c>
    </row>
    <row r="5891" spans="1:4" x14ac:dyDescent="0.25">
      <c r="A5891" s="316" t="s">
        <v>5394</v>
      </c>
      <c r="B5891" s="317">
        <v>5118</v>
      </c>
      <c r="C5891" s="317">
        <v>5118</v>
      </c>
      <c r="D5891" s="266">
        <f t="shared" si="118"/>
        <v>0</v>
      </c>
    </row>
    <row r="5892" spans="1:4" x14ac:dyDescent="0.25">
      <c r="A5892" s="316" t="s">
        <v>5394</v>
      </c>
      <c r="B5892" s="317">
        <v>5118</v>
      </c>
      <c r="C5892" s="317">
        <v>5118</v>
      </c>
      <c r="D5892" s="266">
        <f t="shared" si="118"/>
        <v>0</v>
      </c>
    </row>
    <row r="5893" spans="1:4" x14ac:dyDescent="0.25">
      <c r="A5893" s="316" t="s">
        <v>5395</v>
      </c>
      <c r="B5893" s="317">
        <v>276</v>
      </c>
      <c r="C5893" s="317">
        <v>276</v>
      </c>
      <c r="D5893" s="266">
        <f t="shared" si="118"/>
        <v>0</v>
      </c>
    </row>
    <row r="5894" spans="1:4" x14ac:dyDescent="0.25">
      <c r="A5894" s="316" t="s">
        <v>5395</v>
      </c>
      <c r="B5894" s="317">
        <v>276</v>
      </c>
      <c r="C5894" s="317">
        <v>276</v>
      </c>
      <c r="D5894" s="266">
        <f t="shared" si="118"/>
        <v>0</v>
      </c>
    </row>
    <row r="5895" spans="1:4" x14ac:dyDescent="0.25">
      <c r="A5895" s="316" t="s">
        <v>5395</v>
      </c>
      <c r="B5895" s="317">
        <v>276</v>
      </c>
      <c r="C5895" s="317">
        <v>276</v>
      </c>
      <c r="D5895" s="266">
        <f t="shared" si="118"/>
        <v>0</v>
      </c>
    </row>
    <row r="5896" spans="1:4" x14ac:dyDescent="0.25">
      <c r="A5896" s="316" t="s">
        <v>5396</v>
      </c>
      <c r="B5896" s="317">
        <v>1890</v>
      </c>
      <c r="C5896" s="317">
        <v>1890</v>
      </c>
      <c r="D5896" s="266">
        <f t="shared" si="118"/>
        <v>0</v>
      </c>
    </row>
    <row r="5897" spans="1:4" x14ac:dyDescent="0.25">
      <c r="A5897" s="316" t="s">
        <v>5397</v>
      </c>
      <c r="B5897" s="317">
        <v>2598</v>
      </c>
      <c r="C5897" s="317">
        <v>2598</v>
      </c>
      <c r="D5897" s="266">
        <f t="shared" si="118"/>
        <v>0</v>
      </c>
    </row>
    <row r="5898" spans="1:4" x14ac:dyDescent="0.25">
      <c r="A5898" s="316" t="s">
        <v>5398</v>
      </c>
      <c r="B5898" s="317">
        <v>393</v>
      </c>
      <c r="C5898" s="317">
        <v>393</v>
      </c>
      <c r="D5898" s="266">
        <f t="shared" si="118"/>
        <v>0</v>
      </c>
    </row>
    <row r="5899" spans="1:4" x14ac:dyDescent="0.25">
      <c r="A5899" s="316" t="s">
        <v>5398</v>
      </c>
      <c r="B5899" s="317">
        <v>1331</v>
      </c>
      <c r="C5899" s="317">
        <v>1331</v>
      </c>
      <c r="D5899" s="266">
        <f t="shared" si="118"/>
        <v>0</v>
      </c>
    </row>
    <row r="5900" spans="1:4" x14ac:dyDescent="0.25">
      <c r="A5900" s="316" t="s">
        <v>5399</v>
      </c>
      <c r="B5900" s="317">
        <v>7866</v>
      </c>
      <c r="C5900" s="317">
        <v>7866</v>
      </c>
      <c r="D5900" s="266">
        <f t="shared" si="118"/>
        <v>0</v>
      </c>
    </row>
    <row r="5901" spans="1:4" x14ac:dyDescent="0.25">
      <c r="A5901" s="316" t="s">
        <v>5400</v>
      </c>
      <c r="B5901" s="317">
        <v>1646</v>
      </c>
      <c r="C5901" s="317">
        <v>1646</v>
      </c>
      <c r="D5901" s="266">
        <f t="shared" si="118"/>
        <v>0</v>
      </c>
    </row>
    <row r="5902" spans="1:4" x14ac:dyDescent="0.25">
      <c r="A5902" s="316" t="s">
        <v>5400</v>
      </c>
      <c r="B5902" s="317">
        <v>1646</v>
      </c>
      <c r="C5902" s="317">
        <v>1646</v>
      </c>
      <c r="D5902" s="266">
        <f t="shared" si="118"/>
        <v>0</v>
      </c>
    </row>
    <row r="5903" spans="1:4" x14ac:dyDescent="0.25">
      <c r="A5903" s="316" t="s">
        <v>5400</v>
      </c>
      <c r="B5903" s="317">
        <v>465</v>
      </c>
      <c r="C5903" s="317">
        <v>465</v>
      </c>
      <c r="D5903" s="266">
        <f t="shared" si="118"/>
        <v>0</v>
      </c>
    </row>
    <row r="5904" spans="1:4" x14ac:dyDescent="0.25">
      <c r="A5904" s="316" t="s">
        <v>5400</v>
      </c>
      <c r="B5904" s="317">
        <v>465</v>
      </c>
      <c r="C5904" s="317">
        <v>465</v>
      </c>
      <c r="D5904" s="266">
        <f t="shared" si="118"/>
        <v>0</v>
      </c>
    </row>
    <row r="5905" spans="1:4" x14ac:dyDescent="0.25">
      <c r="A5905" s="316" t="s">
        <v>5401</v>
      </c>
      <c r="B5905" s="317">
        <v>1252</v>
      </c>
      <c r="C5905" s="317">
        <v>1252</v>
      </c>
      <c r="D5905" s="266">
        <f t="shared" si="118"/>
        <v>0</v>
      </c>
    </row>
    <row r="5906" spans="1:4" x14ac:dyDescent="0.25">
      <c r="A5906" s="316" t="s">
        <v>5401</v>
      </c>
      <c r="B5906" s="317">
        <v>1252</v>
      </c>
      <c r="C5906" s="317">
        <v>1252</v>
      </c>
      <c r="D5906" s="266">
        <f t="shared" si="118"/>
        <v>0</v>
      </c>
    </row>
    <row r="5907" spans="1:4" x14ac:dyDescent="0.25">
      <c r="A5907" s="316" t="s">
        <v>5401</v>
      </c>
      <c r="B5907" s="317">
        <v>1252</v>
      </c>
      <c r="C5907" s="317">
        <v>1252</v>
      </c>
      <c r="D5907" s="266">
        <f t="shared" si="118"/>
        <v>0</v>
      </c>
    </row>
    <row r="5908" spans="1:4" x14ac:dyDescent="0.25">
      <c r="A5908" s="316" t="s">
        <v>5401</v>
      </c>
      <c r="B5908" s="317">
        <v>1252</v>
      </c>
      <c r="C5908" s="317">
        <v>1252</v>
      </c>
      <c r="D5908" s="266">
        <f t="shared" si="118"/>
        <v>0</v>
      </c>
    </row>
    <row r="5909" spans="1:4" x14ac:dyDescent="0.25">
      <c r="A5909" s="316" t="s">
        <v>5401</v>
      </c>
      <c r="B5909" s="317">
        <v>1252</v>
      </c>
      <c r="C5909" s="317">
        <v>1252</v>
      </c>
      <c r="D5909" s="266">
        <f t="shared" si="118"/>
        <v>0</v>
      </c>
    </row>
    <row r="5910" spans="1:4" x14ac:dyDescent="0.25">
      <c r="A5910" s="316" t="s">
        <v>5401</v>
      </c>
      <c r="B5910" s="317">
        <v>830</v>
      </c>
      <c r="C5910" s="317">
        <v>830</v>
      </c>
      <c r="D5910" s="266">
        <f t="shared" si="118"/>
        <v>0</v>
      </c>
    </row>
    <row r="5911" spans="1:4" x14ac:dyDescent="0.25">
      <c r="A5911" s="316" t="s">
        <v>5401</v>
      </c>
      <c r="B5911" s="317">
        <v>830</v>
      </c>
      <c r="C5911" s="317">
        <v>830</v>
      </c>
      <c r="D5911" s="266">
        <f t="shared" ref="D5911:D5974" si="119">B5911-C5911</f>
        <v>0</v>
      </c>
    </row>
    <row r="5912" spans="1:4" x14ac:dyDescent="0.25">
      <c r="A5912" s="316" t="s">
        <v>5402</v>
      </c>
      <c r="B5912" s="317">
        <v>102</v>
      </c>
      <c r="C5912" s="317">
        <v>102</v>
      </c>
      <c r="D5912" s="266">
        <f t="shared" si="119"/>
        <v>0</v>
      </c>
    </row>
    <row r="5913" spans="1:4" x14ac:dyDescent="0.25">
      <c r="A5913" s="316" t="s">
        <v>5402</v>
      </c>
      <c r="B5913" s="317">
        <v>102</v>
      </c>
      <c r="C5913" s="317">
        <v>102</v>
      </c>
      <c r="D5913" s="266">
        <f t="shared" si="119"/>
        <v>0</v>
      </c>
    </row>
    <row r="5914" spans="1:4" x14ac:dyDescent="0.25">
      <c r="A5914" s="316" t="s">
        <v>5402</v>
      </c>
      <c r="B5914" s="317">
        <v>102</v>
      </c>
      <c r="C5914" s="317">
        <v>102</v>
      </c>
      <c r="D5914" s="266">
        <f t="shared" si="119"/>
        <v>0</v>
      </c>
    </row>
    <row r="5915" spans="1:4" x14ac:dyDescent="0.25">
      <c r="A5915" s="316" t="s">
        <v>5402</v>
      </c>
      <c r="B5915" s="317">
        <v>102</v>
      </c>
      <c r="C5915" s="317">
        <v>102</v>
      </c>
      <c r="D5915" s="266">
        <f t="shared" si="119"/>
        <v>0</v>
      </c>
    </row>
    <row r="5916" spans="1:4" x14ac:dyDescent="0.25">
      <c r="A5916" s="316" t="s">
        <v>5402</v>
      </c>
      <c r="B5916" s="317">
        <v>102</v>
      </c>
      <c r="C5916" s="317">
        <v>102</v>
      </c>
      <c r="D5916" s="266">
        <f t="shared" si="119"/>
        <v>0</v>
      </c>
    </row>
    <row r="5917" spans="1:4" x14ac:dyDescent="0.25">
      <c r="A5917" s="316" t="s">
        <v>5402</v>
      </c>
      <c r="B5917" s="317">
        <v>102</v>
      </c>
      <c r="C5917" s="317">
        <v>102</v>
      </c>
      <c r="D5917" s="266">
        <f t="shared" si="119"/>
        <v>0</v>
      </c>
    </row>
    <row r="5918" spans="1:4" x14ac:dyDescent="0.25">
      <c r="A5918" s="316" t="s">
        <v>5402</v>
      </c>
      <c r="B5918" s="317">
        <v>102</v>
      </c>
      <c r="C5918" s="317">
        <v>102</v>
      </c>
      <c r="D5918" s="266">
        <f t="shared" si="119"/>
        <v>0</v>
      </c>
    </row>
    <row r="5919" spans="1:4" x14ac:dyDescent="0.25">
      <c r="A5919" s="316" t="s">
        <v>5402</v>
      </c>
      <c r="B5919" s="317">
        <v>102</v>
      </c>
      <c r="C5919" s="317">
        <v>102</v>
      </c>
      <c r="D5919" s="266">
        <f t="shared" si="119"/>
        <v>0</v>
      </c>
    </row>
    <row r="5920" spans="1:4" x14ac:dyDescent="0.25">
      <c r="A5920" s="316" t="s">
        <v>5402</v>
      </c>
      <c r="B5920" s="317">
        <v>102</v>
      </c>
      <c r="C5920" s="317">
        <v>102</v>
      </c>
      <c r="D5920" s="266">
        <f t="shared" si="119"/>
        <v>0</v>
      </c>
    </row>
    <row r="5921" spans="1:4" x14ac:dyDescent="0.25">
      <c r="A5921" s="316" t="s">
        <v>5402</v>
      </c>
      <c r="B5921" s="317">
        <v>102</v>
      </c>
      <c r="C5921" s="317">
        <v>102</v>
      </c>
      <c r="D5921" s="266">
        <f t="shared" si="119"/>
        <v>0</v>
      </c>
    </row>
    <row r="5922" spans="1:4" x14ac:dyDescent="0.25">
      <c r="A5922" s="316" t="s">
        <v>5402</v>
      </c>
      <c r="B5922" s="317">
        <v>102</v>
      </c>
      <c r="C5922" s="317">
        <v>102</v>
      </c>
      <c r="D5922" s="266">
        <f t="shared" si="119"/>
        <v>0</v>
      </c>
    </row>
    <row r="5923" spans="1:4" x14ac:dyDescent="0.25">
      <c r="A5923" s="316" t="s">
        <v>5402</v>
      </c>
      <c r="B5923" s="317">
        <v>102</v>
      </c>
      <c r="C5923" s="317">
        <v>102</v>
      </c>
      <c r="D5923" s="266">
        <f t="shared" si="119"/>
        <v>0</v>
      </c>
    </row>
    <row r="5924" spans="1:4" x14ac:dyDescent="0.25">
      <c r="A5924" s="316" t="s">
        <v>5402</v>
      </c>
      <c r="B5924" s="317">
        <v>102</v>
      </c>
      <c r="C5924" s="317">
        <v>102</v>
      </c>
      <c r="D5924" s="266">
        <f t="shared" si="119"/>
        <v>0</v>
      </c>
    </row>
    <row r="5925" spans="1:4" x14ac:dyDescent="0.25">
      <c r="A5925" s="316" t="s">
        <v>5402</v>
      </c>
      <c r="B5925" s="317">
        <v>102</v>
      </c>
      <c r="C5925" s="317">
        <v>102</v>
      </c>
      <c r="D5925" s="266">
        <f t="shared" si="119"/>
        <v>0</v>
      </c>
    </row>
    <row r="5926" spans="1:4" x14ac:dyDescent="0.25">
      <c r="A5926" s="316" t="s">
        <v>5402</v>
      </c>
      <c r="B5926" s="317">
        <v>102</v>
      </c>
      <c r="C5926" s="317">
        <v>102</v>
      </c>
      <c r="D5926" s="266">
        <f t="shared" si="119"/>
        <v>0</v>
      </c>
    </row>
    <row r="5927" spans="1:4" x14ac:dyDescent="0.25">
      <c r="A5927" s="316" t="s">
        <v>5402</v>
      </c>
      <c r="B5927" s="317">
        <v>102</v>
      </c>
      <c r="C5927" s="317">
        <v>102</v>
      </c>
      <c r="D5927" s="266">
        <f t="shared" si="119"/>
        <v>0</v>
      </c>
    </row>
    <row r="5928" spans="1:4" x14ac:dyDescent="0.25">
      <c r="A5928" s="316" t="s">
        <v>5402</v>
      </c>
      <c r="B5928" s="317">
        <v>102</v>
      </c>
      <c r="C5928" s="317">
        <v>102</v>
      </c>
      <c r="D5928" s="266">
        <f t="shared" si="119"/>
        <v>0</v>
      </c>
    </row>
    <row r="5929" spans="1:4" x14ac:dyDescent="0.25">
      <c r="A5929" s="316" t="s">
        <v>5402</v>
      </c>
      <c r="B5929" s="317">
        <v>102</v>
      </c>
      <c r="C5929" s="317">
        <v>102</v>
      </c>
      <c r="D5929" s="266">
        <f t="shared" si="119"/>
        <v>0</v>
      </c>
    </row>
    <row r="5930" spans="1:4" x14ac:dyDescent="0.25">
      <c r="A5930" s="316" t="s">
        <v>5402</v>
      </c>
      <c r="B5930" s="317">
        <v>102</v>
      </c>
      <c r="C5930" s="317">
        <v>102</v>
      </c>
      <c r="D5930" s="266">
        <f t="shared" si="119"/>
        <v>0</v>
      </c>
    </row>
    <row r="5931" spans="1:4" x14ac:dyDescent="0.25">
      <c r="A5931" s="316" t="s">
        <v>5402</v>
      </c>
      <c r="B5931" s="317">
        <v>102</v>
      </c>
      <c r="C5931" s="317">
        <v>102</v>
      </c>
      <c r="D5931" s="266">
        <f t="shared" si="119"/>
        <v>0</v>
      </c>
    </row>
    <row r="5932" spans="1:4" x14ac:dyDescent="0.25">
      <c r="A5932" s="316" t="s">
        <v>5402</v>
      </c>
      <c r="B5932" s="317">
        <v>102</v>
      </c>
      <c r="C5932" s="317">
        <v>102</v>
      </c>
      <c r="D5932" s="266">
        <f t="shared" si="119"/>
        <v>0</v>
      </c>
    </row>
    <row r="5933" spans="1:4" x14ac:dyDescent="0.25">
      <c r="A5933" s="316" t="s">
        <v>5402</v>
      </c>
      <c r="B5933" s="317">
        <v>102</v>
      </c>
      <c r="C5933" s="317">
        <v>102</v>
      </c>
      <c r="D5933" s="266">
        <f t="shared" si="119"/>
        <v>0</v>
      </c>
    </row>
    <row r="5934" spans="1:4" x14ac:dyDescent="0.25">
      <c r="A5934" s="316" t="s">
        <v>5402</v>
      </c>
      <c r="B5934" s="317">
        <v>102</v>
      </c>
      <c r="C5934" s="317">
        <v>102</v>
      </c>
      <c r="D5934" s="266">
        <f t="shared" si="119"/>
        <v>0</v>
      </c>
    </row>
    <row r="5935" spans="1:4" x14ac:dyDescent="0.25">
      <c r="A5935" s="316" t="s">
        <v>5402</v>
      </c>
      <c r="B5935" s="317">
        <v>102</v>
      </c>
      <c r="C5935" s="317">
        <v>102</v>
      </c>
      <c r="D5935" s="266">
        <f t="shared" si="119"/>
        <v>0</v>
      </c>
    </row>
    <row r="5936" spans="1:4" x14ac:dyDescent="0.25">
      <c r="A5936" s="316" t="s">
        <v>5402</v>
      </c>
      <c r="B5936" s="317">
        <v>102</v>
      </c>
      <c r="C5936" s="317">
        <v>102</v>
      </c>
      <c r="D5936" s="266">
        <f t="shared" si="119"/>
        <v>0</v>
      </c>
    </row>
    <row r="5937" spans="1:4" x14ac:dyDescent="0.25">
      <c r="A5937" s="316" t="s">
        <v>5402</v>
      </c>
      <c r="B5937" s="317">
        <v>780</v>
      </c>
      <c r="C5937" s="317">
        <v>780</v>
      </c>
      <c r="D5937" s="266">
        <f t="shared" si="119"/>
        <v>0</v>
      </c>
    </row>
    <row r="5938" spans="1:4" x14ac:dyDescent="0.25">
      <c r="A5938" s="316" t="s">
        <v>5402</v>
      </c>
      <c r="B5938" s="317">
        <v>780</v>
      </c>
      <c r="C5938" s="317">
        <v>780</v>
      </c>
      <c r="D5938" s="266">
        <f t="shared" si="119"/>
        <v>0</v>
      </c>
    </row>
    <row r="5939" spans="1:4" x14ac:dyDescent="0.25">
      <c r="A5939" s="316" t="s">
        <v>5402</v>
      </c>
      <c r="B5939" s="317">
        <v>780</v>
      </c>
      <c r="C5939" s="317">
        <v>780</v>
      </c>
      <c r="D5939" s="266">
        <f t="shared" si="119"/>
        <v>0</v>
      </c>
    </row>
    <row r="5940" spans="1:4" x14ac:dyDescent="0.25">
      <c r="A5940" s="316" t="s">
        <v>5403</v>
      </c>
      <c r="B5940" s="317">
        <v>102</v>
      </c>
      <c r="C5940" s="317">
        <v>102</v>
      </c>
      <c r="D5940" s="266">
        <f t="shared" si="119"/>
        <v>0</v>
      </c>
    </row>
    <row r="5941" spans="1:4" x14ac:dyDescent="0.25">
      <c r="A5941" s="316" t="s">
        <v>5403</v>
      </c>
      <c r="B5941" s="317">
        <v>102</v>
      </c>
      <c r="C5941" s="317">
        <v>102</v>
      </c>
      <c r="D5941" s="266">
        <f t="shared" si="119"/>
        <v>0</v>
      </c>
    </row>
    <row r="5942" spans="1:4" x14ac:dyDescent="0.25">
      <c r="A5942" s="316" t="s">
        <v>5403</v>
      </c>
      <c r="B5942" s="317">
        <v>102</v>
      </c>
      <c r="C5942" s="317">
        <v>102</v>
      </c>
      <c r="D5942" s="266">
        <f t="shared" si="119"/>
        <v>0</v>
      </c>
    </row>
    <row r="5943" spans="1:4" x14ac:dyDescent="0.25">
      <c r="A5943" s="316" t="s">
        <v>5403</v>
      </c>
      <c r="B5943" s="317">
        <v>102</v>
      </c>
      <c r="C5943" s="317">
        <v>102</v>
      </c>
      <c r="D5943" s="266">
        <f t="shared" si="119"/>
        <v>0</v>
      </c>
    </row>
    <row r="5944" spans="1:4" x14ac:dyDescent="0.25">
      <c r="A5944" s="316" t="s">
        <v>5403</v>
      </c>
      <c r="B5944" s="317">
        <v>102</v>
      </c>
      <c r="C5944" s="317">
        <v>102</v>
      </c>
      <c r="D5944" s="266">
        <f t="shared" si="119"/>
        <v>0</v>
      </c>
    </row>
    <row r="5945" spans="1:4" x14ac:dyDescent="0.25">
      <c r="A5945" s="316" t="s">
        <v>5403</v>
      </c>
      <c r="B5945" s="317">
        <v>102</v>
      </c>
      <c r="C5945" s="317">
        <v>102</v>
      </c>
      <c r="D5945" s="266">
        <f t="shared" si="119"/>
        <v>0</v>
      </c>
    </row>
    <row r="5946" spans="1:4" x14ac:dyDescent="0.25">
      <c r="A5946" s="316" t="s">
        <v>5403</v>
      </c>
      <c r="B5946" s="317">
        <v>102</v>
      </c>
      <c r="C5946" s="317">
        <v>102</v>
      </c>
      <c r="D5946" s="266">
        <f t="shared" si="119"/>
        <v>0</v>
      </c>
    </row>
    <row r="5947" spans="1:4" x14ac:dyDescent="0.25">
      <c r="A5947" s="316" t="s">
        <v>5403</v>
      </c>
      <c r="B5947" s="317">
        <v>102</v>
      </c>
      <c r="C5947" s="317">
        <v>102</v>
      </c>
      <c r="D5947" s="266">
        <f t="shared" si="119"/>
        <v>0</v>
      </c>
    </row>
    <row r="5948" spans="1:4" x14ac:dyDescent="0.25">
      <c r="A5948" s="316" t="s">
        <v>5404</v>
      </c>
      <c r="B5948" s="317">
        <v>787</v>
      </c>
      <c r="C5948" s="317">
        <v>787</v>
      </c>
      <c r="D5948" s="266">
        <f t="shared" si="119"/>
        <v>0</v>
      </c>
    </row>
    <row r="5949" spans="1:4" x14ac:dyDescent="0.25">
      <c r="A5949" s="316" t="s">
        <v>5405</v>
      </c>
      <c r="B5949" s="317">
        <v>465</v>
      </c>
      <c r="C5949" s="317">
        <v>465</v>
      </c>
      <c r="D5949" s="266">
        <f t="shared" si="119"/>
        <v>0</v>
      </c>
    </row>
    <row r="5950" spans="1:4" x14ac:dyDescent="0.25">
      <c r="A5950" s="316" t="s">
        <v>5405</v>
      </c>
      <c r="B5950" s="317">
        <v>465</v>
      </c>
      <c r="C5950" s="317">
        <v>465</v>
      </c>
      <c r="D5950" s="266">
        <f t="shared" si="119"/>
        <v>0</v>
      </c>
    </row>
    <row r="5951" spans="1:4" x14ac:dyDescent="0.25">
      <c r="A5951" s="316" t="s">
        <v>5406</v>
      </c>
      <c r="B5951" s="317">
        <v>284</v>
      </c>
      <c r="C5951" s="317">
        <v>284</v>
      </c>
      <c r="D5951" s="266">
        <f t="shared" si="119"/>
        <v>0</v>
      </c>
    </row>
    <row r="5952" spans="1:4" x14ac:dyDescent="0.25">
      <c r="A5952" s="316" t="s">
        <v>5406</v>
      </c>
      <c r="B5952" s="317">
        <v>284</v>
      </c>
      <c r="C5952" s="317">
        <v>284</v>
      </c>
      <c r="D5952" s="266">
        <f t="shared" si="119"/>
        <v>0</v>
      </c>
    </row>
    <row r="5953" spans="1:4" x14ac:dyDescent="0.25">
      <c r="A5953" s="316" t="s">
        <v>5407</v>
      </c>
      <c r="B5953" s="317">
        <v>346</v>
      </c>
      <c r="C5953" s="317">
        <v>346</v>
      </c>
      <c r="D5953" s="266">
        <f t="shared" si="119"/>
        <v>0</v>
      </c>
    </row>
    <row r="5954" spans="1:4" x14ac:dyDescent="0.25">
      <c r="A5954" s="316" t="s">
        <v>5407</v>
      </c>
      <c r="B5954" s="317">
        <v>346</v>
      </c>
      <c r="C5954" s="317">
        <v>346</v>
      </c>
      <c r="D5954" s="266">
        <f t="shared" si="119"/>
        <v>0</v>
      </c>
    </row>
    <row r="5955" spans="1:4" x14ac:dyDescent="0.25">
      <c r="A5955" s="316" t="s">
        <v>5408</v>
      </c>
      <c r="B5955" s="317">
        <v>1409</v>
      </c>
      <c r="C5955" s="317">
        <v>1409</v>
      </c>
      <c r="D5955" s="266">
        <f t="shared" si="119"/>
        <v>0</v>
      </c>
    </row>
    <row r="5956" spans="1:4" x14ac:dyDescent="0.25">
      <c r="A5956" s="316" t="s">
        <v>5409</v>
      </c>
      <c r="B5956" s="317">
        <v>8661</v>
      </c>
      <c r="C5956" s="317">
        <v>8661</v>
      </c>
      <c r="D5956" s="266">
        <f t="shared" si="119"/>
        <v>0</v>
      </c>
    </row>
    <row r="5957" spans="1:4" x14ac:dyDescent="0.25">
      <c r="A5957" s="316" t="s">
        <v>5409</v>
      </c>
      <c r="B5957" s="317">
        <v>8661</v>
      </c>
      <c r="C5957" s="317">
        <v>8661</v>
      </c>
      <c r="D5957" s="266">
        <f t="shared" si="119"/>
        <v>0</v>
      </c>
    </row>
    <row r="5958" spans="1:4" x14ac:dyDescent="0.25">
      <c r="A5958" s="316" t="s">
        <v>5410</v>
      </c>
      <c r="B5958" s="317">
        <v>90551</v>
      </c>
      <c r="C5958" s="317">
        <v>90551</v>
      </c>
      <c r="D5958" s="266">
        <f t="shared" si="119"/>
        <v>0</v>
      </c>
    </row>
    <row r="5959" spans="1:4" x14ac:dyDescent="0.25">
      <c r="A5959" s="316" t="s">
        <v>5411</v>
      </c>
      <c r="B5959" s="317">
        <v>2252</v>
      </c>
      <c r="C5959" s="317">
        <v>2252</v>
      </c>
      <c r="D5959" s="266">
        <f t="shared" si="119"/>
        <v>0</v>
      </c>
    </row>
    <row r="5960" spans="1:4" x14ac:dyDescent="0.25">
      <c r="A5960" s="316" t="s">
        <v>5411</v>
      </c>
      <c r="B5960" s="317">
        <v>2252</v>
      </c>
      <c r="C5960" s="317">
        <v>2252</v>
      </c>
      <c r="D5960" s="266">
        <f t="shared" si="119"/>
        <v>0</v>
      </c>
    </row>
    <row r="5961" spans="1:4" x14ac:dyDescent="0.25">
      <c r="A5961" s="316" t="s">
        <v>5411</v>
      </c>
      <c r="B5961" s="317">
        <v>2252</v>
      </c>
      <c r="C5961" s="317">
        <v>2252</v>
      </c>
      <c r="D5961" s="266">
        <f t="shared" si="119"/>
        <v>0</v>
      </c>
    </row>
    <row r="5962" spans="1:4" x14ac:dyDescent="0.25">
      <c r="A5962" s="316" t="s">
        <v>5411</v>
      </c>
      <c r="B5962" s="317">
        <v>2252</v>
      </c>
      <c r="C5962" s="317">
        <v>2252</v>
      </c>
      <c r="D5962" s="266">
        <f t="shared" si="119"/>
        <v>0</v>
      </c>
    </row>
    <row r="5963" spans="1:4" x14ac:dyDescent="0.25">
      <c r="A5963" s="316" t="s">
        <v>5411</v>
      </c>
      <c r="B5963" s="317">
        <v>2252</v>
      </c>
      <c r="C5963" s="317">
        <v>2252</v>
      </c>
      <c r="D5963" s="266">
        <f t="shared" si="119"/>
        <v>0</v>
      </c>
    </row>
    <row r="5964" spans="1:4" x14ac:dyDescent="0.25">
      <c r="A5964" s="316" t="s">
        <v>5411</v>
      </c>
      <c r="B5964" s="317">
        <v>2252</v>
      </c>
      <c r="C5964" s="317">
        <v>2252</v>
      </c>
      <c r="D5964" s="266">
        <f t="shared" si="119"/>
        <v>0</v>
      </c>
    </row>
    <row r="5965" spans="1:4" x14ac:dyDescent="0.25">
      <c r="A5965" s="316" t="s">
        <v>5411</v>
      </c>
      <c r="B5965" s="317">
        <v>2252</v>
      </c>
      <c r="C5965" s="317">
        <v>2252</v>
      </c>
      <c r="D5965" s="266">
        <f t="shared" si="119"/>
        <v>0</v>
      </c>
    </row>
    <row r="5966" spans="1:4" x14ac:dyDescent="0.25">
      <c r="A5966" s="316" t="s">
        <v>5411</v>
      </c>
      <c r="B5966" s="317">
        <v>2252</v>
      </c>
      <c r="C5966" s="317">
        <v>2252</v>
      </c>
      <c r="D5966" s="266">
        <f t="shared" si="119"/>
        <v>0</v>
      </c>
    </row>
    <row r="5967" spans="1:4" x14ac:dyDescent="0.25">
      <c r="A5967" s="316" t="s">
        <v>5411</v>
      </c>
      <c r="B5967" s="317">
        <v>2252</v>
      </c>
      <c r="C5967" s="317">
        <v>2252</v>
      </c>
      <c r="D5967" s="266">
        <f t="shared" si="119"/>
        <v>0</v>
      </c>
    </row>
    <row r="5968" spans="1:4" x14ac:dyDescent="0.25">
      <c r="A5968" s="316" t="s">
        <v>5411</v>
      </c>
      <c r="B5968" s="317">
        <v>2252</v>
      </c>
      <c r="C5968" s="317">
        <v>2252</v>
      </c>
      <c r="D5968" s="266">
        <f t="shared" si="119"/>
        <v>0</v>
      </c>
    </row>
    <row r="5969" spans="1:4" x14ac:dyDescent="0.25">
      <c r="A5969" s="316" t="s">
        <v>5411</v>
      </c>
      <c r="B5969" s="317">
        <v>2252</v>
      </c>
      <c r="C5969" s="317">
        <v>2252</v>
      </c>
      <c r="D5969" s="266">
        <f t="shared" si="119"/>
        <v>0</v>
      </c>
    </row>
    <row r="5970" spans="1:4" x14ac:dyDescent="0.25">
      <c r="A5970" s="316" t="s">
        <v>5411</v>
      </c>
      <c r="B5970" s="317">
        <v>2252</v>
      </c>
      <c r="C5970" s="317">
        <v>2252</v>
      </c>
      <c r="D5970" s="266">
        <f t="shared" si="119"/>
        <v>0</v>
      </c>
    </row>
    <row r="5971" spans="1:4" x14ac:dyDescent="0.25">
      <c r="A5971" s="316" t="s">
        <v>5411</v>
      </c>
      <c r="B5971" s="317">
        <v>2252</v>
      </c>
      <c r="C5971" s="317">
        <v>2252</v>
      </c>
      <c r="D5971" s="266">
        <f t="shared" si="119"/>
        <v>0</v>
      </c>
    </row>
    <row r="5972" spans="1:4" x14ac:dyDescent="0.25">
      <c r="A5972" s="316" t="s">
        <v>5411</v>
      </c>
      <c r="B5972" s="317">
        <v>2252</v>
      </c>
      <c r="C5972" s="317">
        <v>2252</v>
      </c>
      <c r="D5972" s="266">
        <f t="shared" si="119"/>
        <v>0</v>
      </c>
    </row>
    <row r="5973" spans="1:4" x14ac:dyDescent="0.25">
      <c r="A5973" s="316" t="s">
        <v>5412</v>
      </c>
      <c r="B5973" s="317">
        <v>15748</v>
      </c>
      <c r="C5973" s="317">
        <v>15748</v>
      </c>
      <c r="D5973" s="266">
        <f t="shared" si="119"/>
        <v>0</v>
      </c>
    </row>
    <row r="5974" spans="1:4" x14ac:dyDescent="0.25">
      <c r="A5974" s="316" t="s">
        <v>5413</v>
      </c>
      <c r="B5974" s="317">
        <v>78740</v>
      </c>
      <c r="C5974" s="317">
        <v>78740</v>
      </c>
      <c r="D5974" s="266">
        <f t="shared" si="119"/>
        <v>0</v>
      </c>
    </row>
    <row r="5975" spans="1:4" x14ac:dyDescent="0.25">
      <c r="A5975" s="316" t="s">
        <v>5414</v>
      </c>
      <c r="B5975" s="317">
        <v>15748</v>
      </c>
      <c r="C5975" s="317">
        <v>15748</v>
      </c>
      <c r="D5975" s="266">
        <f t="shared" ref="D5975:D6038" si="120">B5975-C5975</f>
        <v>0</v>
      </c>
    </row>
    <row r="5976" spans="1:4" x14ac:dyDescent="0.25">
      <c r="A5976" s="316" t="s">
        <v>5415</v>
      </c>
      <c r="B5976" s="317">
        <v>70866</v>
      </c>
      <c r="C5976" s="317">
        <v>70866</v>
      </c>
      <c r="D5976" s="266">
        <f t="shared" si="120"/>
        <v>0</v>
      </c>
    </row>
    <row r="5977" spans="1:4" x14ac:dyDescent="0.25">
      <c r="A5977" s="316" t="s">
        <v>5416</v>
      </c>
      <c r="B5977" s="317">
        <v>39362</v>
      </c>
      <c r="C5977" s="317">
        <v>39362</v>
      </c>
      <c r="D5977" s="266">
        <f t="shared" si="120"/>
        <v>0</v>
      </c>
    </row>
    <row r="5978" spans="1:4" x14ac:dyDescent="0.25">
      <c r="A5978" s="316" t="s">
        <v>4678</v>
      </c>
      <c r="B5978" s="317">
        <v>27559</v>
      </c>
      <c r="C5978" s="317">
        <v>27559</v>
      </c>
      <c r="D5978" s="266">
        <f t="shared" si="120"/>
        <v>0</v>
      </c>
    </row>
    <row r="5979" spans="1:4" x14ac:dyDescent="0.25">
      <c r="A5979" s="316" t="s">
        <v>5417</v>
      </c>
      <c r="B5979" s="317">
        <v>1598</v>
      </c>
      <c r="C5979" s="317">
        <v>1598</v>
      </c>
      <c r="D5979" s="266">
        <f t="shared" si="120"/>
        <v>0</v>
      </c>
    </row>
    <row r="5980" spans="1:4" x14ac:dyDescent="0.25">
      <c r="A5980" s="316" t="s">
        <v>5417</v>
      </c>
      <c r="B5980" s="317">
        <v>1598</v>
      </c>
      <c r="C5980" s="317">
        <v>1598</v>
      </c>
      <c r="D5980" s="266">
        <f t="shared" si="120"/>
        <v>0</v>
      </c>
    </row>
    <row r="5981" spans="1:4" x14ac:dyDescent="0.25">
      <c r="A5981" s="316" t="s">
        <v>5417</v>
      </c>
      <c r="B5981" s="317">
        <v>1598</v>
      </c>
      <c r="C5981" s="317">
        <v>1598</v>
      </c>
      <c r="D5981" s="266">
        <f t="shared" si="120"/>
        <v>0</v>
      </c>
    </row>
    <row r="5982" spans="1:4" x14ac:dyDescent="0.25">
      <c r="A5982" s="316" t="s">
        <v>5417</v>
      </c>
      <c r="B5982" s="317">
        <v>1598</v>
      </c>
      <c r="C5982" s="317">
        <v>1598</v>
      </c>
      <c r="D5982" s="266">
        <f t="shared" si="120"/>
        <v>0</v>
      </c>
    </row>
    <row r="5983" spans="1:4" x14ac:dyDescent="0.25">
      <c r="A5983" s="316" t="s">
        <v>5417</v>
      </c>
      <c r="B5983" s="317">
        <v>1598</v>
      </c>
      <c r="C5983" s="317">
        <v>1598</v>
      </c>
      <c r="D5983" s="266">
        <f t="shared" si="120"/>
        <v>0</v>
      </c>
    </row>
    <row r="5984" spans="1:4" x14ac:dyDescent="0.25">
      <c r="A5984" s="316" t="s">
        <v>5417</v>
      </c>
      <c r="B5984" s="317">
        <v>1598</v>
      </c>
      <c r="C5984" s="317">
        <v>1598</v>
      </c>
      <c r="D5984" s="266">
        <f t="shared" si="120"/>
        <v>0</v>
      </c>
    </row>
    <row r="5985" spans="1:4" x14ac:dyDescent="0.25">
      <c r="A5985" s="316" t="s">
        <v>5417</v>
      </c>
      <c r="B5985" s="317">
        <v>1598</v>
      </c>
      <c r="C5985" s="317">
        <v>1598</v>
      </c>
      <c r="D5985" s="266">
        <f t="shared" si="120"/>
        <v>0</v>
      </c>
    </row>
    <row r="5986" spans="1:4" x14ac:dyDescent="0.25">
      <c r="A5986" s="316" t="s">
        <v>5417</v>
      </c>
      <c r="B5986" s="317">
        <v>1598</v>
      </c>
      <c r="C5986" s="317">
        <v>1598</v>
      </c>
      <c r="D5986" s="266">
        <f t="shared" si="120"/>
        <v>0</v>
      </c>
    </row>
    <row r="5987" spans="1:4" x14ac:dyDescent="0.25">
      <c r="A5987" s="316" t="s">
        <v>5417</v>
      </c>
      <c r="B5987" s="317">
        <v>1598</v>
      </c>
      <c r="C5987" s="317">
        <v>1598</v>
      </c>
      <c r="D5987" s="266">
        <f t="shared" si="120"/>
        <v>0</v>
      </c>
    </row>
    <row r="5988" spans="1:4" x14ac:dyDescent="0.25">
      <c r="A5988" s="316" t="s">
        <v>5417</v>
      </c>
      <c r="B5988" s="317">
        <v>1598</v>
      </c>
      <c r="C5988" s="317">
        <v>1598</v>
      </c>
      <c r="D5988" s="266">
        <f t="shared" si="120"/>
        <v>0</v>
      </c>
    </row>
    <row r="5989" spans="1:4" x14ac:dyDescent="0.25">
      <c r="A5989" s="316" t="s">
        <v>5417</v>
      </c>
      <c r="B5989" s="317">
        <v>1598</v>
      </c>
      <c r="C5989" s="317">
        <v>1598</v>
      </c>
      <c r="D5989" s="266">
        <f t="shared" si="120"/>
        <v>0</v>
      </c>
    </row>
    <row r="5990" spans="1:4" x14ac:dyDescent="0.25">
      <c r="A5990" s="316" t="s">
        <v>5417</v>
      </c>
      <c r="B5990" s="317">
        <v>1598</v>
      </c>
      <c r="C5990" s="317">
        <v>1598</v>
      </c>
      <c r="D5990" s="266">
        <f t="shared" si="120"/>
        <v>0</v>
      </c>
    </row>
    <row r="5991" spans="1:4" x14ac:dyDescent="0.25">
      <c r="A5991" s="316" t="s">
        <v>5417</v>
      </c>
      <c r="B5991" s="317">
        <v>1598</v>
      </c>
      <c r="C5991" s="317">
        <v>1598</v>
      </c>
      <c r="D5991" s="266">
        <f t="shared" si="120"/>
        <v>0</v>
      </c>
    </row>
    <row r="5992" spans="1:4" x14ac:dyDescent="0.25">
      <c r="A5992" s="316" t="s">
        <v>5417</v>
      </c>
      <c r="B5992" s="317">
        <v>1598</v>
      </c>
      <c r="C5992" s="317">
        <v>1598</v>
      </c>
      <c r="D5992" s="266">
        <f t="shared" si="120"/>
        <v>0</v>
      </c>
    </row>
    <row r="5993" spans="1:4" x14ac:dyDescent="0.25">
      <c r="A5993" s="316" t="s">
        <v>5417</v>
      </c>
      <c r="B5993" s="317">
        <v>1598</v>
      </c>
      <c r="C5993" s="317">
        <v>1598</v>
      </c>
      <c r="D5993" s="266">
        <f t="shared" si="120"/>
        <v>0</v>
      </c>
    </row>
    <row r="5994" spans="1:4" x14ac:dyDescent="0.25">
      <c r="A5994" s="316" t="s">
        <v>5417</v>
      </c>
      <c r="B5994" s="317">
        <v>1598</v>
      </c>
      <c r="C5994" s="317">
        <v>1598</v>
      </c>
      <c r="D5994" s="266">
        <f t="shared" si="120"/>
        <v>0</v>
      </c>
    </row>
    <row r="5995" spans="1:4" x14ac:dyDescent="0.25">
      <c r="A5995" s="316" t="s">
        <v>5417</v>
      </c>
      <c r="B5995" s="317">
        <v>1598</v>
      </c>
      <c r="C5995" s="317">
        <v>1598</v>
      </c>
      <c r="D5995" s="266">
        <f t="shared" si="120"/>
        <v>0</v>
      </c>
    </row>
    <row r="5996" spans="1:4" x14ac:dyDescent="0.25">
      <c r="A5996" s="316" t="s">
        <v>5417</v>
      </c>
      <c r="B5996" s="317">
        <v>1598</v>
      </c>
      <c r="C5996" s="317">
        <v>1598</v>
      </c>
      <c r="D5996" s="266">
        <f t="shared" si="120"/>
        <v>0</v>
      </c>
    </row>
    <row r="5997" spans="1:4" x14ac:dyDescent="0.25">
      <c r="A5997" s="316" t="s">
        <v>5417</v>
      </c>
      <c r="B5997" s="317">
        <v>1598</v>
      </c>
      <c r="C5997" s="317">
        <v>1598</v>
      </c>
      <c r="D5997" s="266">
        <f t="shared" si="120"/>
        <v>0</v>
      </c>
    </row>
    <row r="5998" spans="1:4" x14ac:dyDescent="0.25">
      <c r="A5998" s="316" t="s">
        <v>5417</v>
      </c>
      <c r="B5998" s="317">
        <v>1598</v>
      </c>
      <c r="C5998" s="317">
        <v>1598</v>
      </c>
      <c r="D5998" s="266">
        <f t="shared" si="120"/>
        <v>0</v>
      </c>
    </row>
    <row r="5999" spans="1:4" x14ac:dyDescent="0.25">
      <c r="A5999" s="316" t="s">
        <v>5417</v>
      </c>
      <c r="B5999" s="317">
        <v>1598</v>
      </c>
      <c r="C5999" s="317">
        <v>1598</v>
      </c>
      <c r="D5999" s="266">
        <f t="shared" si="120"/>
        <v>0</v>
      </c>
    </row>
    <row r="6000" spans="1:4" x14ac:dyDescent="0.25">
      <c r="A6000" s="316" t="s">
        <v>5417</v>
      </c>
      <c r="B6000" s="317">
        <v>1598</v>
      </c>
      <c r="C6000" s="317">
        <v>1598</v>
      </c>
      <c r="D6000" s="266">
        <f t="shared" si="120"/>
        <v>0</v>
      </c>
    </row>
    <row r="6001" spans="1:4" x14ac:dyDescent="0.25">
      <c r="A6001" s="316" t="s">
        <v>5418</v>
      </c>
      <c r="B6001" s="317">
        <v>380</v>
      </c>
      <c r="C6001" s="317">
        <v>380</v>
      </c>
      <c r="D6001" s="266">
        <f t="shared" si="120"/>
        <v>0</v>
      </c>
    </row>
    <row r="6002" spans="1:4" x14ac:dyDescent="0.25">
      <c r="A6002" s="316" t="s">
        <v>5418</v>
      </c>
      <c r="B6002" s="317">
        <v>380</v>
      </c>
      <c r="C6002" s="317">
        <v>380</v>
      </c>
      <c r="D6002" s="266">
        <f t="shared" si="120"/>
        <v>0</v>
      </c>
    </row>
    <row r="6003" spans="1:4" x14ac:dyDescent="0.25">
      <c r="A6003" s="316" t="s">
        <v>5418</v>
      </c>
      <c r="B6003" s="317">
        <v>380</v>
      </c>
      <c r="C6003" s="317">
        <v>380</v>
      </c>
      <c r="D6003" s="266">
        <f t="shared" si="120"/>
        <v>0</v>
      </c>
    </row>
    <row r="6004" spans="1:4" x14ac:dyDescent="0.25">
      <c r="A6004" s="316" t="s">
        <v>5418</v>
      </c>
      <c r="B6004" s="317">
        <v>380</v>
      </c>
      <c r="C6004" s="317">
        <v>380</v>
      </c>
      <c r="D6004" s="266">
        <f t="shared" si="120"/>
        <v>0</v>
      </c>
    </row>
    <row r="6005" spans="1:4" x14ac:dyDescent="0.25">
      <c r="A6005" s="316" t="s">
        <v>5418</v>
      </c>
      <c r="B6005" s="317">
        <v>380</v>
      </c>
      <c r="C6005" s="317">
        <v>380</v>
      </c>
      <c r="D6005" s="266">
        <f t="shared" si="120"/>
        <v>0</v>
      </c>
    </row>
    <row r="6006" spans="1:4" x14ac:dyDescent="0.25">
      <c r="A6006" s="316" t="s">
        <v>5418</v>
      </c>
      <c r="B6006" s="317">
        <v>380</v>
      </c>
      <c r="C6006" s="317">
        <v>380</v>
      </c>
      <c r="D6006" s="266">
        <f t="shared" si="120"/>
        <v>0</v>
      </c>
    </row>
    <row r="6007" spans="1:4" x14ac:dyDescent="0.25">
      <c r="A6007" s="316" t="s">
        <v>5418</v>
      </c>
      <c r="B6007" s="317">
        <v>380</v>
      </c>
      <c r="C6007" s="317">
        <v>380</v>
      </c>
      <c r="D6007" s="266">
        <f t="shared" si="120"/>
        <v>0</v>
      </c>
    </row>
    <row r="6008" spans="1:4" x14ac:dyDescent="0.25">
      <c r="A6008" s="316" t="s">
        <v>5418</v>
      </c>
      <c r="B6008" s="317">
        <v>380</v>
      </c>
      <c r="C6008" s="317">
        <v>380</v>
      </c>
      <c r="D6008" s="266">
        <f t="shared" si="120"/>
        <v>0</v>
      </c>
    </row>
    <row r="6009" spans="1:4" x14ac:dyDescent="0.25">
      <c r="A6009" s="316" t="s">
        <v>5418</v>
      </c>
      <c r="B6009" s="317">
        <v>380</v>
      </c>
      <c r="C6009" s="317">
        <v>380</v>
      </c>
      <c r="D6009" s="266">
        <f t="shared" si="120"/>
        <v>0</v>
      </c>
    </row>
    <row r="6010" spans="1:4" x14ac:dyDescent="0.25">
      <c r="A6010" s="316" t="s">
        <v>5418</v>
      </c>
      <c r="B6010" s="317">
        <v>380</v>
      </c>
      <c r="C6010" s="317">
        <v>380</v>
      </c>
      <c r="D6010" s="266">
        <f t="shared" si="120"/>
        <v>0</v>
      </c>
    </row>
    <row r="6011" spans="1:4" x14ac:dyDescent="0.25">
      <c r="A6011" s="316" t="s">
        <v>5418</v>
      </c>
      <c r="B6011" s="317">
        <v>380</v>
      </c>
      <c r="C6011" s="317">
        <v>380</v>
      </c>
      <c r="D6011" s="266">
        <f t="shared" si="120"/>
        <v>0</v>
      </c>
    </row>
    <row r="6012" spans="1:4" x14ac:dyDescent="0.25">
      <c r="A6012" s="316" t="s">
        <v>5418</v>
      </c>
      <c r="B6012" s="317">
        <v>380</v>
      </c>
      <c r="C6012" s="317">
        <v>380</v>
      </c>
      <c r="D6012" s="266">
        <f t="shared" si="120"/>
        <v>0</v>
      </c>
    </row>
    <row r="6013" spans="1:4" x14ac:dyDescent="0.25">
      <c r="A6013" s="316" t="s">
        <v>5418</v>
      </c>
      <c r="B6013" s="317">
        <v>380</v>
      </c>
      <c r="C6013" s="317">
        <v>380</v>
      </c>
      <c r="D6013" s="266">
        <f t="shared" si="120"/>
        <v>0</v>
      </c>
    </row>
    <row r="6014" spans="1:4" x14ac:dyDescent="0.25">
      <c r="A6014" s="316" t="s">
        <v>5418</v>
      </c>
      <c r="B6014" s="317">
        <v>380</v>
      </c>
      <c r="C6014" s="317">
        <v>380</v>
      </c>
      <c r="D6014" s="266">
        <f t="shared" si="120"/>
        <v>0</v>
      </c>
    </row>
    <row r="6015" spans="1:4" x14ac:dyDescent="0.25">
      <c r="A6015" s="316" t="s">
        <v>5419</v>
      </c>
      <c r="B6015" s="317">
        <v>380</v>
      </c>
      <c r="C6015" s="317">
        <v>380</v>
      </c>
      <c r="D6015" s="266">
        <f t="shared" si="120"/>
        <v>0</v>
      </c>
    </row>
    <row r="6016" spans="1:4" x14ac:dyDescent="0.25">
      <c r="A6016" s="316" t="s">
        <v>5420</v>
      </c>
      <c r="B6016" s="317">
        <v>290</v>
      </c>
      <c r="C6016" s="317">
        <v>290</v>
      </c>
      <c r="D6016" s="266">
        <f t="shared" si="120"/>
        <v>0</v>
      </c>
    </row>
    <row r="6017" spans="1:4" x14ac:dyDescent="0.25">
      <c r="A6017" s="316" t="s">
        <v>5420</v>
      </c>
      <c r="B6017" s="317">
        <v>290</v>
      </c>
      <c r="C6017" s="317">
        <v>290</v>
      </c>
      <c r="D6017" s="266">
        <f t="shared" si="120"/>
        <v>0</v>
      </c>
    </row>
    <row r="6018" spans="1:4" x14ac:dyDescent="0.25">
      <c r="A6018" s="316" t="s">
        <v>5420</v>
      </c>
      <c r="B6018" s="317">
        <v>290</v>
      </c>
      <c r="C6018" s="317">
        <v>290</v>
      </c>
      <c r="D6018" s="266">
        <f t="shared" si="120"/>
        <v>0</v>
      </c>
    </row>
    <row r="6019" spans="1:4" x14ac:dyDescent="0.25">
      <c r="A6019" s="316" t="s">
        <v>5420</v>
      </c>
      <c r="B6019" s="317">
        <v>290</v>
      </c>
      <c r="C6019" s="317">
        <v>290</v>
      </c>
      <c r="D6019" s="266">
        <f t="shared" si="120"/>
        <v>0</v>
      </c>
    </row>
    <row r="6020" spans="1:4" x14ac:dyDescent="0.25">
      <c r="A6020" s="316" t="s">
        <v>5420</v>
      </c>
      <c r="B6020" s="317">
        <v>290</v>
      </c>
      <c r="C6020" s="317">
        <v>290</v>
      </c>
      <c r="D6020" s="266">
        <f t="shared" si="120"/>
        <v>0</v>
      </c>
    </row>
    <row r="6021" spans="1:4" x14ac:dyDescent="0.25">
      <c r="A6021" s="316" t="s">
        <v>5420</v>
      </c>
      <c r="B6021" s="317">
        <v>290</v>
      </c>
      <c r="C6021" s="317">
        <v>290</v>
      </c>
      <c r="D6021" s="266">
        <f t="shared" si="120"/>
        <v>0</v>
      </c>
    </row>
    <row r="6022" spans="1:4" x14ac:dyDescent="0.25">
      <c r="A6022" s="316" t="s">
        <v>5420</v>
      </c>
      <c r="B6022" s="317">
        <v>290</v>
      </c>
      <c r="C6022" s="317">
        <v>290</v>
      </c>
      <c r="D6022" s="266">
        <f t="shared" si="120"/>
        <v>0</v>
      </c>
    </row>
    <row r="6023" spans="1:4" x14ac:dyDescent="0.25">
      <c r="A6023" s="316" t="s">
        <v>5420</v>
      </c>
      <c r="B6023" s="317">
        <v>290</v>
      </c>
      <c r="C6023" s="317">
        <v>290</v>
      </c>
      <c r="D6023" s="266">
        <f t="shared" si="120"/>
        <v>0</v>
      </c>
    </row>
    <row r="6024" spans="1:4" x14ac:dyDescent="0.25">
      <c r="A6024" s="316" t="s">
        <v>5420</v>
      </c>
      <c r="B6024" s="317">
        <v>290</v>
      </c>
      <c r="C6024" s="317">
        <v>290</v>
      </c>
      <c r="D6024" s="266">
        <f t="shared" si="120"/>
        <v>0</v>
      </c>
    </row>
    <row r="6025" spans="1:4" x14ac:dyDescent="0.25">
      <c r="A6025" s="316" t="s">
        <v>5420</v>
      </c>
      <c r="B6025" s="317">
        <v>290</v>
      </c>
      <c r="C6025" s="317">
        <v>290</v>
      </c>
      <c r="D6025" s="266">
        <f t="shared" si="120"/>
        <v>0</v>
      </c>
    </row>
    <row r="6026" spans="1:4" x14ac:dyDescent="0.25">
      <c r="A6026" s="316" t="s">
        <v>5247</v>
      </c>
      <c r="B6026" s="317">
        <v>690</v>
      </c>
      <c r="C6026" s="317">
        <v>690</v>
      </c>
      <c r="D6026" s="266">
        <f t="shared" si="120"/>
        <v>0</v>
      </c>
    </row>
    <row r="6027" spans="1:4" x14ac:dyDescent="0.25">
      <c r="A6027" s="316" t="s">
        <v>5247</v>
      </c>
      <c r="B6027" s="317">
        <v>690</v>
      </c>
      <c r="C6027" s="317">
        <v>690</v>
      </c>
      <c r="D6027" s="266">
        <f t="shared" si="120"/>
        <v>0</v>
      </c>
    </row>
    <row r="6028" spans="1:4" x14ac:dyDescent="0.25">
      <c r="A6028" s="316" t="s">
        <v>5247</v>
      </c>
      <c r="B6028" s="317">
        <v>690</v>
      </c>
      <c r="C6028" s="317">
        <v>690</v>
      </c>
      <c r="D6028" s="266">
        <f t="shared" si="120"/>
        <v>0</v>
      </c>
    </row>
    <row r="6029" spans="1:4" x14ac:dyDescent="0.25">
      <c r="A6029" s="316" t="s">
        <v>5247</v>
      </c>
      <c r="B6029" s="317">
        <v>690</v>
      </c>
      <c r="C6029" s="317">
        <v>690</v>
      </c>
      <c r="D6029" s="266">
        <f t="shared" si="120"/>
        <v>0</v>
      </c>
    </row>
    <row r="6030" spans="1:4" x14ac:dyDescent="0.25">
      <c r="A6030" s="316" t="s">
        <v>5247</v>
      </c>
      <c r="B6030" s="317">
        <v>690</v>
      </c>
      <c r="C6030" s="317">
        <v>690</v>
      </c>
      <c r="D6030" s="266">
        <f t="shared" si="120"/>
        <v>0</v>
      </c>
    </row>
    <row r="6031" spans="1:4" x14ac:dyDescent="0.25">
      <c r="A6031" s="316" t="s">
        <v>5247</v>
      </c>
      <c r="B6031" s="317">
        <v>690</v>
      </c>
      <c r="C6031" s="317">
        <v>690</v>
      </c>
      <c r="D6031" s="266">
        <f t="shared" si="120"/>
        <v>0</v>
      </c>
    </row>
    <row r="6032" spans="1:4" x14ac:dyDescent="0.25">
      <c r="A6032" s="316" t="s">
        <v>5247</v>
      </c>
      <c r="B6032" s="317">
        <v>690</v>
      </c>
      <c r="C6032" s="317">
        <v>690</v>
      </c>
      <c r="D6032" s="266">
        <f t="shared" si="120"/>
        <v>0</v>
      </c>
    </row>
    <row r="6033" spans="1:4" x14ac:dyDescent="0.25">
      <c r="A6033" s="316" t="s">
        <v>5247</v>
      </c>
      <c r="B6033" s="317">
        <v>690</v>
      </c>
      <c r="C6033" s="317">
        <v>690</v>
      </c>
      <c r="D6033" s="266">
        <f t="shared" si="120"/>
        <v>0</v>
      </c>
    </row>
    <row r="6034" spans="1:4" x14ac:dyDescent="0.25">
      <c r="A6034" s="316" t="s">
        <v>5247</v>
      </c>
      <c r="B6034" s="317">
        <v>690</v>
      </c>
      <c r="C6034" s="317">
        <v>690</v>
      </c>
      <c r="D6034" s="266">
        <f t="shared" si="120"/>
        <v>0</v>
      </c>
    </row>
    <row r="6035" spans="1:4" x14ac:dyDescent="0.25">
      <c r="A6035" s="316" t="s">
        <v>5247</v>
      </c>
      <c r="B6035" s="317">
        <v>690</v>
      </c>
      <c r="C6035" s="317">
        <v>690</v>
      </c>
      <c r="D6035" s="266">
        <f t="shared" si="120"/>
        <v>0</v>
      </c>
    </row>
    <row r="6036" spans="1:4" x14ac:dyDescent="0.25">
      <c r="A6036" s="316" t="s">
        <v>5247</v>
      </c>
      <c r="B6036" s="317">
        <v>690</v>
      </c>
      <c r="C6036" s="317">
        <v>690</v>
      </c>
      <c r="D6036" s="266">
        <f t="shared" si="120"/>
        <v>0</v>
      </c>
    </row>
    <row r="6037" spans="1:4" x14ac:dyDescent="0.25">
      <c r="A6037" s="316" t="s">
        <v>5247</v>
      </c>
      <c r="B6037" s="317">
        <v>690</v>
      </c>
      <c r="C6037" s="317">
        <v>690</v>
      </c>
      <c r="D6037" s="266">
        <f t="shared" si="120"/>
        <v>0</v>
      </c>
    </row>
    <row r="6038" spans="1:4" x14ac:dyDescent="0.25">
      <c r="A6038" s="316" t="s">
        <v>5247</v>
      </c>
      <c r="B6038" s="317">
        <v>690</v>
      </c>
      <c r="C6038" s="317">
        <v>690</v>
      </c>
      <c r="D6038" s="266">
        <f t="shared" si="120"/>
        <v>0</v>
      </c>
    </row>
    <row r="6039" spans="1:4" x14ac:dyDescent="0.25">
      <c r="A6039" s="316" t="s">
        <v>5247</v>
      </c>
      <c r="B6039" s="317">
        <v>690</v>
      </c>
      <c r="C6039" s="317">
        <v>690</v>
      </c>
      <c r="D6039" s="266">
        <f t="shared" ref="D6039:D6102" si="121">B6039-C6039</f>
        <v>0</v>
      </c>
    </row>
    <row r="6040" spans="1:4" x14ac:dyDescent="0.25">
      <c r="A6040" s="316" t="s">
        <v>5247</v>
      </c>
      <c r="B6040" s="317">
        <v>690</v>
      </c>
      <c r="C6040" s="317">
        <v>690</v>
      </c>
      <c r="D6040" s="266">
        <f t="shared" si="121"/>
        <v>0</v>
      </c>
    </row>
    <row r="6041" spans="1:4" x14ac:dyDescent="0.25">
      <c r="A6041" s="316" t="s">
        <v>5247</v>
      </c>
      <c r="B6041" s="317">
        <v>690</v>
      </c>
      <c r="C6041" s="317">
        <v>690</v>
      </c>
      <c r="D6041" s="266">
        <f t="shared" si="121"/>
        <v>0</v>
      </c>
    </row>
    <row r="6042" spans="1:4" x14ac:dyDescent="0.25">
      <c r="A6042" s="316" t="s">
        <v>5247</v>
      </c>
      <c r="B6042" s="317">
        <v>690</v>
      </c>
      <c r="C6042" s="317">
        <v>690</v>
      </c>
      <c r="D6042" s="266">
        <f t="shared" si="121"/>
        <v>0</v>
      </c>
    </row>
    <row r="6043" spans="1:4" x14ac:dyDescent="0.25">
      <c r="A6043" s="316" t="s">
        <v>5247</v>
      </c>
      <c r="B6043" s="317">
        <v>690</v>
      </c>
      <c r="C6043" s="317">
        <v>690</v>
      </c>
      <c r="D6043" s="266">
        <f t="shared" si="121"/>
        <v>0</v>
      </c>
    </row>
    <row r="6044" spans="1:4" x14ac:dyDescent="0.25">
      <c r="A6044" s="316" t="s">
        <v>5247</v>
      </c>
      <c r="B6044" s="317">
        <v>690</v>
      </c>
      <c r="C6044" s="317">
        <v>690</v>
      </c>
      <c r="D6044" s="266">
        <f t="shared" si="121"/>
        <v>0</v>
      </c>
    </row>
    <row r="6045" spans="1:4" x14ac:dyDescent="0.25">
      <c r="A6045" s="316" t="s">
        <v>5247</v>
      </c>
      <c r="B6045" s="317">
        <v>690</v>
      </c>
      <c r="C6045" s="317">
        <v>690</v>
      </c>
      <c r="D6045" s="266">
        <f t="shared" si="121"/>
        <v>0</v>
      </c>
    </row>
    <row r="6046" spans="1:4" x14ac:dyDescent="0.25">
      <c r="A6046" s="316" t="s">
        <v>5247</v>
      </c>
      <c r="B6046" s="317">
        <v>690</v>
      </c>
      <c r="C6046" s="317">
        <v>690</v>
      </c>
      <c r="D6046" s="266">
        <f t="shared" si="121"/>
        <v>0</v>
      </c>
    </row>
    <row r="6047" spans="1:4" x14ac:dyDescent="0.25">
      <c r="A6047" s="316" t="s">
        <v>5247</v>
      </c>
      <c r="B6047" s="317">
        <v>690</v>
      </c>
      <c r="C6047" s="317">
        <v>690</v>
      </c>
      <c r="D6047" s="266">
        <f t="shared" si="121"/>
        <v>0</v>
      </c>
    </row>
    <row r="6048" spans="1:4" x14ac:dyDescent="0.25">
      <c r="A6048" s="316" t="s">
        <v>5247</v>
      </c>
      <c r="B6048" s="317">
        <v>690</v>
      </c>
      <c r="C6048" s="317">
        <v>690</v>
      </c>
      <c r="D6048" s="266">
        <f t="shared" si="121"/>
        <v>0</v>
      </c>
    </row>
    <row r="6049" spans="1:4" x14ac:dyDescent="0.25">
      <c r="A6049" s="316" t="s">
        <v>5247</v>
      </c>
      <c r="B6049" s="317">
        <v>690</v>
      </c>
      <c r="C6049" s="317">
        <v>690</v>
      </c>
      <c r="D6049" s="266">
        <f t="shared" si="121"/>
        <v>0</v>
      </c>
    </row>
    <row r="6050" spans="1:4" x14ac:dyDescent="0.25">
      <c r="A6050" s="316" t="s">
        <v>5247</v>
      </c>
      <c r="B6050" s="317">
        <v>690</v>
      </c>
      <c r="C6050" s="317">
        <v>690</v>
      </c>
      <c r="D6050" s="266">
        <f t="shared" si="121"/>
        <v>0</v>
      </c>
    </row>
    <row r="6051" spans="1:4" x14ac:dyDescent="0.25">
      <c r="A6051" s="316" t="s">
        <v>5247</v>
      </c>
      <c r="B6051" s="317">
        <v>690</v>
      </c>
      <c r="C6051" s="317">
        <v>690</v>
      </c>
      <c r="D6051" s="266">
        <f t="shared" si="121"/>
        <v>0</v>
      </c>
    </row>
    <row r="6052" spans="1:4" x14ac:dyDescent="0.25">
      <c r="A6052" s="316" t="s">
        <v>5247</v>
      </c>
      <c r="B6052" s="317">
        <v>690</v>
      </c>
      <c r="C6052" s="317">
        <v>690</v>
      </c>
      <c r="D6052" s="266">
        <f t="shared" si="121"/>
        <v>0</v>
      </c>
    </row>
    <row r="6053" spans="1:4" x14ac:dyDescent="0.25">
      <c r="A6053" s="316" t="s">
        <v>5247</v>
      </c>
      <c r="B6053" s="317">
        <v>690</v>
      </c>
      <c r="C6053" s="317">
        <v>690</v>
      </c>
      <c r="D6053" s="266">
        <f t="shared" si="121"/>
        <v>0</v>
      </c>
    </row>
    <row r="6054" spans="1:4" x14ac:dyDescent="0.25">
      <c r="A6054" s="316" t="s">
        <v>5247</v>
      </c>
      <c r="B6054" s="317">
        <v>690</v>
      </c>
      <c r="C6054" s="317">
        <v>690</v>
      </c>
      <c r="D6054" s="266">
        <f t="shared" si="121"/>
        <v>0</v>
      </c>
    </row>
    <row r="6055" spans="1:4" x14ac:dyDescent="0.25">
      <c r="A6055" s="316" t="s">
        <v>5247</v>
      </c>
      <c r="B6055" s="317">
        <v>690</v>
      </c>
      <c r="C6055" s="317">
        <v>690</v>
      </c>
      <c r="D6055" s="266">
        <f t="shared" si="121"/>
        <v>0</v>
      </c>
    </row>
    <row r="6056" spans="1:4" x14ac:dyDescent="0.25">
      <c r="A6056" s="316" t="s">
        <v>5247</v>
      </c>
      <c r="B6056" s="317">
        <v>690</v>
      </c>
      <c r="C6056" s="317">
        <v>690</v>
      </c>
      <c r="D6056" s="266">
        <f t="shared" si="121"/>
        <v>0</v>
      </c>
    </row>
    <row r="6057" spans="1:4" x14ac:dyDescent="0.25">
      <c r="A6057" s="316" t="s">
        <v>5247</v>
      </c>
      <c r="B6057" s="317">
        <v>690</v>
      </c>
      <c r="C6057" s="317">
        <v>690</v>
      </c>
      <c r="D6057" s="266">
        <f t="shared" si="121"/>
        <v>0</v>
      </c>
    </row>
    <row r="6058" spans="1:4" x14ac:dyDescent="0.25">
      <c r="A6058" s="316" t="s">
        <v>5247</v>
      </c>
      <c r="B6058" s="317">
        <v>690</v>
      </c>
      <c r="C6058" s="317">
        <v>690</v>
      </c>
      <c r="D6058" s="266">
        <f t="shared" si="121"/>
        <v>0</v>
      </c>
    </row>
    <row r="6059" spans="1:4" x14ac:dyDescent="0.25">
      <c r="A6059" s="316" t="s">
        <v>5247</v>
      </c>
      <c r="B6059" s="317">
        <v>690</v>
      </c>
      <c r="C6059" s="317">
        <v>690</v>
      </c>
      <c r="D6059" s="266">
        <f t="shared" si="121"/>
        <v>0</v>
      </c>
    </row>
    <row r="6060" spans="1:4" x14ac:dyDescent="0.25">
      <c r="A6060" s="316" t="s">
        <v>5247</v>
      </c>
      <c r="B6060" s="317">
        <v>690</v>
      </c>
      <c r="C6060" s="317">
        <v>690</v>
      </c>
      <c r="D6060" s="266">
        <f t="shared" si="121"/>
        <v>0</v>
      </c>
    </row>
    <row r="6061" spans="1:4" x14ac:dyDescent="0.25">
      <c r="A6061" s="316" t="s">
        <v>5247</v>
      </c>
      <c r="B6061" s="317">
        <v>690</v>
      </c>
      <c r="C6061" s="317">
        <v>690</v>
      </c>
      <c r="D6061" s="266">
        <f t="shared" si="121"/>
        <v>0</v>
      </c>
    </row>
    <row r="6062" spans="1:4" x14ac:dyDescent="0.25">
      <c r="A6062" s="316" t="s">
        <v>5247</v>
      </c>
      <c r="B6062" s="317">
        <v>690</v>
      </c>
      <c r="C6062" s="317">
        <v>690</v>
      </c>
      <c r="D6062" s="266">
        <f t="shared" si="121"/>
        <v>0</v>
      </c>
    </row>
    <row r="6063" spans="1:4" x14ac:dyDescent="0.25">
      <c r="A6063" s="316" t="s">
        <v>5247</v>
      </c>
      <c r="B6063" s="317">
        <v>690</v>
      </c>
      <c r="C6063" s="317">
        <v>690</v>
      </c>
      <c r="D6063" s="266">
        <f t="shared" si="121"/>
        <v>0</v>
      </c>
    </row>
    <row r="6064" spans="1:4" x14ac:dyDescent="0.25">
      <c r="A6064" s="316" t="s">
        <v>5247</v>
      </c>
      <c r="B6064" s="317">
        <v>690</v>
      </c>
      <c r="C6064" s="317">
        <v>690</v>
      </c>
      <c r="D6064" s="266">
        <f t="shared" si="121"/>
        <v>0</v>
      </c>
    </row>
    <row r="6065" spans="1:4" x14ac:dyDescent="0.25">
      <c r="A6065" s="316" t="s">
        <v>5247</v>
      </c>
      <c r="B6065" s="317">
        <v>690</v>
      </c>
      <c r="C6065" s="317">
        <v>690</v>
      </c>
      <c r="D6065" s="266">
        <f t="shared" si="121"/>
        <v>0</v>
      </c>
    </row>
    <row r="6066" spans="1:4" x14ac:dyDescent="0.25">
      <c r="A6066" s="316" t="s">
        <v>5247</v>
      </c>
      <c r="B6066" s="317">
        <v>690</v>
      </c>
      <c r="C6066" s="317">
        <v>690</v>
      </c>
      <c r="D6066" s="266">
        <f t="shared" si="121"/>
        <v>0</v>
      </c>
    </row>
    <row r="6067" spans="1:4" x14ac:dyDescent="0.25">
      <c r="A6067" s="316" t="s">
        <v>5247</v>
      </c>
      <c r="B6067" s="317">
        <v>690</v>
      </c>
      <c r="C6067" s="317">
        <v>690</v>
      </c>
      <c r="D6067" s="266">
        <f t="shared" si="121"/>
        <v>0</v>
      </c>
    </row>
    <row r="6068" spans="1:4" x14ac:dyDescent="0.25">
      <c r="A6068" s="316" t="s">
        <v>5247</v>
      </c>
      <c r="B6068" s="317">
        <v>690</v>
      </c>
      <c r="C6068" s="317">
        <v>690</v>
      </c>
      <c r="D6068" s="266">
        <f t="shared" si="121"/>
        <v>0</v>
      </c>
    </row>
    <row r="6069" spans="1:4" x14ac:dyDescent="0.25">
      <c r="A6069" s="316" t="s">
        <v>5247</v>
      </c>
      <c r="B6069" s="317">
        <v>690</v>
      </c>
      <c r="C6069" s="317">
        <v>690</v>
      </c>
      <c r="D6069" s="266">
        <f t="shared" si="121"/>
        <v>0</v>
      </c>
    </row>
    <row r="6070" spans="1:4" x14ac:dyDescent="0.25">
      <c r="A6070" s="316" t="s">
        <v>5247</v>
      </c>
      <c r="B6070" s="317">
        <v>690</v>
      </c>
      <c r="C6070" s="317">
        <v>690</v>
      </c>
      <c r="D6070" s="266">
        <f t="shared" si="121"/>
        <v>0</v>
      </c>
    </row>
    <row r="6071" spans="1:4" x14ac:dyDescent="0.25">
      <c r="A6071" s="316" t="s">
        <v>5247</v>
      </c>
      <c r="B6071" s="317">
        <v>690</v>
      </c>
      <c r="C6071" s="317">
        <v>690</v>
      </c>
      <c r="D6071" s="266">
        <f t="shared" si="121"/>
        <v>0</v>
      </c>
    </row>
    <row r="6072" spans="1:4" x14ac:dyDescent="0.25">
      <c r="A6072" s="316" t="s">
        <v>5247</v>
      </c>
      <c r="B6072" s="317">
        <v>690</v>
      </c>
      <c r="C6072" s="317">
        <v>690</v>
      </c>
      <c r="D6072" s="266">
        <f t="shared" si="121"/>
        <v>0</v>
      </c>
    </row>
    <row r="6073" spans="1:4" x14ac:dyDescent="0.25">
      <c r="A6073" s="316" t="s">
        <v>5247</v>
      </c>
      <c r="B6073" s="317">
        <v>690</v>
      </c>
      <c r="C6073" s="317">
        <v>690</v>
      </c>
      <c r="D6073" s="266">
        <f t="shared" si="121"/>
        <v>0</v>
      </c>
    </row>
    <row r="6074" spans="1:4" x14ac:dyDescent="0.25">
      <c r="A6074" s="316" t="s">
        <v>5247</v>
      </c>
      <c r="B6074" s="317">
        <v>690</v>
      </c>
      <c r="C6074" s="317">
        <v>690</v>
      </c>
      <c r="D6074" s="266">
        <f t="shared" si="121"/>
        <v>0</v>
      </c>
    </row>
    <row r="6075" spans="1:4" x14ac:dyDescent="0.25">
      <c r="A6075" s="316" t="s">
        <v>5247</v>
      </c>
      <c r="B6075" s="317">
        <v>690</v>
      </c>
      <c r="C6075" s="317">
        <v>690</v>
      </c>
      <c r="D6075" s="266">
        <f t="shared" si="121"/>
        <v>0</v>
      </c>
    </row>
    <row r="6076" spans="1:4" x14ac:dyDescent="0.25">
      <c r="A6076" s="316" t="s">
        <v>5247</v>
      </c>
      <c r="B6076" s="317">
        <v>690</v>
      </c>
      <c r="C6076" s="317">
        <v>690</v>
      </c>
      <c r="D6076" s="266">
        <f t="shared" si="121"/>
        <v>0</v>
      </c>
    </row>
    <row r="6077" spans="1:4" x14ac:dyDescent="0.25">
      <c r="A6077" s="316" t="s">
        <v>5247</v>
      </c>
      <c r="B6077" s="317">
        <v>690</v>
      </c>
      <c r="C6077" s="317">
        <v>690</v>
      </c>
      <c r="D6077" s="266">
        <f t="shared" si="121"/>
        <v>0</v>
      </c>
    </row>
    <row r="6078" spans="1:4" x14ac:dyDescent="0.25">
      <c r="A6078" s="316" t="s">
        <v>5247</v>
      </c>
      <c r="B6078" s="317">
        <v>690</v>
      </c>
      <c r="C6078" s="317">
        <v>690</v>
      </c>
      <c r="D6078" s="266">
        <f t="shared" si="121"/>
        <v>0</v>
      </c>
    </row>
    <row r="6079" spans="1:4" x14ac:dyDescent="0.25">
      <c r="A6079" s="316" t="s">
        <v>5247</v>
      </c>
      <c r="B6079" s="317">
        <v>690</v>
      </c>
      <c r="C6079" s="317">
        <v>690</v>
      </c>
      <c r="D6079" s="266">
        <f t="shared" si="121"/>
        <v>0</v>
      </c>
    </row>
    <row r="6080" spans="1:4" x14ac:dyDescent="0.25">
      <c r="A6080" s="316" t="s">
        <v>5421</v>
      </c>
      <c r="B6080" s="317">
        <v>2900</v>
      </c>
      <c r="C6080" s="317">
        <v>2900</v>
      </c>
      <c r="D6080" s="266">
        <f t="shared" si="121"/>
        <v>0</v>
      </c>
    </row>
    <row r="6081" spans="1:4" x14ac:dyDescent="0.25">
      <c r="A6081" s="316" t="s">
        <v>5422</v>
      </c>
      <c r="B6081" s="317">
        <v>290</v>
      </c>
      <c r="C6081" s="317">
        <v>290</v>
      </c>
      <c r="D6081" s="266">
        <f t="shared" si="121"/>
        <v>0</v>
      </c>
    </row>
    <row r="6082" spans="1:4" x14ac:dyDescent="0.25">
      <c r="A6082" s="316" t="s">
        <v>5422</v>
      </c>
      <c r="B6082" s="317">
        <v>290</v>
      </c>
      <c r="C6082" s="317">
        <v>290</v>
      </c>
      <c r="D6082" s="266">
        <f t="shared" si="121"/>
        <v>0</v>
      </c>
    </row>
    <row r="6083" spans="1:4" x14ac:dyDescent="0.25">
      <c r="A6083" s="316" t="s">
        <v>5422</v>
      </c>
      <c r="B6083" s="317">
        <v>290</v>
      </c>
      <c r="C6083" s="317">
        <v>290</v>
      </c>
      <c r="D6083" s="266">
        <f t="shared" si="121"/>
        <v>0</v>
      </c>
    </row>
    <row r="6084" spans="1:4" x14ac:dyDescent="0.25">
      <c r="A6084" s="316" t="s">
        <v>5422</v>
      </c>
      <c r="B6084" s="317">
        <v>290</v>
      </c>
      <c r="C6084" s="317">
        <v>290</v>
      </c>
      <c r="D6084" s="266">
        <f t="shared" si="121"/>
        <v>0</v>
      </c>
    </row>
    <row r="6085" spans="1:4" x14ac:dyDescent="0.25">
      <c r="A6085" s="316" t="s">
        <v>5422</v>
      </c>
      <c r="B6085" s="317">
        <v>290</v>
      </c>
      <c r="C6085" s="317">
        <v>290</v>
      </c>
      <c r="D6085" s="266">
        <f t="shared" si="121"/>
        <v>0</v>
      </c>
    </row>
    <row r="6086" spans="1:4" x14ac:dyDescent="0.25">
      <c r="A6086" s="316" t="s">
        <v>5422</v>
      </c>
      <c r="B6086" s="317">
        <v>290</v>
      </c>
      <c r="C6086" s="317">
        <v>290</v>
      </c>
      <c r="D6086" s="266">
        <f t="shared" si="121"/>
        <v>0</v>
      </c>
    </row>
    <row r="6087" spans="1:4" x14ac:dyDescent="0.25">
      <c r="A6087" s="316" t="s">
        <v>5422</v>
      </c>
      <c r="B6087" s="317">
        <v>290</v>
      </c>
      <c r="C6087" s="317">
        <v>290</v>
      </c>
      <c r="D6087" s="266">
        <f t="shared" si="121"/>
        <v>0</v>
      </c>
    </row>
    <row r="6088" spans="1:4" x14ac:dyDescent="0.25">
      <c r="A6088" s="316" t="s">
        <v>5422</v>
      </c>
      <c r="B6088" s="317">
        <v>290</v>
      </c>
      <c r="C6088" s="317">
        <v>290</v>
      </c>
      <c r="D6088" s="266">
        <f t="shared" si="121"/>
        <v>0</v>
      </c>
    </row>
    <row r="6089" spans="1:4" x14ac:dyDescent="0.25">
      <c r="A6089" s="316" t="s">
        <v>5422</v>
      </c>
      <c r="B6089" s="317">
        <v>290</v>
      </c>
      <c r="C6089" s="317">
        <v>290</v>
      </c>
      <c r="D6089" s="266">
        <f t="shared" si="121"/>
        <v>0</v>
      </c>
    </row>
    <row r="6090" spans="1:4" x14ac:dyDescent="0.25">
      <c r="A6090" s="316" t="s">
        <v>5422</v>
      </c>
      <c r="B6090" s="317">
        <v>290</v>
      </c>
      <c r="C6090" s="317">
        <v>290</v>
      </c>
      <c r="D6090" s="266">
        <f t="shared" si="121"/>
        <v>0</v>
      </c>
    </row>
    <row r="6091" spans="1:4" x14ac:dyDescent="0.25">
      <c r="A6091" s="316" t="s">
        <v>5423</v>
      </c>
      <c r="B6091" s="317">
        <v>2200</v>
      </c>
      <c r="C6091" s="317">
        <v>2200</v>
      </c>
      <c r="D6091" s="266">
        <f t="shared" si="121"/>
        <v>0</v>
      </c>
    </row>
    <row r="6092" spans="1:4" x14ac:dyDescent="0.25">
      <c r="A6092" s="316" t="s">
        <v>5423</v>
      </c>
      <c r="B6092" s="317">
        <v>2200</v>
      </c>
      <c r="C6092" s="317">
        <v>2200</v>
      </c>
      <c r="D6092" s="266">
        <f t="shared" si="121"/>
        <v>0</v>
      </c>
    </row>
    <row r="6093" spans="1:4" x14ac:dyDescent="0.25">
      <c r="A6093" s="316" t="s">
        <v>5423</v>
      </c>
      <c r="B6093" s="317">
        <v>2200</v>
      </c>
      <c r="C6093" s="317">
        <v>2200</v>
      </c>
      <c r="D6093" s="266">
        <f t="shared" si="121"/>
        <v>0</v>
      </c>
    </row>
    <row r="6094" spans="1:4" x14ac:dyDescent="0.25">
      <c r="A6094" s="316" t="s">
        <v>5423</v>
      </c>
      <c r="B6094" s="317">
        <v>2200</v>
      </c>
      <c r="C6094" s="317">
        <v>2200</v>
      </c>
      <c r="D6094" s="266">
        <f t="shared" si="121"/>
        <v>0</v>
      </c>
    </row>
    <row r="6095" spans="1:4" x14ac:dyDescent="0.25">
      <c r="A6095" s="316" t="s">
        <v>5423</v>
      </c>
      <c r="B6095" s="317">
        <v>2200</v>
      </c>
      <c r="C6095" s="317">
        <v>2200</v>
      </c>
      <c r="D6095" s="266">
        <f t="shared" si="121"/>
        <v>0</v>
      </c>
    </row>
    <row r="6096" spans="1:4" x14ac:dyDescent="0.25">
      <c r="A6096" s="316" t="s">
        <v>5423</v>
      </c>
      <c r="B6096" s="317">
        <v>2200</v>
      </c>
      <c r="C6096" s="317">
        <v>2200</v>
      </c>
      <c r="D6096" s="266">
        <f t="shared" si="121"/>
        <v>0</v>
      </c>
    </row>
    <row r="6097" spans="1:4" x14ac:dyDescent="0.25">
      <c r="A6097" s="316" t="s">
        <v>5423</v>
      </c>
      <c r="B6097" s="317">
        <v>2200</v>
      </c>
      <c r="C6097" s="317">
        <v>2200</v>
      </c>
      <c r="D6097" s="266">
        <f t="shared" si="121"/>
        <v>0</v>
      </c>
    </row>
    <row r="6098" spans="1:4" x14ac:dyDescent="0.25">
      <c r="A6098" s="316" t="s">
        <v>5423</v>
      </c>
      <c r="B6098" s="317">
        <v>2200</v>
      </c>
      <c r="C6098" s="317">
        <v>2200</v>
      </c>
      <c r="D6098" s="266">
        <f t="shared" si="121"/>
        <v>0</v>
      </c>
    </row>
    <row r="6099" spans="1:4" x14ac:dyDescent="0.25">
      <c r="A6099" s="316" t="s">
        <v>5424</v>
      </c>
      <c r="B6099" s="317">
        <v>27559</v>
      </c>
      <c r="C6099" s="317">
        <v>27559</v>
      </c>
      <c r="D6099" s="266">
        <f t="shared" si="121"/>
        <v>0</v>
      </c>
    </row>
    <row r="6100" spans="1:4" x14ac:dyDescent="0.25">
      <c r="A6100" s="316" t="s">
        <v>5425</v>
      </c>
      <c r="B6100" s="317">
        <v>11024</v>
      </c>
      <c r="C6100" s="317">
        <v>11024</v>
      </c>
      <c r="D6100" s="266">
        <f t="shared" si="121"/>
        <v>0</v>
      </c>
    </row>
    <row r="6101" spans="1:4" x14ac:dyDescent="0.25">
      <c r="A6101" s="316" t="s">
        <v>5425</v>
      </c>
      <c r="B6101" s="317">
        <v>11024</v>
      </c>
      <c r="C6101" s="317">
        <v>11024</v>
      </c>
      <c r="D6101" s="266">
        <f t="shared" si="121"/>
        <v>0</v>
      </c>
    </row>
    <row r="6102" spans="1:4" x14ac:dyDescent="0.25">
      <c r="A6102" s="316" t="s">
        <v>5425</v>
      </c>
      <c r="B6102" s="317">
        <v>11024</v>
      </c>
      <c r="C6102" s="317">
        <v>11024</v>
      </c>
      <c r="D6102" s="266">
        <f t="shared" si="121"/>
        <v>0</v>
      </c>
    </row>
    <row r="6103" spans="1:4" x14ac:dyDescent="0.25">
      <c r="A6103" s="316" t="s">
        <v>5426</v>
      </c>
      <c r="B6103" s="317">
        <v>184</v>
      </c>
      <c r="C6103" s="317">
        <v>184</v>
      </c>
      <c r="D6103" s="266">
        <f t="shared" ref="D6103:D6166" si="122">B6103-C6103</f>
        <v>0</v>
      </c>
    </row>
    <row r="6104" spans="1:4" x14ac:dyDescent="0.25">
      <c r="A6104" s="316" t="s">
        <v>5426</v>
      </c>
      <c r="B6104" s="317">
        <v>184</v>
      </c>
      <c r="C6104" s="317">
        <v>184</v>
      </c>
      <c r="D6104" s="266">
        <f t="shared" si="122"/>
        <v>0</v>
      </c>
    </row>
    <row r="6105" spans="1:4" x14ac:dyDescent="0.25">
      <c r="A6105" s="316" t="s">
        <v>5426</v>
      </c>
      <c r="B6105" s="317">
        <v>184</v>
      </c>
      <c r="C6105" s="317">
        <v>184</v>
      </c>
      <c r="D6105" s="266">
        <f t="shared" si="122"/>
        <v>0</v>
      </c>
    </row>
    <row r="6106" spans="1:4" x14ac:dyDescent="0.25">
      <c r="A6106" s="316" t="s">
        <v>5426</v>
      </c>
      <c r="B6106" s="317">
        <v>184</v>
      </c>
      <c r="C6106" s="317">
        <v>184</v>
      </c>
      <c r="D6106" s="266">
        <f t="shared" si="122"/>
        <v>0</v>
      </c>
    </row>
    <row r="6107" spans="1:4" x14ac:dyDescent="0.25">
      <c r="A6107" s="316" t="s">
        <v>5426</v>
      </c>
      <c r="B6107" s="317">
        <v>184</v>
      </c>
      <c r="C6107" s="317">
        <v>184</v>
      </c>
      <c r="D6107" s="266">
        <f t="shared" si="122"/>
        <v>0</v>
      </c>
    </row>
    <row r="6108" spans="1:4" x14ac:dyDescent="0.25">
      <c r="A6108" s="316" t="s">
        <v>5426</v>
      </c>
      <c r="B6108" s="317">
        <v>184</v>
      </c>
      <c r="C6108" s="317">
        <v>184</v>
      </c>
      <c r="D6108" s="266">
        <f t="shared" si="122"/>
        <v>0</v>
      </c>
    </row>
    <row r="6109" spans="1:4" x14ac:dyDescent="0.25">
      <c r="A6109" s="316" t="s">
        <v>5426</v>
      </c>
      <c r="B6109" s="317">
        <v>184</v>
      </c>
      <c r="C6109" s="317">
        <v>184</v>
      </c>
      <c r="D6109" s="266">
        <f t="shared" si="122"/>
        <v>0</v>
      </c>
    </row>
    <row r="6110" spans="1:4" x14ac:dyDescent="0.25">
      <c r="A6110" s="316" t="s">
        <v>5426</v>
      </c>
      <c r="B6110" s="317">
        <v>184</v>
      </c>
      <c r="C6110" s="317">
        <v>184</v>
      </c>
      <c r="D6110" s="266">
        <f t="shared" si="122"/>
        <v>0</v>
      </c>
    </row>
    <row r="6111" spans="1:4" x14ac:dyDescent="0.25">
      <c r="A6111" s="316" t="s">
        <v>5426</v>
      </c>
      <c r="B6111" s="317">
        <v>184</v>
      </c>
      <c r="C6111" s="317">
        <v>184</v>
      </c>
      <c r="D6111" s="266">
        <f t="shared" si="122"/>
        <v>0</v>
      </c>
    </row>
    <row r="6112" spans="1:4" x14ac:dyDescent="0.25">
      <c r="A6112" s="316" t="s">
        <v>5426</v>
      </c>
      <c r="B6112" s="317">
        <v>184</v>
      </c>
      <c r="C6112" s="317">
        <v>184</v>
      </c>
      <c r="D6112" s="266">
        <f t="shared" si="122"/>
        <v>0</v>
      </c>
    </row>
    <row r="6113" spans="1:4" x14ac:dyDescent="0.25">
      <c r="A6113" s="316" t="s">
        <v>5426</v>
      </c>
      <c r="B6113" s="317">
        <v>184</v>
      </c>
      <c r="C6113" s="317">
        <v>184</v>
      </c>
      <c r="D6113" s="266">
        <f t="shared" si="122"/>
        <v>0</v>
      </c>
    </row>
    <row r="6114" spans="1:4" x14ac:dyDescent="0.25">
      <c r="A6114" s="316" t="s">
        <v>5426</v>
      </c>
      <c r="B6114" s="317">
        <v>184</v>
      </c>
      <c r="C6114" s="317">
        <v>184</v>
      </c>
      <c r="D6114" s="266">
        <f t="shared" si="122"/>
        <v>0</v>
      </c>
    </row>
    <row r="6115" spans="1:4" x14ac:dyDescent="0.25">
      <c r="A6115" s="316" t="s">
        <v>5426</v>
      </c>
      <c r="B6115" s="317">
        <v>184</v>
      </c>
      <c r="C6115" s="317">
        <v>184</v>
      </c>
      <c r="D6115" s="266">
        <f t="shared" si="122"/>
        <v>0</v>
      </c>
    </row>
    <row r="6116" spans="1:4" x14ac:dyDescent="0.25">
      <c r="A6116" s="316" t="s">
        <v>5426</v>
      </c>
      <c r="B6116" s="317">
        <v>184</v>
      </c>
      <c r="C6116" s="317">
        <v>184</v>
      </c>
      <c r="D6116" s="266">
        <f t="shared" si="122"/>
        <v>0</v>
      </c>
    </row>
    <row r="6117" spans="1:4" x14ac:dyDescent="0.25">
      <c r="A6117" s="316" t="s">
        <v>5426</v>
      </c>
      <c r="B6117" s="317">
        <v>184</v>
      </c>
      <c r="C6117" s="317">
        <v>184</v>
      </c>
      <c r="D6117" s="266">
        <f t="shared" si="122"/>
        <v>0</v>
      </c>
    </row>
    <row r="6118" spans="1:4" x14ac:dyDescent="0.25">
      <c r="A6118" s="316" t="s">
        <v>5426</v>
      </c>
      <c r="B6118" s="317">
        <v>184</v>
      </c>
      <c r="C6118" s="317">
        <v>184</v>
      </c>
      <c r="D6118" s="266">
        <f t="shared" si="122"/>
        <v>0</v>
      </c>
    </row>
    <row r="6119" spans="1:4" x14ac:dyDescent="0.25">
      <c r="A6119" s="316" t="s">
        <v>5426</v>
      </c>
      <c r="B6119" s="317">
        <v>184</v>
      </c>
      <c r="C6119" s="317">
        <v>184</v>
      </c>
      <c r="D6119" s="266">
        <f t="shared" si="122"/>
        <v>0</v>
      </c>
    </row>
    <row r="6120" spans="1:4" x14ac:dyDescent="0.25">
      <c r="A6120" s="316" t="s">
        <v>5426</v>
      </c>
      <c r="B6120" s="317">
        <v>184</v>
      </c>
      <c r="C6120" s="317">
        <v>184</v>
      </c>
      <c r="D6120" s="266">
        <f t="shared" si="122"/>
        <v>0</v>
      </c>
    </row>
    <row r="6121" spans="1:4" x14ac:dyDescent="0.25">
      <c r="A6121" s="316" t="s">
        <v>5426</v>
      </c>
      <c r="B6121" s="317">
        <v>184</v>
      </c>
      <c r="C6121" s="317">
        <v>184</v>
      </c>
      <c r="D6121" s="266">
        <f t="shared" si="122"/>
        <v>0</v>
      </c>
    </row>
    <row r="6122" spans="1:4" x14ac:dyDescent="0.25">
      <c r="A6122" s="316" t="s">
        <v>5426</v>
      </c>
      <c r="B6122" s="317">
        <v>184</v>
      </c>
      <c r="C6122" s="317">
        <v>184</v>
      </c>
      <c r="D6122" s="266">
        <f t="shared" si="122"/>
        <v>0</v>
      </c>
    </row>
    <row r="6123" spans="1:4" x14ac:dyDescent="0.25">
      <c r="A6123" s="316" t="s">
        <v>5426</v>
      </c>
      <c r="B6123" s="317">
        <v>184</v>
      </c>
      <c r="C6123" s="317">
        <v>184</v>
      </c>
      <c r="D6123" s="266">
        <f t="shared" si="122"/>
        <v>0</v>
      </c>
    </row>
    <row r="6124" spans="1:4" x14ac:dyDescent="0.25">
      <c r="A6124" s="316" t="s">
        <v>5426</v>
      </c>
      <c r="B6124" s="317">
        <v>184</v>
      </c>
      <c r="C6124" s="317">
        <v>184</v>
      </c>
      <c r="D6124" s="266">
        <f t="shared" si="122"/>
        <v>0</v>
      </c>
    </row>
    <row r="6125" spans="1:4" x14ac:dyDescent="0.25">
      <c r="A6125" s="316" t="s">
        <v>5426</v>
      </c>
      <c r="B6125" s="317">
        <v>184</v>
      </c>
      <c r="C6125" s="317">
        <v>184</v>
      </c>
      <c r="D6125" s="266">
        <f t="shared" si="122"/>
        <v>0</v>
      </c>
    </row>
    <row r="6126" spans="1:4" x14ac:dyDescent="0.25">
      <c r="A6126" s="316" t="s">
        <v>5426</v>
      </c>
      <c r="B6126" s="317">
        <v>184</v>
      </c>
      <c r="C6126" s="317">
        <v>184</v>
      </c>
      <c r="D6126" s="266">
        <f t="shared" si="122"/>
        <v>0</v>
      </c>
    </row>
    <row r="6127" spans="1:4" x14ac:dyDescent="0.25">
      <c r="A6127" s="316" t="s">
        <v>5426</v>
      </c>
      <c r="B6127" s="317">
        <v>184</v>
      </c>
      <c r="C6127" s="317">
        <v>184</v>
      </c>
      <c r="D6127" s="266">
        <f t="shared" si="122"/>
        <v>0</v>
      </c>
    </row>
    <row r="6128" spans="1:4" x14ac:dyDescent="0.25">
      <c r="A6128" s="316" t="s">
        <v>5426</v>
      </c>
      <c r="B6128" s="317">
        <v>184</v>
      </c>
      <c r="C6128" s="317">
        <v>184</v>
      </c>
      <c r="D6128" s="266">
        <f t="shared" si="122"/>
        <v>0</v>
      </c>
    </row>
    <row r="6129" spans="1:4" x14ac:dyDescent="0.25">
      <c r="A6129" s="316" t="s">
        <v>5426</v>
      </c>
      <c r="B6129" s="317">
        <v>184</v>
      </c>
      <c r="C6129" s="317">
        <v>184</v>
      </c>
      <c r="D6129" s="266">
        <f t="shared" si="122"/>
        <v>0</v>
      </c>
    </row>
    <row r="6130" spans="1:4" x14ac:dyDescent="0.25">
      <c r="A6130" s="316" t="s">
        <v>5426</v>
      </c>
      <c r="B6130" s="317">
        <v>184</v>
      </c>
      <c r="C6130" s="317">
        <v>184</v>
      </c>
      <c r="D6130" s="266">
        <f t="shared" si="122"/>
        <v>0</v>
      </c>
    </row>
    <row r="6131" spans="1:4" x14ac:dyDescent="0.25">
      <c r="A6131" s="316" t="s">
        <v>5426</v>
      </c>
      <c r="B6131" s="317">
        <v>184</v>
      </c>
      <c r="C6131" s="317">
        <v>184</v>
      </c>
      <c r="D6131" s="266">
        <f t="shared" si="122"/>
        <v>0</v>
      </c>
    </row>
    <row r="6132" spans="1:4" x14ac:dyDescent="0.25">
      <c r="A6132" s="316" t="s">
        <v>5426</v>
      </c>
      <c r="B6132" s="317">
        <v>184</v>
      </c>
      <c r="C6132" s="317">
        <v>184</v>
      </c>
      <c r="D6132" s="266">
        <f t="shared" si="122"/>
        <v>0</v>
      </c>
    </row>
    <row r="6133" spans="1:4" x14ac:dyDescent="0.25">
      <c r="A6133" s="316" t="s">
        <v>5426</v>
      </c>
      <c r="B6133" s="317">
        <v>184</v>
      </c>
      <c r="C6133" s="317">
        <v>184</v>
      </c>
      <c r="D6133" s="266">
        <f t="shared" si="122"/>
        <v>0</v>
      </c>
    </row>
    <row r="6134" spans="1:4" x14ac:dyDescent="0.25">
      <c r="A6134" s="316" t="s">
        <v>5426</v>
      </c>
      <c r="B6134" s="317">
        <v>184</v>
      </c>
      <c r="C6134" s="317">
        <v>184</v>
      </c>
      <c r="D6134" s="266">
        <f t="shared" si="122"/>
        <v>0</v>
      </c>
    </row>
    <row r="6135" spans="1:4" x14ac:dyDescent="0.25">
      <c r="A6135" s="316" t="s">
        <v>5426</v>
      </c>
      <c r="B6135" s="317">
        <v>184</v>
      </c>
      <c r="C6135" s="317">
        <v>184</v>
      </c>
      <c r="D6135" s="266">
        <f t="shared" si="122"/>
        <v>0</v>
      </c>
    </row>
    <row r="6136" spans="1:4" x14ac:dyDescent="0.25">
      <c r="A6136" s="316" t="s">
        <v>5426</v>
      </c>
      <c r="B6136" s="317">
        <v>184</v>
      </c>
      <c r="C6136" s="317">
        <v>184</v>
      </c>
      <c r="D6136" s="266">
        <f t="shared" si="122"/>
        <v>0</v>
      </c>
    </row>
    <row r="6137" spans="1:4" x14ac:dyDescent="0.25">
      <c r="A6137" s="316" t="s">
        <v>5426</v>
      </c>
      <c r="B6137" s="317">
        <v>184</v>
      </c>
      <c r="C6137" s="317">
        <v>184</v>
      </c>
      <c r="D6137" s="266">
        <f t="shared" si="122"/>
        <v>0</v>
      </c>
    </row>
    <row r="6138" spans="1:4" x14ac:dyDescent="0.25">
      <c r="A6138" s="316" t="s">
        <v>5426</v>
      </c>
      <c r="B6138" s="317">
        <v>184</v>
      </c>
      <c r="C6138" s="317">
        <v>184</v>
      </c>
      <c r="D6138" s="266">
        <f t="shared" si="122"/>
        <v>0</v>
      </c>
    </row>
    <row r="6139" spans="1:4" x14ac:dyDescent="0.25">
      <c r="A6139" s="316" t="s">
        <v>5426</v>
      </c>
      <c r="B6139" s="317">
        <v>184</v>
      </c>
      <c r="C6139" s="317">
        <v>184</v>
      </c>
      <c r="D6139" s="266">
        <f t="shared" si="122"/>
        <v>0</v>
      </c>
    </row>
    <row r="6140" spans="1:4" x14ac:dyDescent="0.25">
      <c r="A6140" s="316" t="s">
        <v>5426</v>
      </c>
      <c r="B6140" s="317">
        <v>184</v>
      </c>
      <c r="C6140" s="317">
        <v>184</v>
      </c>
      <c r="D6140" s="266">
        <f t="shared" si="122"/>
        <v>0</v>
      </c>
    </row>
    <row r="6141" spans="1:4" x14ac:dyDescent="0.25">
      <c r="A6141" s="316" t="s">
        <v>5426</v>
      </c>
      <c r="B6141" s="317">
        <v>184</v>
      </c>
      <c r="C6141" s="317">
        <v>184</v>
      </c>
      <c r="D6141" s="266">
        <f t="shared" si="122"/>
        <v>0</v>
      </c>
    </row>
    <row r="6142" spans="1:4" x14ac:dyDescent="0.25">
      <c r="A6142" s="316" t="s">
        <v>5426</v>
      </c>
      <c r="B6142" s="317">
        <v>184</v>
      </c>
      <c r="C6142" s="317">
        <v>184</v>
      </c>
      <c r="D6142" s="266">
        <f t="shared" si="122"/>
        <v>0</v>
      </c>
    </row>
    <row r="6143" spans="1:4" x14ac:dyDescent="0.25">
      <c r="A6143" s="316" t="s">
        <v>5426</v>
      </c>
      <c r="B6143" s="317">
        <v>184</v>
      </c>
      <c r="C6143" s="317">
        <v>184</v>
      </c>
      <c r="D6143" s="266">
        <f t="shared" si="122"/>
        <v>0</v>
      </c>
    </row>
    <row r="6144" spans="1:4" x14ac:dyDescent="0.25">
      <c r="A6144" s="316" t="s">
        <v>5426</v>
      </c>
      <c r="B6144" s="317">
        <v>184</v>
      </c>
      <c r="C6144" s="317">
        <v>184</v>
      </c>
      <c r="D6144" s="266">
        <f t="shared" si="122"/>
        <v>0</v>
      </c>
    </row>
    <row r="6145" spans="1:4" x14ac:dyDescent="0.25">
      <c r="A6145" s="316" t="s">
        <v>5426</v>
      </c>
      <c r="B6145" s="317">
        <v>184</v>
      </c>
      <c r="C6145" s="317">
        <v>184</v>
      </c>
      <c r="D6145" s="266">
        <f t="shared" si="122"/>
        <v>0</v>
      </c>
    </row>
    <row r="6146" spans="1:4" x14ac:dyDescent="0.25">
      <c r="A6146" s="316" t="s">
        <v>5426</v>
      </c>
      <c r="B6146" s="317">
        <v>184</v>
      </c>
      <c r="C6146" s="317">
        <v>184</v>
      </c>
      <c r="D6146" s="266">
        <f t="shared" si="122"/>
        <v>0</v>
      </c>
    </row>
    <row r="6147" spans="1:4" x14ac:dyDescent="0.25">
      <c r="A6147" s="316" t="s">
        <v>5426</v>
      </c>
      <c r="B6147" s="317">
        <v>184</v>
      </c>
      <c r="C6147" s="317">
        <v>184</v>
      </c>
      <c r="D6147" s="266">
        <f t="shared" si="122"/>
        <v>0</v>
      </c>
    </row>
    <row r="6148" spans="1:4" x14ac:dyDescent="0.25">
      <c r="A6148" s="316" t="s">
        <v>5426</v>
      </c>
      <c r="B6148" s="317">
        <v>184</v>
      </c>
      <c r="C6148" s="317">
        <v>184</v>
      </c>
      <c r="D6148" s="266">
        <f t="shared" si="122"/>
        <v>0</v>
      </c>
    </row>
    <row r="6149" spans="1:4" x14ac:dyDescent="0.25">
      <c r="A6149" s="316" t="s">
        <v>5426</v>
      </c>
      <c r="B6149" s="317">
        <v>184</v>
      </c>
      <c r="C6149" s="317">
        <v>184</v>
      </c>
      <c r="D6149" s="266">
        <f t="shared" si="122"/>
        <v>0</v>
      </c>
    </row>
    <row r="6150" spans="1:4" x14ac:dyDescent="0.25">
      <c r="A6150" s="316" t="s">
        <v>5426</v>
      </c>
      <c r="B6150" s="317">
        <v>184</v>
      </c>
      <c r="C6150" s="317">
        <v>184</v>
      </c>
      <c r="D6150" s="266">
        <f t="shared" si="122"/>
        <v>0</v>
      </c>
    </row>
    <row r="6151" spans="1:4" x14ac:dyDescent="0.25">
      <c r="A6151" s="316" t="s">
        <v>5426</v>
      </c>
      <c r="B6151" s="317">
        <v>184</v>
      </c>
      <c r="C6151" s="317">
        <v>184</v>
      </c>
      <c r="D6151" s="266">
        <f t="shared" si="122"/>
        <v>0</v>
      </c>
    </row>
    <row r="6152" spans="1:4" x14ac:dyDescent="0.25">
      <c r="A6152" s="316" t="s">
        <v>5426</v>
      </c>
      <c r="B6152" s="317">
        <v>184</v>
      </c>
      <c r="C6152" s="317">
        <v>184</v>
      </c>
      <c r="D6152" s="266">
        <f t="shared" si="122"/>
        <v>0</v>
      </c>
    </row>
    <row r="6153" spans="1:4" x14ac:dyDescent="0.25">
      <c r="A6153" s="316" t="s">
        <v>5426</v>
      </c>
      <c r="B6153" s="317">
        <v>184</v>
      </c>
      <c r="C6153" s="317">
        <v>184</v>
      </c>
      <c r="D6153" s="266">
        <f t="shared" si="122"/>
        <v>0</v>
      </c>
    </row>
    <row r="6154" spans="1:4" x14ac:dyDescent="0.25">
      <c r="A6154" s="316" t="s">
        <v>5426</v>
      </c>
      <c r="B6154" s="317">
        <v>184</v>
      </c>
      <c r="C6154" s="317">
        <v>184</v>
      </c>
      <c r="D6154" s="266">
        <f t="shared" si="122"/>
        <v>0</v>
      </c>
    </row>
    <row r="6155" spans="1:4" x14ac:dyDescent="0.25">
      <c r="A6155" s="316" t="s">
        <v>5426</v>
      </c>
      <c r="B6155" s="317">
        <v>184</v>
      </c>
      <c r="C6155" s="317">
        <v>184</v>
      </c>
      <c r="D6155" s="266">
        <f t="shared" si="122"/>
        <v>0</v>
      </c>
    </row>
    <row r="6156" spans="1:4" x14ac:dyDescent="0.25">
      <c r="A6156" s="316" t="s">
        <v>5426</v>
      </c>
      <c r="B6156" s="317">
        <v>184</v>
      </c>
      <c r="C6156" s="317">
        <v>184</v>
      </c>
      <c r="D6156" s="266">
        <f t="shared" si="122"/>
        <v>0</v>
      </c>
    </row>
    <row r="6157" spans="1:4" x14ac:dyDescent="0.25">
      <c r="A6157" s="316" t="s">
        <v>5426</v>
      </c>
      <c r="B6157" s="317">
        <v>184</v>
      </c>
      <c r="C6157" s="317">
        <v>184</v>
      </c>
      <c r="D6157" s="266">
        <f t="shared" si="122"/>
        <v>0</v>
      </c>
    </row>
    <row r="6158" spans="1:4" x14ac:dyDescent="0.25">
      <c r="A6158" s="316" t="s">
        <v>5426</v>
      </c>
      <c r="B6158" s="317">
        <v>184</v>
      </c>
      <c r="C6158" s="317">
        <v>184</v>
      </c>
      <c r="D6158" s="266">
        <f t="shared" si="122"/>
        <v>0</v>
      </c>
    </row>
    <row r="6159" spans="1:4" x14ac:dyDescent="0.25">
      <c r="A6159" s="316" t="s">
        <v>5426</v>
      </c>
      <c r="B6159" s="317">
        <v>184</v>
      </c>
      <c r="C6159" s="317">
        <v>184</v>
      </c>
      <c r="D6159" s="266">
        <f t="shared" si="122"/>
        <v>0</v>
      </c>
    </row>
    <row r="6160" spans="1:4" x14ac:dyDescent="0.25">
      <c r="A6160" s="316" t="s">
        <v>5426</v>
      </c>
      <c r="B6160" s="317">
        <v>184</v>
      </c>
      <c r="C6160" s="317">
        <v>184</v>
      </c>
      <c r="D6160" s="266">
        <f t="shared" si="122"/>
        <v>0</v>
      </c>
    </row>
    <row r="6161" spans="1:4" x14ac:dyDescent="0.25">
      <c r="A6161" s="316" t="s">
        <v>5426</v>
      </c>
      <c r="B6161" s="317">
        <v>184</v>
      </c>
      <c r="C6161" s="317">
        <v>184</v>
      </c>
      <c r="D6161" s="266">
        <f t="shared" si="122"/>
        <v>0</v>
      </c>
    </row>
    <row r="6162" spans="1:4" x14ac:dyDescent="0.25">
      <c r="A6162" s="316" t="s">
        <v>5426</v>
      </c>
      <c r="B6162" s="317">
        <v>184</v>
      </c>
      <c r="C6162" s="317">
        <v>184</v>
      </c>
      <c r="D6162" s="266">
        <f t="shared" si="122"/>
        <v>0</v>
      </c>
    </row>
    <row r="6163" spans="1:4" x14ac:dyDescent="0.25">
      <c r="A6163" s="316" t="s">
        <v>5426</v>
      </c>
      <c r="B6163" s="317">
        <v>184</v>
      </c>
      <c r="C6163" s="317">
        <v>184</v>
      </c>
      <c r="D6163" s="266">
        <f t="shared" si="122"/>
        <v>0</v>
      </c>
    </row>
    <row r="6164" spans="1:4" x14ac:dyDescent="0.25">
      <c r="A6164" s="316" t="s">
        <v>5426</v>
      </c>
      <c r="B6164" s="317">
        <v>184</v>
      </c>
      <c r="C6164" s="317">
        <v>184</v>
      </c>
      <c r="D6164" s="266">
        <f t="shared" si="122"/>
        <v>0</v>
      </c>
    </row>
    <row r="6165" spans="1:4" x14ac:dyDescent="0.25">
      <c r="A6165" s="316" t="s">
        <v>5426</v>
      </c>
      <c r="B6165" s="317">
        <v>184</v>
      </c>
      <c r="C6165" s="317">
        <v>184</v>
      </c>
      <c r="D6165" s="266">
        <f t="shared" si="122"/>
        <v>0</v>
      </c>
    </row>
    <row r="6166" spans="1:4" x14ac:dyDescent="0.25">
      <c r="A6166" s="316" t="s">
        <v>5426</v>
      </c>
      <c r="B6166" s="317">
        <v>184</v>
      </c>
      <c r="C6166" s="317">
        <v>184</v>
      </c>
      <c r="D6166" s="266">
        <f t="shared" si="122"/>
        <v>0</v>
      </c>
    </row>
    <row r="6167" spans="1:4" x14ac:dyDescent="0.25">
      <c r="A6167" s="316" t="s">
        <v>5426</v>
      </c>
      <c r="B6167" s="317">
        <v>184</v>
      </c>
      <c r="C6167" s="317">
        <v>184</v>
      </c>
      <c r="D6167" s="266">
        <f t="shared" ref="D6167:D6230" si="123">B6167-C6167</f>
        <v>0</v>
      </c>
    </row>
    <row r="6168" spans="1:4" x14ac:dyDescent="0.25">
      <c r="A6168" s="316" t="s">
        <v>5426</v>
      </c>
      <c r="B6168" s="317">
        <v>184</v>
      </c>
      <c r="C6168" s="317">
        <v>184</v>
      </c>
      <c r="D6168" s="266">
        <f t="shared" si="123"/>
        <v>0</v>
      </c>
    </row>
    <row r="6169" spans="1:4" x14ac:dyDescent="0.25">
      <c r="A6169" s="316" t="s">
        <v>5426</v>
      </c>
      <c r="B6169" s="317">
        <v>184</v>
      </c>
      <c r="C6169" s="317">
        <v>184</v>
      </c>
      <c r="D6169" s="266">
        <f t="shared" si="123"/>
        <v>0</v>
      </c>
    </row>
    <row r="6170" spans="1:4" x14ac:dyDescent="0.25">
      <c r="A6170" s="316" t="s">
        <v>5426</v>
      </c>
      <c r="B6170" s="317">
        <v>184</v>
      </c>
      <c r="C6170" s="317">
        <v>184</v>
      </c>
      <c r="D6170" s="266">
        <f t="shared" si="123"/>
        <v>0</v>
      </c>
    </row>
    <row r="6171" spans="1:4" x14ac:dyDescent="0.25">
      <c r="A6171" s="316" t="s">
        <v>5426</v>
      </c>
      <c r="B6171" s="317">
        <v>184</v>
      </c>
      <c r="C6171" s="317">
        <v>184</v>
      </c>
      <c r="D6171" s="266">
        <f t="shared" si="123"/>
        <v>0</v>
      </c>
    </row>
    <row r="6172" spans="1:4" x14ac:dyDescent="0.25">
      <c r="A6172" s="316" t="s">
        <v>5426</v>
      </c>
      <c r="B6172" s="317">
        <v>184</v>
      </c>
      <c r="C6172" s="317">
        <v>184</v>
      </c>
      <c r="D6172" s="266">
        <f t="shared" si="123"/>
        <v>0</v>
      </c>
    </row>
    <row r="6173" spans="1:4" x14ac:dyDescent="0.25">
      <c r="A6173" s="316" t="s">
        <v>5426</v>
      </c>
      <c r="B6173" s="317">
        <v>184</v>
      </c>
      <c r="C6173" s="317">
        <v>184</v>
      </c>
      <c r="D6173" s="266">
        <f t="shared" si="123"/>
        <v>0</v>
      </c>
    </row>
    <row r="6174" spans="1:4" x14ac:dyDescent="0.25">
      <c r="A6174" s="316" t="s">
        <v>5426</v>
      </c>
      <c r="B6174" s="317">
        <v>184</v>
      </c>
      <c r="C6174" s="317">
        <v>184</v>
      </c>
      <c r="D6174" s="266">
        <f t="shared" si="123"/>
        <v>0</v>
      </c>
    </row>
    <row r="6175" spans="1:4" x14ac:dyDescent="0.25">
      <c r="A6175" s="316" t="s">
        <v>5426</v>
      </c>
      <c r="B6175" s="317">
        <v>184</v>
      </c>
      <c r="C6175" s="317">
        <v>184</v>
      </c>
      <c r="D6175" s="266">
        <f t="shared" si="123"/>
        <v>0</v>
      </c>
    </row>
    <row r="6176" spans="1:4" x14ac:dyDescent="0.25">
      <c r="A6176" s="316" t="s">
        <v>5426</v>
      </c>
      <c r="B6176" s="317">
        <v>184</v>
      </c>
      <c r="C6176" s="317">
        <v>184</v>
      </c>
      <c r="D6176" s="266">
        <f t="shared" si="123"/>
        <v>0</v>
      </c>
    </row>
    <row r="6177" spans="1:4" x14ac:dyDescent="0.25">
      <c r="A6177" s="316" t="s">
        <v>5426</v>
      </c>
      <c r="B6177" s="317">
        <v>184</v>
      </c>
      <c r="C6177" s="317">
        <v>184</v>
      </c>
      <c r="D6177" s="266">
        <f t="shared" si="123"/>
        <v>0</v>
      </c>
    </row>
    <row r="6178" spans="1:4" x14ac:dyDescent="0.25">
      <c r="A6178" s="316" t="s">
        <v>5426</v>
      </c>
      <c r="B6178" s="317">
        <v>184</v>
      </c>
      <c r="C6178" s="317">
        <v>184</v>
      </c>
      <c r="D6178" s="266">
        <f t="shared" si="123"/>
        <v>0</v>
      </c>
    </row>
    <row r="6179" spans="1:4" x14ac:dyDescent="0.25">
      <c r="A6179" s="316" t="s">
        <v>5426</v>
      </c>
      <c r="B6179" s="317">
        <v>184</v>
      </c>
      <c r="C6179" s="317">
        <v>184</v>
      </c>
      <c r="D6179" s="266">
        <f t="shared" si="123"/>
        <v>0</v>
      </c>
    </row>
    <row r="6180" spans="1:4" x14ac:dyDescent="0.25">
      <c r="A6180" s="316" t="s">
        <v>5426</v>
      </c>
      <c r="B6180" s="317">
        <v>184</v>
      </c>
      <c r="C6180" s="317">
        <v>184</v>
      </c>
      <c r="D6180" s="266">
        <f t="shared" si="123"/>
        <v>0</v>
      </c>
    </row>
    <row r="6181" spans="1:4" x14ac:dyDescent="0.25">
      <c r="A6181" s="316" t="s">
        <v>5426</v>
      </c>
      <c r="B6181" s="317">
        <v>184</v>
      </c>
      <c r="C6181" s="317">
        <v>184</v>
      </c>
      <c r="D6181" s="266">
        <f t="shared" si="123"/>
        <v>0</v>
      </c>
    </row>
    <row r="6182" spans="1:4" x14ac:dyDescent="0.25">
      <c r="A6182" s="316" t="s">
        <v>5426</v>
      </c>
      <c r="B6182" s="317">
        <v>184</v>
      </c>
      <c r="C6182" s="317">
        <v>184</v>
      </c>
      <c r="D6182" s="266">
        <f t="shared" si="123"/>
        <v>0</v>
      </c>
    </row>
    <row r="6183" spans="1:4" x14ac:dyDescent="0.25">
      <c r="A6183" s="316" t="s">
        <v>5426</v>
      </c>
      <c r="B6183" s="317">
        <v>184</v>
      </c>
      <c r="C6183" s="317">
        <v>184</v>
      </c>
      <c r="D6183" s="266">
        <f t="shared" si="123"/>
        <v>0</v>
      </c>
    </row>
    <row r="6184" spans="1:4" x14ac:dyDescent="0.25">
      <c r="A6184" s="316" t="s">
        <v>5426</v>
      </c>
      <c r="B6184" s="317">
        <v>184</v>
      </c>
      <c r="C6184" s="317">
        <v>184</v>
      </c>
      <c r="D6184" s="266">
        <f t="shared" si="123"/>
        <v>0</v>
      </c>
    </row>
    <row r="6185" spans="1:4" x14ac:dyDescent="0.25">
      <c r="A6185" s="316" t="s">
        <v>5426</v>
      </c>
      <c r="B6185" s="317">
        <v>184</v>
      </c>
      <c r="C6185" s="317">
        <v>184</v>
      </c>
      <c r="D6185" s="266">
        <f t="shared" si="123"/>
        <v>0</v>
      </c>
    </row>
    <row r="6186" spans="1:4" x14ac:dyDescent="0.25">
      <c r="A6186" s="316" t="s">
        <v>5426</v>
      </c>
      <c r="B6186" s="317">
        <v>184</v>
      </c>
      <c r="C6186" s="317">
        <v>184</v>
      </c>
      <c r="D6186" s="266">
        <f t="shared" si="123"/>
        <v>0</v>
      </c>
    </row>
    <row r="6187" spans="1:4" x14ac:dyDescent="0.25">
      <c r="A6187" s="316" t="s">
        <v>5426</v>
      </c>
      <c r="B6187" s="317">
        <v>184</v>
      </c>
      <c r="C6187" s="317">
        <v>184</v>
      </c>
      <c r="D6187" s="266">
        <f t="shared" si="123"/>
        <v>0</v>
      </c>
    </row>
    <row r="6188" spans="1:4" x14ac:dyDescent="0.25">
      <c r="A6188" s="316" t="s">
        <v>5426</v>
      </c>
      <c r="B6188" s="317">
        <v>184</v>
      </c>
      <c r="C6188" s="317">
        <v>184</v>
      </c>
      <c r="D6188" s="266">
        <f t="shared" si="123"/>
        <v>0</v>
      </c>
    </row>
    <row r="6189" spans="1:4" x14ac:dyDescent="0.25">
      <c r="A6189" s="316" t="s">
        <v>5426</v>
      </c>
      <c r="B6189" s="317">
        <v>184</v>
      </c>
      <c r="C6189" s="317">
        <v>184</v>
      </c>
      <c r="D6189" s="266">
        <f t="shared" si="123"/>
        <v>0</v>
      </c>
    </row>
    <row r="6190" spans="1:4" x14ac:dyDescent="0.25">
      <c r="A6190" s="316" t="s">
        <v>5426</v>
      </c>
      <c r="B6190" s="317">
        <v>184</v>
      </c>
      <c r="C6190" s="317">
        <v>184</v>
      </c>
      <c r="D6190" s="266">
        <f t="shared" si="123"/>
        <v>0</v>
      </c>
    </row>
    <row r="6191" spans="1:4" x14ac:dyDescent="0.25">
      <c r="A6191" s="316" t="s">
        <v>5426</v>
      </c>
      <c r="B6191" s="317">
        <v>184</v>
      </c>
      <c r="C6191" s="317">
        <v>184</v>
      </c>
      <c r="D6191" s="266">
        <f t="shared" si="123"/>
        <v>0</v>
      </c>
    </row>
    <row r="6192" spans="1:4" x14ac:dyDescent="0.25">
      <c r="A6192" s="316" t="s">
        <v>5426</v>
      </c>
      <c r="B6192" s="317">
        <v>184</v>
      </c>
      <c r="C6192" s="317">
        <v>184</v>
      </c>
      <c r="D6192" s="266">
        <f t="shared" si="123"/>
        <v>0</v>
      </c>
    </row>
    <row r="6193" spans="1:4" x14ac:dyDescent="0.25">
      <c r="A6193" s="316" t="s">
        <v>5426</v>
      </c>
      <c r="B6193" s="317">
        <v>184</v>
      </c>
      <c r="C6193" s="317">
        <v>184</v>
      </c>
      <c r="D6193" s="266">
        <f t="shared" si="123"/>
        <v>0</v>
      </c>
    </row>
    <row r="6194" spans="1:4" x14ac:dyDescent="0.25">
      <c r="A6194" s="316" t="s">
        <v>5426</v>
      </c>
      <c r="B6194" s="317">
        <v>184</v>
      </c>
      <c r="C6194" s="317">
        <v>184</v>
      </c>
      <c r="D6194" s="266">
        <f t="shared" si="123"/>
        <v>0</v>
      </c>
    </row>
    <row r="6195" spans="1:4" x14ac:dyDescent="0.25">
      <c r="A6195" s="316" t="s">
        <v>5426</v>
      </c>
      <c r="B6195" s="317">
        <v>184</v>
      </c>
      <c r="C6195" s="317">
        <v>184</v>
      </c>
      <c r="D6195" s="266">
        <f t="shared" si="123"/>
        <v>0</v>
      </c>
    </row>
    <row r="6196" spans="1:4" x14ac:dyDescent="0.25">
      <c r="A6196" s="316" t="s">
        <v>5426</v>
      </c>
      <c r="B6196" s="317">
        <v>184</v>
      </c>
      <c r="C6196" s="317">
        <v>184</v>
      </c>
      <c r="D6196" s="266">
        <f t="shared" si="123"/>
        <v>0</v>
      </c>
    </row>
    <row r="6197" spans="1:4" x14ac:dyDescent="0.25">
      <c r="A6197" s="316" t="s">
        <v>5426</v>
      </c>
      <c r="B6197" s="317">
        <v>184</v>
      </c>
      <c r="C6197" s="317">
        <v>184</v>
      </c>
      <c r="D6197" s="266">
        <f t="shared" si="123"/>
        <v>0</v>
      </c>
    </row>
    <row r="6198" spans="1:4" x14ac:dyDescent="0.25">
      <c r="A6198" s="316" t="s">
        <v>5427</v>
      </c>
      <c r="B6198" s="317">
        <v>184</v>
      </c>
      <c r="C6198" s="317">
        <v>184</v>
      </c>
      <c r="D6198" s="266">
        <f t="shared" si="123"/>
        <v>0</v>
      </c>
    </row>
    <row r="6199" spans="1:4" x14ac:dyDescent="0.25">
      <c r="A6199" s="316" t="s">
        <v>5427</v>
      </c>
      <c r="B6199" s="317">
        <v>184</v>
      </c>
      <c r="C6199" s="317">
        <v>184</v>
      </c>
      <c r="D6199" s="266">
        <f t="shared" si="123"/>
        <v>0</v>
      </c>
    </row>
    <row r="6200" spans="1:4" x14ac:dyDescent="0.25">
      <c r="A6200" s="316" t="s">
        <v>5427</v>
      </c>
      <c r="B6200" s="317">
        <v>184</v>
      </c>
      <c r="C6200" s="317">
        <v>184</v>
      </c>
      <c r="D6200" s="266">
        <f t="shared" si="123"/>
        <v>0</v>
      </c>
    </row>
    <row r="6201" spans="1:4" x14ac:dyDescent="0.25">
      <c r="A6201" s="316" t="s">
        <v>5427</v>
      </c>
      <c r="B6201" s="317">
        <v>184</v>
      </c>
      <c r="C6201" s="317">
        <v>184</v>
      </c>
      <c r="D6201" s="266">
        <f t="shared" si="123"/>
        <v>0</v>
      </c>
    </row>
    <row r="6202" spans="1:4" x14ac:dyDescent="0.25">
      <c r="A6202" s="316" t="s">
        <v>5427</v>
      </c>
      <c r="B6202" s="317">
        <v>184</v>
      </c>
      <c r="C6202" s="317">
        <v>184</v>
      </c>
      <c r="D6202" s="266">
        <f t="shared" si="123"/>
        <v>0</v>
      </c>
    </row>
    <row r="6203" spans="1:4" x14ac:dyDescent="0.25">
      <c r="A6203" s="316" t="s">
        <v>5427</v>
      </c>
      <c r="B6203" s="317">
        <v>184</v>
      </c>
      <c r="C6203" s="317">
        <v>184</v>
      </c>
      <c r="D6203" s="266">
        <f t="shared" si="123"/>
        <v>0</v>
      </c>
    </row>
    <row r="6204" spans="1:4" x14ac:dyDescent="0.25">
      <c r="A6204" s="316" t="s">
        <v>5427</v>
      </c>
      <c r="B6204" s="317">
        <v>184</v>
      </c>
      <c r="C6204" s="317">
        <v>184</v>
      </c>
      <c r="D6204" s="266">
        <f t="shared" si="123"/>
        <v>0</v>
      </c>
    </row>
    <row r="6205" spans="1:4" x14ac:dyDescent="0.25">
      <c r="A6205" s="316" t="s">
        <v>5427</v>
      </c>
      <c r="B6205" s="317">
        <v>184</v>
      </c>
      <c r="C6205" s="317">
        <v>184</v>
      </c>
      <c r="D6205" s="266">
        <f t="shared" si="123"/>
        <v>0</v>
      </c>
    </row>
    <row r="6206" spans="1:4" x14ac:dyDescent="0.25">
      <c r="A6206" s="316" t="s">
        <v>5427</v>
      </c>
      <c r="B6206" s="317">
        <v>184</v>
      </c>
      <c r="C6206" s="317">
        <v>184</v>
      </c>
      <c r="D6206" s="266">
        <f t="shared" si="123"/>
        <v>0</v>
      </c>
    </row>
    <row r="6207" spans="1:4" x14ac:dyDescent="0.25">
      <c r="A6207" s="316" t="s">
        <v>5427</v>
      </c>
      <c r="B6207" s="317">
        <v>184</v>
      </c>
      <c r="C6207" s="317">
        <v>184</v>
      </c>
      <c r="D6207" s="266">
        <f t="shared" si="123"/>
        <v>0</v>
      </c>
    </row>
    <row r="6208" spans="1:4" x14ac:dyDescent="0.25">
      <c r="A6208" s="316" t="s">
        <v>5427</v>
      </c>
      <c r="B6208" s="317">
        <v>184</v>
      </c>
      <c r="C6208" s="317">
        <v>184</v>
      </c>
      <c r="D6208" s="266">
        <f t="shared" si="123"/>
        <v>0</v>
      </c>
    </row>
    <row r="6209" spans="1:4" x14ac:dyDescent="0.25">
      <c r="A6209" s="316" t="s">
        <v>5427</v>
      </c>
      <c r="B6209" s="317">
        <v>184</v>
      </c>
      <c r="C6209" s="317">
        <v>184</v>
      </c>
      <c r="D6209" s="266">
        <f t="shared" si="123"/>
        <v>0</v>
      </c>
    </row>
    <row r="6210" spans="1:4" x14ac:dyDescent="0.25">
      <c r="A6210" s="316" t="s">
        <v>5427</v>
      </c>
      <c r="B6210" s="317">
        <v>184</v>
      </c>
      <c r="C6210" s="317">
        <v>184</v>
      </c>
      <c r="D6210" s="266">
        <f t="shared" si="123"/>
        <v>0</v>
      </c>
    </row>
    <row r="6211" spans="1:4" x14ac:dyDescent="0.25">
      <c r="A6211" s="316" t="s">
        <v>5427</v>
      </c>
      <c r="B6211" s="317">
        <v>184</v>
      </c>
      <c r="C6211" s="317">
        <v>184</v>
      </c>
      <c r="D6211" s="266">
        <f t="shared" si="123"/>
        <v>0</v>
      </c>
    </row>
    <row r="6212" spans="1:4" x14ac:dyDescent="0.25">
      <c r="A6212" s="316" t="s">
        <v>5427</v>
      </c>
      <c r="B6212" s="317">
        <v>184</v>
      </c>
      <c r="C6212" s="317">
        <v>184</v>
      </c>
      <c r="D6212" s="266">
        <f t="shared" si="123"/>
        <v>0</v>
      </c>
    </row>
    <row r="6213" spans="1:4" x14ac:dyDescent="0.25">
      <c r="A6213" s="316" t="s">
        <v>5427</v>
      </c>
      <c r="B6213" s="317">
        <v>184</v>
      </c>
      <c r="C6213" s="317">
        <v>184</v>
      </c>
      <c r="D6213" s="266">
        <f t="shared" si="123"/>
        <v>0</v>
      </c>
    </row>
    <row r="6214" spans="1:4" x14ac:dyDescent="0.25">
      <c r="A6214" s="316" t="s">
        <v>5427</v>
      </c>
      <c r="B6214" s="317">
        <v>184</v>
      </c>
      <c r="C6214" s="317">
        <v>184</v>
      </c>
      <c r="D6214" s="266">
        <f t="shared" si="123"/>
        <v>0</v>
      </c>
    </row>
    <row r="6215" spans="1:4" x14ac:dyDescent="0.25">
      <c r="A6215" s="316" t="s">
        <v>5427</v>
      </c>
      <c r="B6215" s="317">
        <v>184</v>
      </c>
      <c r="C6215" s="317">
        <v>184</v>
      </c>
      <c r="D6215" s="266">
        <f t="shared" si="123"/>
        <v>0</v>
      </c>
    </row>
    <row r="6216" spans="1:4" x14ac:dyDescent="0.25">
      <c r="A6216" s="316" t="s">
        <v>5427</v>
      </c>
      <c r="B6216" s="317">
        <v>184</v>
      </c>
      <c r="C6216" s="317">
        <v>184</v>
      </c>
      <c r="D6216" s="266">
        <f t="shared" si="123"/>
        <v>0</v>
      </c>
    </row>
    <row r="6217" spans="1:4" x14ac:dyDescent="0.25">
      <c r="A6217" s="316" t="s">
        <v>5427</v>
      </c>
      <c r="B6217" s="317">
        <v>184</v>
      </c>
      <c r="C6217" s="317">
        <v>184</v>
      </c>
      <c r="D6217" s="266">
        <f t="shared" si="123"/>
        <v>0</v>
      </c>
    </row>
    <row r="6218" spans="1:4" x14ac:dyDescent="0.25">
      <c r="A6218" s="316" t="s">
        <v>5427</v>
      </c>
      <c r="B6218" s="317">
        <v>184</v>
      </c>
      <c r="C6218" s="317">
        <v>184</v>
      </c>
      <c r="D6218" s="266">
        <f t="shared" si="123"/>
        <v>0</v>
      </c>
    </row>
    <row r="6219" spans="1:4" x14ac:dyDescent="0.25">
      <c r="A6219" s="316" t="s">
        <v>5427</v>
      </c>
      <c r="B6219" s="317">
        <v>184</v>
      </c>
      <c r="C6219" s="317">
        <v>184</v>
      </c>
      <c r="D6219" s="266">
        <f t="shared" si="123"/>
        <v>0</v>
      </c>
    </row>
    <row r="6220" spans="1:4" x14ac:dyDescent="0.25">
      <c r="A6220" s="316" t="s">
        <v>5427</v>
      </c>
      <c r="B6220" s="317">
        <v>184</v>
      </c>
      <c r="C6220" s="317">
        <v>184</v>
      </c>
      <c r="D6220" s="266">
        <f t="shared" si="123"/>
        <v>0</v>
      </c>
    </row>
    <row r="6221" spans="1:4" x14ac:dyDescent="0.25">
      <c r="A6221" s="316" t="s">
        <v>5427</v>
      </c>
      <c r="B6221" s="317">
        <v>184</v>
      </c>
      <c r="C6221" s="317">
        <v>184</v>
      </c>
      <c r="D6221" s="266">
        <f t="shared" si="123"/>
        <v>0</v>
      </c>
    </row>
    <row r="6222" spans="1:4" x14ac:dyDescent="0.25">
      <c r="A6222" s="316" t="s">
        <v>5427</v>
      </c>
      <c r="B6222" s="317">
        <v>184</v>
      </c>
      <c r="C6222" s="317">
        <v>184</v>
      </c>
      <c r="D6222" s="266">
        <f t="shared" si="123"/>
        <v>0</v>
      </c>
    </row>
    <row r="6223" spans="1:4" x14ac:dyDescent="0.25">
      <c r="A6223" s="316" t="s">
        <v>5427</v>
      </c>
      <c r="B6223" s="317">
        <v>184</v>
      </c>
      <c r="C6223" s="317">
        <v>184</v>
      </c>
      <c r="D6223" s="266">
        <f t="shared" si="123"/>
        <v>0</v>
      </c>
    </row>
    <row r="6224" spans="1:4" x14ac:dyDescent="0.25">
      <c r="A6224" s="316" t="s">
        <v>5427</v>
      </c>
      <c r="B6224" s="317">
        <v>184</v>
      </c>
      <c r="C6224" s="317">
        <v>184</v>
      </c>
      <c r="D6224" s="266">
        <f t="shared" si="123"/>
        <v>0</v>
      </c>
    </row>
    <row r="6225" spans="1:4" x14ac:dyDescent="0.25">
      <c r="A6225" s="316" t="s">
        <v>5427</v>
      </c>
      <c r="B6225" s="317">
        <v>184</v>
      </c>
      <c r="C6225" s="317">
        <v>184</v>
      </c>
      <c r="D6225" s="266">
        <f t="shared" si="123"/>
        <v>0</v>
      </c>
    </row>
    <row r="6226" spans="1:4" x14ac:dyDescent="0.25">
      <c r="A6226" s="316" t="s">
        <v>5427</v>
      </c>
      <c r="B6226" s="317">
        <v>184</v>
      </c>
      <c r="C6226" s="317">
        <v>184</v>
      </c>
      <c r="D6226" s="266">
        <f t="shared" si="123"/>
        <v>0</v>
      </c>
    </row>
    <row r="6227" spans="1:4" x14ac:dyDescent="0.25">
      <c r="A6227" s="316" t="s">
        <v>5427</v>
      </c>
      <c r="B6227" s="317">
        <v>184</v>
      </c>
      <c r="C6227" s="317">
        <v>184</v>
      </c>
      <c r="D6227" s="266">
        <f t="shared" si="123"/>
        <v>0</v>
      </c>
    </row>
    <row r="6228" spans="1:4" x14ac:dyDescent="0.25">
      <c r="A6228" s="316" t="s">
        <v>5427</v>
      </c>
      <c r="B6228" s="317">
        <v>184</v>
      </c>
      <c r="C6228" s="317">
        <v>184</v>
      </c>
      <c r="D6228" s="266">
        <f t="shared" si="123"/>
        <v>0</v>
      </c>
    </row>
    <row r="6229" spans="1:4" x14ac:dyDescent="0.25">
      <c r="A6229" s="316" t="s">
        <v>5427</v>
      </c>
      <c r="B6229" s="317">
        <v>184</v>
      </c>
      <c r="C6229" s="317">
        <v>184</v>
      </c>
      <c r="D6229" s="266">
        <f t="shared" si="123"/>
        <v>0</v>
      </c>
    </row>
    <row r="6230" spans="1:4" x14ac:dyDescent="0.25">
      <c r="A6230" s="316" t="s">
        <v>5427</v>
      </c>
      <c r="B6230" s="317">
        <v>184</v>
      </c>
      <c r="C6230" s="317">
        <v>184</v>
      </c>
      <c r="D6230" s="266">
        <f t="shared" si="123"/>
        <v>0</v>
      </c>
    </row>
    <row r="6231" spans="1:4" x14ac:dyDescent="0.25">
      <c r="A6231" s="316" t="s">
        <v>5427</v>
      </c>
      <c r="B6231" s="317">
        <v>184</v>
      </c>
      <c r="C6231" s="317">
        <v>184</v>
      </c>
      <c r="D6231" s="266">
        <f t="shared" ref="D6231:D6294" si="124">B6231-C6231</f>
        <v>0</v>
      </c>
    </row>
    <row r="6232" spans="1:4" x14ac:dyDescent="0.25">
      <c r="A6232" s="316" t="s">
        <v>5427</v>
      </c>
      <c r="B6232" s="317">
        <v>184</v>
      </c>
      <c r="C6232" s="317">
        <v>184</v>
      </c>
      <c r="D6232" s="266">
        <f t="shared" si="124"/>
        <v>0</v>
      </c>
    </row>
    <row r="6233" spans="1:4" x14ac:dyDescent="0.25">
      <c r="A6233" s="316" t="s">
        <v>5427</v>
      </c>
      <c r="B6233" s="317">
        <v>184</v>
      </c>
      <c r="C6233" s="317">
        <v>184</v>
      </c>
      <c r="D6233" s="266">
        <f t="shared" si="124"/>
        <v>0</v>
      </c>
    </row>
    <row r="6234" spans="1:4" x14ac:dyDescent="0.25">
      <c r="A6234" s="316" t="s">
        <v>5427</v>
      </c>
      <c r="B6234" s="317">
        <v>184</v>
      </c>
      <c r="C6234" s="317">
        <v>184</v>
      </c>
      <c r="D6234" s="266">
        <f t="shared" si="124"/>
        <v>0</v>
      </c>
    </row>
    <row r="6235" spans="1:4" x14ac:dyDescent="0.25">
      <c r="A6235" s="316" t="s">
        <v>5427</v>
      </c>
      <c r="B6235" s="317">
        <v>184</v>
      </c>
      <c r="C6235" s="317">
        <v>184</v>
      </c>
      <c r="D6235" s="266">
        <f t="shared" si="124"/>
        <v>0</v>
      </c>
    </row>
    <row r="6236" spans="1:4" x14ac:dyDescent="0.25">
      <c r="A6236" s="316" t="s">
        <v>5427</v>
      </c>
      <c r="B6236" s="317">
        <v>184</v>
      </c>
      <c r="C6236" s="317">
        <v>184</v>
      </c>
      <c r="D6236" s="266">
        <f t="shared" si="124"/>
        <v>0</v>
      </c>
    </row>
    <row r="6237" spans="1:4" x14ac:dyDescent="0.25">
      <c r="A6237" s="316" t="s">
        <v>5427</v>
      </c>
      <c r="B6237" s="317">
        <v>184</v>
      </c>
      <c r="C6237" s="317">
        <v>184</v>
      </c>
      <c r="D6237" s="266">
        <f t="shared" si="124"/>
        <v>0</v>
      </c>
    </row>
    <row r="6238" spans="1:4" x14ac:dyDescent="0.25">
      <c r="A6238" s="316" t="s">
        <v>5427</v>
      </c>
      <c r="B6238" s="317">
        <v>184</v>
      </c>
      <c r="C6238" s="317">
        <v>184</v>
      </c>
      <c r="D6238" s="266">
        <f t="shared" si="124"/>
        <v>0</v>
      </c>
    </row>
    <row r="6239" spans="1:4" x14ac:dyDescent="0.25">
      <c r="A6239" s="316" t="s">
        <v>5427</v>
      </c>
      <c r="B6239" s="317">
        <v>184</v>
      </c>
      <c r="C6239" s="317">
        <v>184</v>
      </c>
      <c r="D6239" s="266">
        <f t="shared" si="124"/>
        <v>0</v>
      </c>
    </row>
    <row r="6240" spans="1:4" x14ac:dyDescent="0.25">
      <c r="A6240" s="316" t="s">
        <v>5427</v>
      </c>
      <c r="B6240" s="317">
        <v>184</v>
      </c>
      <c r="C6240" s="317">
        <v>184</v>
      </c>
      <c r="D6240" s="266">
        <f t="shared" si="124"/>
        <v>0</v>
      </c>
    </row>
    <row r="6241" spans="1:4" x14ac:dyDescent="0.25">
      <c r="A6241" s="316" t="s">
        <v>5427</v>
      </c>
      <c r="B6241" s="317">
        <v>184</v>
      </c>
      <c r="C6241" s="317">
        <v>184</v>
      </c>
      <c r="D6241" s="266">
        <f t="shared" si="124"/>
        <v>0</v>
      </c>
    </row>
    <row r="6242" spans="1:4" x14ac:dyDescent="0.25">
      <c r="A6242" s="316" t="s">
        <v>5427</v>
      </c>
      <c r="B6242" s="317">
        <v>184</v>
      </c>
      <c r="C6242" s="317">
        <v>184</v>
      </c>
      <c r="D6242" s="266">
        <f t="shared" si="124"/>
        <v>0</v>
      </c>
    </row>
    <row r="6243" spans="1:4" x14ac:dyDescent="0.25">
      <c r="A6243" s="316" t="s">
        <v>5427</v>
      </c>
      <c r="B6243" s="317">
        <v>184</v>
      </c>
      <c r="C6243" s="317">
        <v>184</v>
      </c>
      <c r="D6243" s="266">
        <f t="shared" si="124"/>
        <v>0</v>
      </c>
    </row>
    <row r="6244" spans="1:4" x14ac:dyDescent="0.25">
      <c r="A6244" s="316" t="s">
        <v>5427</v>
      </c>
      <c r="B6244" s="317">
        <v>184</v>
      </c>
      <c r="C6244" s="317">
        <v>184</v>
      </c>
      <c r="D6244" s="266">
        <f t="shared" si="124"/>
        <v>0</v>
      </c>
    </row>
    <row r="6245" spans="1:4" x14ac:dyDescent="0.25">
      <c r="A6245" s="316" t="s">
        <v>5427</v>
      </c>
      <c r="B6245" s="317">
        <v>184</v>
      </c>
      <c r="C6245" s="317">
        <v>184</v>
      </c>
      <c r="D6245" s="266">
        <f t="shared" si="124"/>
        <v>0</v>
      </c>
    </row>
    <row r="6246" spans="1:4" x14ac:dyDescent="0.25">
      <c r="A6246" s="316" t="s">
        <v>5427</v>
      </c>
      <c r="B6246" s="317">
        <v>184</v>
      </c>
      <c r="C6246" s="317">
        <v>184</v>
      </c>
      <c r="D6246" s="266">
        <f t="shared" si="124"/>
        <v>0</v>
      </c>
    </row>
    <row r="6247" spans="1:4" x14ac:dyDescent="0.25">
      <c r="A6247" s="316" t="s">
        <v>5427</v>
      </c>
      <c r="B6247" s="317">
        <v>184</v>
      </c>
      <c r="C6247" s="317">
        <v>184</v>
      </c>
      <c r="D6247" s="266">
        <f t="shared" si="124"/>
        <v>0</v>
      </c>
    </row>
    <row r="6248" spans="1:4" x14ac:dyDescent="0.25">
      <c r="A6248" s="316" t="s">
        <v>5427</v>
      </c>
      <c r="B6248" s="317">
        <v>184</v>
      </c>
      <c r="C6248" s="317">
        <v>184</v>
      </c>
      <c r="D6248" s="266">
        <f t="shared" si="124"/>
        <v>0</v>
      </c>
    </row>
    <row r="6249" spans="1:4" x14ac:dyDescent="0.25">
      <c r="A6249" s="316" t="s">
        <v>5427</v>
      </c>
      <c r="B6249" s="317">
        <v>184</v>
      </c>
      <c r="C6249" s="317">
        <v>184</v>
      </c>
      <c r="D6249" s="266">
        <f t="shared" si="124"/>
        <v>0</v>
      </c>
    </row>
    <row r="6250" spans="1:4" x14ac:dyDescent="0.25">
      <c r="A6250" s="316" t="s">
        <v>5427</v>
      </c>
      <c r="B6250" s="317">
        <v>184</v>
      </c>
      <c r="C6250" s="317">
        <v>184</v>
      </c>
      <c r="D6250" s="266">
        <f t="shared" si="124"/>
        <v>0</v>
      </c>
    </row>
    <row r="6251" spans="1:4" x14ac:dyDescent="0.25">
      <c r="A6251" s="316" t="s">
        <v>5427</v>
      </c>
      <c r="B6251" s="317">
        <v>184</v>
      </c>
      <c r="C6251" s="317">
        <v>184</v>
      </c>
      <c r="D6251" s="266">
        <f t="shared" si="124"/>
        <v>0</v>
      </c>
    </row>
    <row r="6252" spans="1:4" x14ac:dyDescent="0.25">
      <c r="A6252" s="316" t="s">
        <v>5427</v>
      </c>
      <c r="B6252" s="317">
        <v>184</v>
      </c>
      <c r="C6252" s="317">
        <v>184</v>
      </c>
      <c r="D6252" s="266">
        <f t="shared" si="124"/>
        <v>0</v>
      </c>
    </row>
    <row r="6253" spans="1:4" x14ac:dyDescent="0.25">
      <c r="A6253" s="316" t="s">
        <v>5427</v>
      </c>
      <c r="B6253" s="317">
        <v>184</v>
      </c>
      <c r="C6253" s="317">
        <v>184</v>
      </c>
      <c r="D6253" s="266">
        <f t="shared" si="124"/>
        <v>0</v>
      </c>
    </row>
    <row r="6254" spans="1:4" x14ac:dyDescent="0.25">
      <c r="A6254" s="316" t="s">
        <v>5427</v>
      </c>
      <c r="B6254" s="317">
        <v>184</v>
      </c>
      <c r="C6254" s="317">
        <v>184</v>
      </c>
      <c r="D6254" s="266">
        <f t="shared" si="124"/>
        <v>0</v>
      </c>
    </row>
    <row r="6255" spans="1:4" x14ac:dyDescent="0.25">
      <c r="A6255" s="316" t="s">
        <v>5427</v>
      </c>
      <c r="B6255" s="317">
        <v>184</v>
      </c>
      <c r="C6255" s="317">
        <v>184</v>
      </c>
      <c r="D6255" s="266">
        <f t="shared" si="124"/>
        <v>0</v>
      </c>
    </row>
    <row r="6256" spans="1:4" x14ac:dyDescent="0.25">
      <c r="A6256" s="316" t="s">
        <v>5427</v>
      </c>
      <c r="B6256" s="317">
        <v>184</v>
      </c>
      <c r="C6256" s="317">
        <v>184</v>
      </c>
      <c r="D6256" s="266">
        <f t="shared" si="124"/>
        <v>0</v>
      </c>
    </row>
    <row r="6257" spans="1:4" x14ac:dyDescent="0.25">
      <c r="A6257" s="316" t="s">
        <v>5427</v>
      </c>
      <c r="B6257" s="317">
        <v>184</v>
      </c>
      <c r="C6257" s="317">
        <v>184</v>
      </c>
      <c r="D6257" s="266">
        <f t="shared" si="124"/>
        <v>0</v>
      </c>
    </row>
    <row r="6258" spans="1:4" x14ac:dyDescent="0.25">
      <c r="A6258" s="316" t="s">
        <v>5427</v>
      </c>
      <c r="B6258" s="317">
        <v>184</v>
      </c>
      <c r="C6258" s="317">
        <v>184</v>
      </c>
      <c r="D6258" s="266">
        <f t="shared" si="124"/>
        <v>0</v>
      </c>
    </row>
    <row r="6259" spans="1:4" x14ac:dyDescent="0.25">
      <c r="A6259" s="316" t="s">
        <v>5427</v>
      </c>
      <c r="B6259" s="317">
        <v>184</v>
      </c>
      <c r="C6259" s="317">
        <v>184</v>
      </c>
      <c r="D6259" s="266">
        <f t="shared" si="124"/>
        <v>0</v>
      </c>
    </row>
    <row r="6260" spans="1:4" x14ac:dyDescent="0.25">
      <c r="A6260" s="316" t="s">
        <v>5427</v>
      </c>
      <c r="B6260" s="317">
        <v>184</v>
      </c>
      <c r="C6260" s="317">
        <v>184</v>
      </c>
      <c r="D6260" s="266">
        <f t="shared" si="124"/>
        <v>0</v>
      </c>
    </row>
    <row r="6261" spans="1:4" x14ac:dyDescent="0.25">
      <c r="A6261" s="316" t="s">
        <v>5427</v>
      </c>
      <c r="B6261" s="317">
        <v>184</v>
      </c>
      <c r="C6261" s="317">
        <v>184</v>
      </c>
      <c r="D6261" s="266">
        <f t="shared" si="124"/>
        <v>0</v>
      </c>
    </row>
    <row r="6262" spans="1:4" x14ac:dyDescent="0.25">
      <c r="A6262" s="316" t="s">
        <v>5427</v>
      </c>
      <c r="B6262" s="317">
        <v>184</v>
      </c>
      <c r="C6262" s="317">
        <v>184</v>
      </c>
      <c r="D6262" s="266">
        <f t="shared" si="124"/>
        <v>0</v>
      </c>
    </row>
    <row r="6263" spans="1:4" x14ac:dyDescent="0.25">
      <c r="A6263" s="316" t="s">
        <v>5427</v>
      </c>
      <c r="B6263" s="317">
        <v>184</v>
      </c>
      <c r="C6263" s="317">
        <v>184</v>
      </c>
      <c r="D6263" s="266">
        <f t="shared" si="124"/>
        <v>0</v>
      </c>
    </row>
    <row r="6264" spans="1:4" x14ac:dyDescent="0.25">
      <c r="A6264" s="316" t="s">
        <v>5427</v>
      </c>
      <c r="B6264" s="317">
        <v>184</v>
      </c>
      <c r="C6264" s="317">
        <v>184</v>
      </c>
      <c r="D6264" s="266">
        <f t="shared" si="124"/>
        <v>0</v>
      </c>
    </row>
    <row r="6265" spans="1:4" x14ac:dyDescent="0.25">
      <c r="A6265" s="316" t="s">
        <v>5427</v>
      </c>
      <c r="B6265" s="317">
        <v>184</v>
      </c>
      <c r="C6265" s="317">
        <v>184</v>
      </c>
      <c r="D6265" s="266">
        <f t="shared" si="124"/>
        <v>0</v>
      </c>
    </row>
    <row r="6266" spans="1:4" x14ac:dyDescent="0.25">
      <c r="A6266" s="316" t="s">
        <v>5427</v>
      </c>
      <c r="B6266" s="317">
        <v>184</v>
      </c>
      <c r="C6266" s="317">
        <v>184</v>
      </c>
      <c r="D6266" s="266">
        <f t="shared" si="124"/>
        <v>0</v>
      </c>
    </row>
    <row r="6267" spans="1:4" x14ac:dyDescent="0.25">
      <c r="A6267" s="316" t="s">
        <v>5427</v>
      </c>
      <c r="B6267" s="317">
        <v>184</v>
      </c>
      <c r="C6267" s="317">
        <v>184</v>
      </c>
      <c r="D6267" s="266">
        <f t="shared" si="124"/>
        <v>0</v>
      </c>
    </row>
    <row r="6268" spans="1:4" x14ac:dyDescent="0.25">
      <c r="A6268" s="316" t="s">
        <v>5427</v>
      </c>
      <c r="B6268" s="317">
        <v>184</v>
      </c>
      <c r="C6268" s="317">
        <v>184</v>
      </c>
      <c r="D6268" s="266">
        <f t="shared" si="124"/>
        <v>0</v>
      </c>
    </row>
    <row r="6269" spans="1:4" x14ac:dyDescent="0.25">
      <c r="A6269" s="316" t="s">
        <v>5427</v>
      </c>
      <c r="B6269" s="317">
        <v>184</v>
      </c>
      <c r="C6269" s="317">
        <v>184</v>
      </c>
      <c r="D6269" s="266">
        <f t="shared" si="124"/>
        <v>0</v>
      </c>
    </row>
    <row r="6270" spans="1:4" x14ac:dyDescent="0.25">
      <c r="A6270" s="316" t="s">
        <v>5427</v>
      </c>
      <c r="B6270" s="317">
        <v>184</v>
      </c>
      <c r="C6270" s="317">
        <v>184</v>
      </c>
      <c r="D6270" s="266">
        <f t="shared" si="124"/>
        <v>0</v>
      </c>
    </row>
    <row r="6271" spans="1:4" x14ac:dyDescent="0.25">
      <c r="A6271" s="316" t="s">
        <v>5427</v>
      </c>
      <c r="B6271" s="317">
        <v>184</v>
      </c>
      <c r="C6271" s="317">
        <v>184</v>
      </c>
      <c r="D6271" s="266">
        <f t="shared" si="124"/>
        <v>0</v>
      </c>
    </row>
    <row r="6272" spans="1:4" x14ac:dyDescent="0.25">
      <c r="A6272" s="316" t="s">
        <v>5427</v>
      </c>
      <c r="B6272" s="317">
        <v>184</v>
      </c>
      <c r="C6272" s="317">
        <v>184</v>
      </c>
      <c r="D6272" s="266">
        <f t="shared" si="124"/>
        <v>0</v>
      </c>
    </row>
    <row r="6273" spans="1:4" x14ac:dyDescent="0.25">
      <c r="A6273" s="316" t="s">
        <v>5427</v>
      </c>
      <c r="B6273" s="317">
        <v>184</v>
      </c>
      <c r="C6273" s="317">
        <v>184</v>
      </c>
      <c r="D6273" s="266">
        <f t="shared" si="124"/>
        <v>0</v>
      </c>
    </row>
    <row r="6274" spans="1:4" x14ac:dyDescent="0.25">
      <c r="A6274" s="316" t="s">
        <v>5427</v>
      </c>
      <c r="B6274" s="317">
        <v>184</v>
      </c>
      <c r="C6274" s="317">
        <v>184</v>
      </c>
      <c r="D6274" s="266">
        <f t="shared" si="124"/>
        <v>0</v>
      </c>
    </row>
    <row r="6275" spans="1:4" x14ac:dyDescent="0.25">
      <c r="A6275" s="316" t="s">
        <v>5427</v>
      </c>
      <c r="B6275" s="317">
        <v>184</v>
      </c>
      <c r="C6275" s="317">
        <v>184</v>
      </c>
      <c r="D6275" s="266">
        <f t="shared" si="124"/>
        <v>0</v>
      </c>
    </row>
    <row r="6276" spans="1:4" x14ac:dyDescent="0.25">
      <c r="A6276" s="316" t="s">
        <v>5427</v>
      </c>
      <c r="B6276" s="317">
        <v>184</v>
      </c>
      <c r="C6276" s="317">
        <v>184</v>
      </c>
      <c r="D6276" s="266">
        <f t="shared" si="124"/>
        <v>0</v>
      </c>
    </row>
    <row r="6277" spans="1:4" x14ac:dyDescent="0.25">
      <c r="A6277" s="316" t="s">
        <v>5427</v>
      </c>
      <c r="B6277" s="317">
        <v>184</v>
      </c>
      <c r="C6277" s="317">
        <v>184</v>
      </c>
      <c r="D6277" s="266">
        <f t="shared" si="124"/>
        <v>0</v>
      </c>
    </row>
    <row r="6278" spans="1:4" x14ac:dyDescent="0.25">
      <c r="A6278" s="316" t="s">
        <v>5427</v>
      </c>
      <c r="B6278" s="317">
        <v>184</v>
      </c>
      <c r="C6278" s="317">
        <v>184</v>
      </c>
      <c r="D6278" s="266">
        <f t="shared" si="124"/>
        <v>0</v>
      </c>
    </row>
    <row r="6279" spans="1:4" x14ac:dyDescent="0.25">
      <c r="A6279" s="316" t="s">
        <v>5427</v>
      </c>
      <c r="B6279" s="317">
        <v>184</v>
      </c>
      <c r="C6279" s="317">
        <v>184</v>
      </c>
      <c r="D6279" s="266">
        <f t="shared" si="124"/>
        <v>0</v>
      </c>
    </row>
    <row r="6280" spans="1:4" x14ac:dyDescent="0.25">
      <c r="A6280" s="316" t="s">
        <v>5427</v>
      </c>
      <c r="B6280" s="317">
        <v>184</v>
      </c>
      <c r="C6280" s="317">
        <v>184</v>
      </c>
      <c r="D6280" s="266">
        <f t="shared" si="124"/>
        <v>0</v>
      </c>
    </row>
    <row r="6281" spans="1:4" x14ac:dyDescent="0.25">
      <c r="A6281" s="316" t="s">
        <v>5427</v>
      </c>
      <c r="B6281" s="317">
        <v>184</v>
      </c>
      <c r="C6281" s="317">
        <v>184</v>
      </c>
      <c r="D6281" s="266">
        <f t="shared" si="124"/>
        <v>0</v>
      </c>
    </row>
    <row r="6282" spans="1:4" x14ac:dyDescent="0.25">
      <c r="A6282" s="316" t="s">
        <v>5427</v>
      </c>
      <c r="B6282" s="317">
        <v>184</v>
      </c>
      <c r="C6282" s="317">
        <v>184</v>
      </c>
      <c r="D6282" s="266">
        <f t="shared" si="124"/>
        <v>0</v>
      </c>
    </row>
    <row r="6283" spans="1:4" x14ac:dyDescent="0.25">
      <c r="A6283" s="316" t="s">
        <v>5427</v>
      </c>
      <c r="B6283" s="317">
        <v>184</v>
      </c>
      <c r="C6283" s="317">
        <v>184</v>
      </c>
      <c r="D6283" s="266">
        <f t="shared" si="124"/>
        <v>0</v>
      </c>
    </row>
    <row r="6284" spans="1:4" x14ac:dyDescent="0.25">
      <c r="A6284" s="316" t="s">
        <v>5427</v>
      </c>
      <c r="B6284" s="317">
        <v>184</v>
      </c>
      <c r="C6284" s="317">
        <v>184</v>
      </c>
      <c r="D6284" s="266">
        <f t="shared" si="124"/>
        <v>0</v>
      </c>
    </row>
    <row r="6285" spans="1:4" x14ac:dyDescent="0.25">
      <c r="A6285" s="316" t="s">
        <v>5427</v>
      </c>
      <c r="B6285" s="317">
        <v>184</v>
      </c>
      <c r="C6285" s="317">
        <v>184</v>
      </c>
      <c r="D6285" s="266">
        <f t="shared" si="124"/>
        <v>0</v>
      </c>
    </row>
    <row r="6286" spans="1:4" x14ac:dyDescent="0.25">
      <c r="A6286" s="316" t="s">
        <v>5427</v>
      </c>
      <c r="B6286" s="317">
        <v>184</v>
      </c>
      <c r="C6286" s="317">
        <v>184</v>
      </c>
      <c r="D6286" s="266">
        <f t="shared" si="124"/>
        <v>0</v>
      </c>
    </row>
    <row r="6287" spans="1:4" x14ac:dyDescent="0.25">
      <c r="A6287" s="316" t="s">
        <v>5427</v>
      </c>
      <c r="B6287" s="317">
        <v>184</v>
      </c>
      <c r="C6287" s="317">
        <v>184</v>
      </c>
      <c r="D6287" s="266">
        <f t="shared" si="124"/>
        <v>0</v>
      </c>
    </row>
    <row r="6288" spans="1:4" x14ac:dyDescent="0.25">
      <c r="A6288" s="316" t="s">
        <v>5427</v>
      </c>
      <c r="B6288" s="317">
        <v>184</v>
      </c>
      <c r="C6288" s="317">
        <v>184</v>
      </c>
      <c r="D6288" s="266">
        <f t="shared" si="124"/>
        <v>0</v>
      </c>
    </row>
    <row r="6289" spans="1:4" x14ac:dyDescent="0.25">
      <c r="A6289" s="316" t="s">
        <v>5427</v>
      </c>
      <c r="B6289" s="317">
        <v>184</v>
      </c>
      <c r="C6289" s="317">
        <v>184</v>
      </c>
      <c r="D6289" s="266">
        <f t="shared" si="124"/>
        <v>0</v>
      </c>
    </row>
    <row r="6290" spans="1:4" x14ac:dyDescent="0.25">
      <c r="A6290" s="316" t="s">
        <v>5427</v>
      </c>
      <c r="B6290" s="317">
        <v>184</v>
      </c>
      <c r="C6290" s="317">
        <v>184</v>
      </c>
      <c r="D6290" s="266">
        <f t="shared" si="124"/>
        <v>0</v>
      </c>
    </row>
    <row r="6291" spans="1:4" x14ac:dyDescent="0.25">
      <c r="A6291" s="316" t="s">
        <v>5427</v>
      </c>
      <c r="B6291" s="317">
        <v>184</v>
      </c>
      <c r="C6291" s="317">
        <v>184</v>
      </c>
      <c r="D6291" s="266">
        <f t="shared" si="124"/>
        <v>0</v>
      </c>
    </row>
    <row r="6292" spans="1:4" x14ac:dyDescent="0.25">
      <c r="A6292" s="316" t="s">
        <v>5427</v>
      </c>
      <c r="B6292" s="317">
        <v>184</v>
      </c>
      <c r="C6292" s="317">
        <v>184</v>
      </c>
      <c r="D6292" s="266">
        <f t="shared" si="124"/>
        <v>0</v>
      </c>
    </row>
    <row r="6293" spans="1:4" x14ac:dyDescent="0.25">
      <c r="A6293" s="316" t="s">
        <v>5427</v>
      </c>
      <c r="B6293" s="317">
        <v>184</v>
      </c>
      <c r="C6293" s="317">
        <v>184</v>
      </c>
      <c r="D6293" s="266">
        <f t="shared" si="124"/>
        <v>0</v>
      </c>
    </row>
    <row r="6294" spans="1:4" x14ac:dyDescent="0.25">
      <c r="A6294" s="316" t="s">
        <v>5427</v>
      </c>
      <c r="B6294" s="317">
        <v>184</v>
      </c>
      <c r="C6294" s="317">
        <v>184</v>
      </c>
      <c r="D6294" s="266">
        <f t="shared" si="124"/>
        <v>0</v>
      </c>
    </row>
    <row r="6295" spans="1:4" x14ac:dyDescent="0.25">
      <c r="A6295" s="316" t="s">
        <v>5427</v>
      </c>
      <c r="B6295" s="317">
        <v>184</v>
      </c>
      <c r="C6295" s="317">
        <v>184</v>
      </c>
      <c r="D6295" s="266">
        <f t="shared" ref="D6295:D6358" si="125">B6295-C6295</f>
        <v>0</v>
      </c>
    </row>
    <row r="6296" spans="1:4" x14ac:dyDescent="0.25">
      <c r="A6296" s="316" t="s">
        <v>5427</v>
      </c>
      <c r="B6296" s="317">
        <v>184</v>
      </c>
      <c r="C6296" s="317">
        <v>184</v>
      </c>
      <c r="D6296" s="266">
        <f t="shared" si="125"/>
        <v>0</v>
      </c>
    </row>
    <row r="6297" spans="1:4" x14ac:dyDescent="0.25">
      <c r="A6297" s="316" t="s">
        <v>5427</v>
      </c>
      <c r="B6297" s="317">
        <v>184</v>
      </c>
      <c r="C6297" s="317">
        <v>184</v>
      </c>
      <c r="D6297" s="266">
        <f t="shared" si="125"/>
        <v>0</v>
      </c>
    </row>
    <row r="6298" spans="1:4" x14ac:dyDescent="0.25">
      <c r="A6298" s="316" t="s">
        <v>5427</v>
      </c>
      <c r="B6298" s="317">
        <v>184</v>
      </c>
      <c r="C6298" s="317">
        <v>184</v>
      </c>
      <c r="D6298" s="266">
        <f t="shared" si="125"/>
        <v>0</v>
      </c>
    </row>
    <row r="6299" spans="1:4" x14ac:dyDescent="0.25">
      <c r="A6299" s="316" t="s">
        <v>5427</v>
      </c>
      <c r="B6299" s="317">
        <v>184</v>
      </c>
      <c r="C6299" s="317">
        <v>184</v>
      </c>
      <c r="D6299" s="266">
        <f t="shared" si="125"/>
        <v>0</v>
      </c>
    </row>
    <row r="6300" spans="1:4" x14ac:dyDescent="0.25">
      <c r="A6300" s="316" t="s">
        <v>5427</v>
      </c>
      <c r="B6300" s="317">
        <v>184</v>
      </c>
      <c r="C6300" s="317">
        <v>184</v>
      </c>
      <c r="D6300" s="266">
        <f t="shared" si="125"/>
        <v>0</v>
      </c>
    </row>
    <row r="6301" spans="1:4" x14ac:dyDescent="0.25">
      <c r="A6301" s="316" t="s">
        <v>5427</v>
      </c>
      <c r="B6301" s="317">
        <v>184</v>
      </c>
      <c r="C6301" s="317">
        <v>184</v>
      </c>
      <c r="D6301" s="266">
        <f t="shared" si="125"/>
        <v>0</v>
      </c>
    </row>
    <row r="6302" spans="1:4" x14ac:dyDescent="0.25">
      <c r="A6302" s="316" t="s">
        <v>5427</v>
      </c>
      <c r="B6302" s="317">
        <v>184</v>
      </c>
      <c r="C6302" s="317">
        <v>184</v>
      </c>
      <c r="D6302" s="266">
        <f t="shared" si="125"/>
        <v>0</v>
      </c>
    </row>
    <row r="6303" spans="1:4" x14ac:dyDescent="0.25">
      <c r="A6303" s="316" t="s">
        <v>5427</v>
      </c>
      <c r="B6303" s="317">
        <v>184</v>
      </c>
      <c r="C6303" s="317">
        <v>184</v>
      </c>
      <c r="D6303" s="266">
        <f t="shared" si="125"/>
        <v>0</v>
      </c>
    </row>
    <row r="6304" spans="1:4" x14ac:dyDescent="0.25">
      <c r="A6304" s="316" t="s">
        <v>5427</v>
      </c>
      <c r="B6304" s="317">
        <v>184</v>
      </c>
      <c r="C6304" s="317">
        <v>184</v>
      </c>
      <c r="D6304" s="266">
        <f t="shared" si="125"/>
        <v>0</v>
      </c>
    </row>
    <row r="6305" spans="1:4" x14ac:dyDescent="0.25">
      <c r="A6305" s="316" t="s">
        <v>5427</v>
      </c>
      <c r="B6305" s="317">
        <v>184</v>
      </c>
      <c r="C6305" s="317">
        <v>184</v>
      </c>
      <c r="D6305" s="266">
        <f t="shared" si="125"/>
        <v>0</v>
      </c>
    </row>
    <row r="6306" spans="1:4" x14ac:dyDescent="0.25">
      <c r="A6306" s="316" t="s">
        <v>5427</v>
      </c>
      <c r="B6306" s="317">
        <v>184</v>
      </c>
      <c r="C6306" s="317">
        <v>184</v>
      </c>
      <c r="D6306" s="266">
        <f t="shared" si="125"/>
        <v>0</v>
      </c>
    </row>
    <row r="6307" spans="1:4" x14ac:dyDescent="0.25">
      <c r="A6307" s="316" t="s">
        <v>5427</v>
      </c>
      <c r="B6307" s="317">
        <v>184</v>
      </c>
      <c r="C6307" s="317">
        <v>184</v>
      </c>
      <c r="D6307" s="266">
        <f t="shared" si="125"/>
        <v>0</v>
      </c>
    </row>
    <row r="6308" spans="1:4" x14ac:dyDescent="0.25">
      <c r="A6308" s="316" t="s">
        <v>5427</v>
      </c>
      <c r="B6308" s="317">
        <v>184</v>
      </c>
      <c r="C6308" s="317">
        <v>184</v>
      </c>
      <c r="D6308" s="266">
        <f t="shared" si="125"/>
        <v>0</v>
      </c>
    </row>
    <row r="6309" spans="1:4" x14ac:dyDescent="0.25">
      <c r="A6309" s="316" t="s">
        <v>5427</v>
      </c>
      <c r="B6309" s="317">
        <v>184</v>
      </c>
      <c r="C6309" s="317">
        <v>184</v>
      </c>
      <c r="D6309" s="266">
        <f t="shared" si="125"/>
        <v>0</v>
      </c>
    </row>
    <row r="6310" spans="1:4" x14ac:dyDescent="0.25">
      <c r="A6310" s="316" t="s">
        <v>5427</v>
      </c>
      <c r="B6310" s="317">
        <v>184</v>
      </c>
      <c r="C6310" s="317">
        <v>184</v>
      </c>
      <c r="D6310" s="266">
        <f t="shared" si="125"/>
        <v>0</v>
      </c>
    </row>
    <row r="6311" spans="1:4" x14ac:dyDescent="0.25">
      <c r="A6311" s="316" t="s">
        <v>5427</v>
      </c>
      <c r="B6311" s="317">
        <v>184</v>
      </c>
      <c r="C6311" s="317">
        <v>184</v>
      </c>
      <c r="D6311" s="266">
        <f t="shared" si="125"/>
        <v>0</v>
      </c>
    </row>
    <row r="6312" spans="1:4" x14ac:dyDescent="0.25">
      <c r="A6312" s="316" t="s">
        <v>5427</v>
      </c>
      <c r="B6312" s="317">
        <v>184</v>
      </c>
      <c r="C6312" s="317">
        <v>184</v>
      </c>
      <c r="D6312" s="266">
        <f t="shared" si="125"/>
        <v>0</v>
      </c>
    </row>
    <row r="6313" spans="1:4" x14ac:dyDescent="0.25">
      <c r="A6313" s="316" t="s">
        <v>5427</v>
      </c>
      <c r="B6313" s="317">
        <v>184</v>
      </c>
      <c r="C6313" s="317">
        <v>184</v>
      </c>
      <c r="D6313" s="266">
        <f t="shared" si="125"/>
        <v>0</v>
      </c>
    </row>
    <row r="6314" spans="1:4" x14ac:dyDescent="0.25">
      <c r="A6314" s="316" t="s">
        <v>5427</v>
      </c>
      <c r="B6314" s="317">
        <v>184</v>
      </c>
      <c r="C6314" s="317">
        <v>184</v>
      </c>
      <c r="D6314" s="266">
        <f t="shared" si="125"/>
        <v>0</v>
      </c>
    </row>
    <row r="6315" spans="1:4" x14ac:dyDescent="0.25">
      <c r="A6315" s="316" t="s">
        <v>5427</v>
      </c>
      <c r="B6315" s="317">
        <v>184</v>
      </c>
      <c r="C6315" s="317">
        <v>184</v>
      </c>
      <c r="D6315" s="266">
        <f t="shared" si="125"/>
        <v>0</v>
      </c>
    </row>
    <row r="6316" spans="1:4" x14ac:dyDescent="0.25">
      <c r="A6316" s="316" t="s">
        <v>5427</v>
      </c>
      <c r="B6316" s="317">
        <v>184</v>
      </c>
      <c r="C6316" s="317">
        <v>184</v>
      </c>
      <c r="D6316" s="266">
        <f t="shared" si="125"/>
        <v>0</v>
      </c>
    </row>
    <row r="6317" spans="1:4" x14ac:dyDescent="0.25">
      <c r="A6317" s="316" t="s">
        <v>5427</v>
      </c>
      <c r="B6317" s="317">
        <v>184</v>
      </c>
      <c r="C6317" s="317">
        <v>184</v>
      </c>
      <c r="D6317" s="266">
        <f t="shared" si="125"/>
        <v>0</v>
      </c>
    </row>
    <row r="6318" spans="1:4" x14ac:dyDescent="0.25">
      <c r="A6318" s="316" t="s">
        <v>5427</v>
      </c>
      <c r="B6318" s="317">
        <v>184</v>
      </c>
      <c r="C6318" s="317">
        <v>184</v>
      </c>
      <c r="D6318" s="266">
        <f t="shared" si="125"/>
        <v>0</v>
      </c>
    </row>
    <row r="6319" spans="1:4" x14ac:dyDescent="0.25">
      <c r="A6319" s="316" t="s">
        <v>5427</v>
      </c>
      <c r="B6319" s="317">
        <v>184</v>
      </c>
      <c r="C6319" s="317">
        <v>184</v>
      </c>
      <c r="D6319" s="266">
        <f t="shared" si="125"/>
        <v>0</v>
      </c>
    </row>
    <row r="6320" spans="1:4" x14ac:dyDescent="0.25">
      <c r="A6320" s="316" t="s">
        <v>5427</v>
      </c>
      <c r="B6320" s="317">
        <v>184</v>
      </c>
      <c r="C6320" s="317">
        <v>184</v>
      </c>
      <c r="D6320" s="266">
        <f t="shared" si="125"/>
        <v>0</v>
      </c>
    </row>
    <row r="6321" spans="1:4" x14ac:dyDescent="0.25">
      <c r="A6321" s="316" t="s">
        <v>5427</v>
      </c>
      <c r="B6321" s="317">
        <v>184</v>
      </c>
      <c r="C6321" s="317">
        <v>184</v>
      </c>
      <c r="D6321" s="266">
        <f t="shared" si="125"/>
        <v>0</v>
      </c>
    </row>
    <row r="6322" spans="1:4" x14ac:dyDescent="0.25">
      <c r="A6322" s="316" t="s">
        <v>5427</v>
      </c>
      <c r="B6322" s="317">
        <v>184</v>
      </c>
      <c r="C6322" s="317">
        <v>184</v>
      </c>
      <c r="D6322" s="266">
        <f t="shared" si="125"/>
        <v>0</v>
      </c>
    </row>
    <row r="6323" spans="1:4" x14ac:dyDescent="0.25">
      <c r="A6323" s="316" t="s">
        <v>5427</v>
      </c>
      <c r="B6323" s="317">
        <v>184</v>
      </c>
      <c r="C6323" s="317">
        <v>184</v>
      </c>
      <c r="D6323" s="266">
        <f t="shared" si="125"/>
        <v>0</v>
      </c>
    </row>
    <row r="6324" spans="1:4" x14ac:dyDescent="0.25">
      <c r="A6324" s="316" t="s">
        <v>5427</v>
      </c>
      <c r="B6324" s="317">
        <v>184</v>
      </c>
      <c r="C6324" s="317">
        <v>184</v>
      </c>
      <c r="D6324" s="266">
        <f t="shared" si="125"/>
        <v>0</v>
      </c>
    </row>
    <row r="6325" spans="1:4" x14ac:dyDescent="0.25">
      <c r="A6325" s="316" t="s">
        <v>5427</v>
      </c>
      <c r="B6325" s="317">
        <v>184</v>
      </c>
      <c r="C6325" s="317">
        <v>184</v>
      </c>
      <c r="D6325" s="266">
        <f t="shared" si="125"/>
        <v>0</v>
      </c>
    </row>
    <row r="6326" spans="1:4" x14ac:dyDescent="0.25">
      <c r="A6326" s="316" t="s">
        <v>5427</v>
      </c>
      <c r="B6326" s="317">
        <v>184</v>
      </c>
      <c r="C6326" s="317">
        <v>184</v>
      </c>
      <c r="D6326" s="266">
        <f t="shared" si="125"/>
        <v>0</v>
      </c>
    </row>
    <row r="6327" spans="1:4" x14ac:dyDescent="0.25">
      <c r="A6327" s="316" t="s">
        <v>5427</v>
      </c>
      <c r="B6327" s="317">
        <v>184</v>
      </c>
      <c r="C6327" s="317">
        <v>184</v>
      </c>
      <c r="D6327" s="266">
        <f t="shared" si="125"/>
        <v>0</v>
      </c>
    </row>
    <row r="6328" spans="1:4" x14ac:dyDescent="0.25">
      <c r="A6328" s="316" t="s">
        <v>5427</v>
      </c>
      <c r="B6328" s="317">
        <v>184</v>
      </c>
      <c r="C6328" s="317">
        <v>184</v>
      </c>
      <c r="D6328" s="266">
        <f t="shared" si="125"/>
        <v>0</v>
      </c>
    </row>
    <row r="6329" spans="1:4" x14ac:dyDescent="0.25">
      <c r="A6329" s="316" t="s">
        <v>5427</v>
      </c>
      <c r="B6329" s="317">
        <v>184</v>
      </c>
      <c r="C6329" s="317">
        <v>184</v>
      </c>
      <c r="D6329" s="266">
        <f t="shared" si="125"/>
        <v>0</v>
      </c>
    </row>
    <row r="6330" spans="1:4" x14ac:dyDescent="0.25">
      <c r="A6330" s="316" t="s">
        <v>5427</v>
      </c>
      <c r="B6330" s="317">
        <v>184</v>
      </c>
      <c r="C6330" s="317">
        <v>184</v>
      </c>
      <c r="D6330" s="266">
        <f t="shared" si="125"/>
        <v>0</v>
      </c>
    </row>
    <row r="6331" spans="1:4" x14ac:dyDescent="0.25">
      <c r="A6331" s="316" t="s">
        <v>5427</v>
      </c>
      <c r="B6331" s="317">
        <v>184</v>
      </c>
      <c r="C6331" s="317">
        <v>184</v>
      </c>
      <c r="D6331" s="266">
        <f t="shared" si="125"/>
        <v>0</v>
      </c>
    </row>
    <row r="6332" spans="1:4" x14ac:dyDescent="0.25">
      <c r="A6332" s="316" t="s">
        <v>5427</v>
      </c>
      <c r="B6332" s="317">
        <v>184</v>
      </c>
      <c r="C6332" s="317">
        <v>184</v>
      </c>
      <c r="D6332" s="266">
        <f t="shared" si="125"/>
        <v>0</v>
      </c>
    </row>
    <row r="6333" spans="1:4" x14ac:dyDescent="0.25">
      <c r="A6333" s="316" t="s">
        <v>5427</v>
      </c>
      <c r="B6333" s="317">
        <v>184</v>
      </c>
      <c r="C6333" s="317">
        <v>184</v>
      </c>
      <c r="D6333" s="266">
        <f t="shared" si="125"/>
        <v>0</v>
      </c>
    </row>
    <row r="6334" spans="1:4" x14ac:dyDescent="0.25">
      <c r="A6334" s="316" t="s">
        <v>5427</v>
      </c>
      <c r="B6334" s="317">
        <v>184</v>
      </c>
      <c r="C6334" s="317">
        <v>184</v>
      </c>
      <c r="D6334" s="266">
        <f t="shared" si="125"/>
        <v>0</v>
      </c>
    </row>
    <row r="6335" spans="1:4" x14ac:dyDescent="0.25">
      <c r="A6335" s="316" t="s">
        <v>5427</v>
      </c>
      <c r="B6335" s="317">
        <v>184</v>
      </c>
      <c r="C6335" s="317">
        <v>184</v>
      </c>
      <c r="D6335" s="266">
        <f t="shared" si="125"/>
        <v>0</v>
      </c>
    </row>
    <row r="6336" spans="1:4" x14ac:dyDescent="0.25">
      <c r="A6336" s="316" t="s">
        <v>5427</v>
      </c>
      <c r="B6336" s="317">
        <v>184</v>
      </c>
      <c r="C6336" s="317">
        <v>184</v>
      </c>
      <c r="D6336" s="266">
        <f t="shared" si="125"/>
        <v>0</v>
      </c>
    </row>
    <row r="6337" spans="1:4" x14ac:dyDescent="0.25">
      <c r="A6337" s="316" t="s">
        <v>5427</v>
      </c>
      <c r="B6337" s="317">
        <v>184</v>
      </c>
      <c r="C6337" s="317">
        <v>184</v>
      </c>
      <c r="D6337" s="266">
        <f t="shared" si="125"/>
        <v>0</v>
      </c>
    </row>
    <row r="6338" spans="1:4" x14ac:dyDescent="0.25">
      <c r="A6338" s="316" t="s">
        <v>5427</v>
      </c>
      <c r="B6338" s="317">
        <v>184</v>
      </c>
      <c r="C6338" s="317">
        <v>184</v>
      </c>
      <c r="D6338" s="266">
        <f t="shared" si="125"/>
        <v>0</v>
      </c>
    </row>
    <row r="6339" spans="1:4" x14ac:dyDescent="0.25">
      <c r="A6339" s="316" t="s">
        <v>5427</v>
      </c>
      <c r="B6339" s="317">
        <v>184</v>
      </c>
      <c r="C6339" s="317">
        <v>184</v>
      </c>
      <c r="D6339" s="266">
        <f t="shared" si="125"/>
        <v>0</v>
      </c>
    </row>
    <row r="6340" spans="1:4" x14ac:dyDescent="0.25">
      <c r="A6340" s="316" t="s">
        <v>5427</v>
      </c>
      <c r="B6340" s="317">
        <v>184</v>
      </c>
      <c r="C6340" s="317">
        <v>184</v>
      </c>
      <c r="D6340" s="266">
        <f t="shared" si="125"/>
        <v>0</v>
      </c>
    </row>
    <row r="6341" spans="1:4" x14ac:dyDescent="0.25">
      <c r="A6341" s="316" t="s">
        <v>5427</v>
      </c>
      <c r="B6341" s="317">
        <v>184</v>
      </c>
      <c r="C6341" s="317">
        <v>184</v>
      </c>
      <c r="D6341" s="266">
        <f t="shared" si="125"/>
        <v>0</v>
      </c>
    </row>
    <row r="6342" spans="1:4" x14ac:dyDescent="0.25">
      <c r="A6342" s="316" t="s">
        <v>5427</v>
      </c>
      <c r="B6342" s="317">
        <v>184</v>
      </c>
      <c r="C6342" s="317">
        <v>184</v>
      </c>
      <c r="D6342" s="266">
        <f t="shared" si="125"/>
        <v>0</v>
      </c>
    </row>
    <row r="6343" spans="1:4" x14ac:dyDescent="0.25">
      <c r="A6343" s="316" t="s">
        <v>5427</v>
      </c>
      <c r="B6343" s="317">
        <v>184</v>
      </c>
      <c r="C6343" s="317">
        <v>184</v>
      </c>
      <c r="D6343" s="266">
        <f t="shared" si="125"/>
        <v>0</v>
      </c>
    </row>
    <row r="6344" spans="1:4" x14ac:dyDescent="0.25">
      <c r="A6344" s="316" t="s">
        <v>5427</v>
      </c>
      <c r="B6344" s="317">
        <v>184</v>
      </c>
      <c r="C6344" s="317">
        <v>184</v>
      </c>
      <c r="D6344" s="266">
        <f t="shared" si="125"/>
        <v>0</v>
      </c>
    </row>
    <row r="6345" spans="1:4" x14ac:dyDescent="0.25">
      <c r="A6345" s="316" t="s">
        <v>5427</v>
      </c>
      <c r="B6345" s="317">
        <v>184</v>
      </c>
      <c r="C6345" s="317">
        <v>184</v>
      </c>
      <c r="D6345" s="266">
        <f t="shared" si="125"/>
        <v>0</v>
      </c>
    </row>
    <row r="6346" spans="1:4" x14ac:dyDescent="0.25">
      <c r="A6346" s="316" t="s">
        <v>5427</v>
      </c>
      <c r="B6346" s="317">
        <v>184</v>
      </c>
      <c r="C6346" s="317">
        <v>184</v>
      </c>
      <c r="D6346" s="266">
        <f t="shared" si="125"/>
        <v>0</v>
      </c>
    </row>
    <row r="6347" spans="1:4" x14ac:dyDescent="0.25">
      <c r="A6347" s="316" t="s">
        <v>5427</v>
      </c>
      <c r="B6347" s="317">
        <v>184</v>
      </c>
      <c r="C6347" s="317">
        <v>184</v>
      </c>
      <c r="D6347" s="266">
        <f t="shared" si="125"/>
        <v>0</v>
      </c>
    </row>
    <row r="6348" spans="1:4" x14ac:dyDescent="0.25">
      <c r="A6348" s="316" t="s">
        <v>5427</v>
      </c>
      <c r="B6348" s="317">
        <v>184</v>
      </c>
      <c r="C6348" s="317">
        <v>184</v>
      </c>
      <c r="D6348" s="266">
        <f t="shared" si="125"/>
        <v>0</v>
      </c>
    </row>
    <row r="6349" spans="1:4" x14ac:dyDescent="0.25">
      <c r="A6349" s="316" t="s">
        <v>5427</v>
      </c>
      <c r="B6349" s="317">
        <v>184</v>
      </c>
      <c r="C6349" s="317">
        <v>184</v>
      </c>
      <c r="D6349" s="266">
        <f t="shared" si="125"/>
        <v>0</v>
      </c>
    </row>
    <row r="6350" spans="1:4" x14ac:dyDescent="0.25">
      <c r="A6350" s="316" t="s">
        <v>5427</v>
      </c>
      <c r="B6350" s="317">
        <v>184</v>
      </c>
      <c r="C6350" s="317">
        <v>184</v>
      </c>
      <c r="D6350" s="266">
        <f t="shared" si="125"/>
        <v>0</v>
      </c>
    </row>
    <row r="6351" spans="1:4" x14ac:dyDescent="0.25">
      <c r="A6351" s="316" t="s">
        <v>5427</v>
      </c>
      <c r="B6351" s="317">
        <v>184</v>
      </c>
      <c r="C6351" s="317">
        <v>184</v>
      </c>
      <c r="D6351" s="266">
        <f t="shared" si="125"/>
        <v>0</v>
      </c>
    </row>
    <row r="6352" spans="1:4" x14ac:dyDescent="0.25">
      <c r="A6352" s="316" t="s">
        <v>5427</v>
      </c>
      <c r="B6352" s="317">
        <v>184</v>
      </c>
      <c r="C6352" s="317">
        <v>184</v>
      </c>
      <c r="D6352" s="266">
        <f t="shared" si="125"/>
        <v>0</v>
      </c>
    </row>
    <row r="6353" spans="1:4" x14ac:dyDescent="0.25">
      <c r="A6353" s="316" t="s">
        <v>5427</v>
      </c>
      <c r="B6353" s="317">
        <v>184</v>
      </c>
      <c r="C6353" s="317">
        <v>184</v>
      </c>
      <c r="D6353" s="266">
        <f t="shared" si="125"/>
        <v>0</v>
      </c>
    </row>
    <row r="6354" spans="1:4" x14ac:dyDescent="0.25">
      <c r="A6354" s="316" t="s">
        <v>5427</v>
      </c>
      <c r="B6354" s="317">
        <v>184</v>
      </c>
      <c r="C6354" s="317">
        <v>184</v>
      </c>
      <c r="D6354" s="266">
        <f t="shared" si="125"/>
        <v>0</v>
      </c>
    </row>
    <row r="6355" spans="1:4" x14ac:dyDescent="0.25">
      <c r="A6355" s="316" t="s">
        <v>5427</v>
      </c>
      <c r="B6355" s="317">
        <v>184</v>
      </c>
      <c r="C6355" s="317">
        <v>184</v>
      </c>
      <c r="D6355" s="266">
        <f t="shared" si="125"/>
        <v>0</v>
      </c>
    </row>
    <row r="6356" spans="1:4" x14ac:dyDescent="0.25">
      <c r="A6356" s="316" t="s">
        <v>5427</v>
      </c>
      <c r="B6356" s="317">
        <v>184</v>
      </c>
      <c r="C6356" s="317">
        <v>184</v>
      </c>
      <c r="D6356" s="266">
        <f t="shared" si="125"/>
        <v>0</v>
      </c>
    </row>
    <row r="6357" spans="1:4" x14ac:dyDescent="0.25">
      <c r="A6357" s="316" t="s">
        <v>5427</v>
      </c>
      <c r="B6357" s="317">
        <v>184</v>
      </c>
      <c r="C6357" s="317">
        <v>184</v>
      </c>
      <c r="D6357" s="266">
        <f t="shared" si="125"/>
        <v>0</v>
      </c>
    </row>
    <row r="6358" spans="1:4" x14ac:dyDescent="0.25">
      <c r="A6358" s="316" t="s">
        <v>5427</v>
      </c>
      <c r="B6358" s="317">
        <v>184</v>
      </c>
      <c r="C6358" s="317">
        <v>184</v>
      </c>
      <c r="D6358" s="266">
        <f t="shared" si="125"/>
        <v>0</v>
      </c>
    </row>
    <row r="6359" spans="1:4" x14ac:dyDescent="0.25">
      <c r="A6359" s="316" t="s">
        <v>5427</v>
      </c>
      <c r="B6359" s="317">
        <v>184</v>
      </c>
      <c r="C6359" s="317">
        <v>184</v>
      </c>
      <c r="D6359" s="266">
        <f t="shared" ref="D6359:D6422" si="126">B6359-C6359</f>
        <v>0</v>
      </c>
    </row>
    <row r="6360" spans="1:4" x14ac:dyDescent="0.25">
      <c r="A6360" s="316" t="s">
        <v>5427</v>
      </c>
      <c r="B6360" s="317">
        <v>184</v>
      </c>
      <c r="C6360" s="317">
        <v>184</v>
      </c>
      <c r="D6360" s="266">
        <f t="shared" si="126"/>
        <v>0</v>
      </c>
    </row>
    <row r="6361" spans="1:4" x14ac:dyDescent="0.25">
      <c r="A6361" s="316" t="s">
        <v>5427</v>
      </c>
      <c r="B6361" s="317">
        <v>184</v>
      </c>
      <c r="C6361" s="317">
        <v>184</v>
      </c>
      <c r="D6361" s="266">
        <f t="shared" si="126"/>
        <v>0</v>
      </c>
    </row>
    <row r="6362" spans="1:4" x14ac:dyDescent="0.25">
      <c r="A6362" s="316" t="s">
        <v>5427</v>
      </c>
      <c r="B6362" s="317">
        <v>184</v>
      </c>
      <c r="C6362" s="317">
        <v>184</v>
      </c>
      <c r="D6362" s="266">
        <f t="shared" si="126"/>
        <v>0</v>
      </c>
    </row>
    <row r="6363" spans="1:4" x14ac:dyDescent="0.25">
      <c r="A6363" s="316" t="s">
        <v>5427</v>
      </c>
      <c r="B6363" s="317">
        <v>184</v>
      </c>
      <c r="C6363" s="317">
        <v>184</v>
      </c>
      <c r="D6363" s="266">
        <f t="shared" si="126"/>
        <v>0</v>
      </c>
    </row>
    <row r="6364" spans="1:4" x14ac:dyDescent="0.25">
      <c r="A6364" s="316" t="s">
        <v>5427</v>
      </c>
      <c r="B6364" s="317">
        <v>184</v>
      </c>
      <c r="C6364" s="317">
        <v>184</v>
      </c>
      <c r="D6364" s="266">
        <f t="shared" si="126"/>
        <v>0</v>
      </c>
    </row>
    <row r="6365" spans="1:4" x14ac:dyDescent="0.25">
      <c r="A6365" s="316" t="s">
        <v>5427</v>
      </c>
      <c r="B6365" s="317">
        <v>184</v>
      </c>
      <c r="C6365" s="317">
        <v>184</v>
      </c>
      <c r="D6365" s="266">
        <f t="shared" si="126"/>
        <v>0</v>
      </c>
    </row>
    <row r="6366" spans="1:4" x14ac:dyDescent="0.25">
      <c r="A6366" s="316" t="s">
        <v>5427</v>
      </c>
      <c r="B6366" s="317">
        <v>184</v>
      </c>
      <c r="C6366" s="317">
        <v>184</v>
      </c>
      <c r="D6366" s="266">
        <f t="shared" si="126"/>
        <v>0</v>
      </c>
    </row>
    <row r="6367" spans="1:4" x14ac:dyDescent="0.25">
      <c r="A6367" s="316" t="s">
        <v>5427</v>
      </c>
      <c r="B6367" s="317">
        <v>184</v>
      </c>
      <c r="C6367" s="317">
        <v>184</v>
      </c>
      <c r="D6367" s="266">
        <f t="shared" si="126"/>
        <v>0</v>
      </c>
    </row>
    <row r="6368" spans="1:4" x14ac:dyDescent="0.25">
      <c r="A6368" s="316" t="s">
        <v>5427</v>
      </c>
      <c r="B6368" s="317">
        <v>184</v>
      </c>
      <c r="C6368" s="317">
        <v>184</v>
      </c>
      <c r="D6368" s="266">
        <f t="shared" si="126"/>
        <v>0</v>
      </c>
    </row>
    <row r="6369" spans="1:4" x14ac:dyDescent="0.25">
      <c r="A6369" s="316" t="s">
        <v>5427</v>
      </c>
      <c r="B6369" s="317">
        <v>184</v>
      </c>
      <c r="C6369" s="317">
        <v>184</v>
      </c>
      <c r="D6369" s="266">
        <f t="shared" si="126"/>
        <v>0</v>
      </c>
    </row>
    <row r="6370" spans="1:4" x14ac:dyDescent="0.25">
      <c r="A6370" s="316" t="s">
        <v>5427</v>
      </c>
      <c r="B6370" s="317">
        <v>184</v>
      </c>
      <c r="C6370" s="317">
        <v>184</v>
      </c>
      <c r="D6370" s="266">
        <f t="shared" si="126"/>
        <v>0</v>
      </c>
    </row>
    <row r="6371" spans="1:4" x14ac:dyDescent="0.25">
      <c r="A6371" s="316" t="s">
        <v>5427</v>
      </c>
      <c r="B6371" s="317">
        <v>184</v>
      </c>
      <c r="C6371" s="317">
        <v>184</v>
      </c>
      <c r="D6371" s="266">
        <f t="shared" si="126"/>
        <v>0</v>
      </c>
    </row>
    <row r="6372" spans="1:4" x14ac:dyDescent="0.25">
      <c r="A6372" s="316" t="s">
        <v>5427</v>
      </c>
      <c r="B6372" s="317">
        <v>184</v>
      </c>
      <c r="C6372" s="317">
        <v>184</v>
      </c>
      <c r="D6372" s="266">
        <f t="shared" si="126"/>
        <v>0</v>
      </c>
    </row>
    <row r="6373" spans="1:4" x14ac:dyDescent="0.25">
      <c r="A6373" s="316" t="s">
        <v>5427</v>
      </c>
      <c r="B6373" s="317">
        <v>184</v>
      </c>
      <c r="C6373" s="317">
        <v>184</v>
      </c>
      <c r="D6373" s="266">
        <f t="shared" si="126"/>
        <v>0</v>
      </c>
    </row>
    <row r="6374" spans="1:4" x14ac:dyDescent="0.25">
      <c r="A6374" s="316" t="s">
        <v>5427</v>
      </c>
      <c r="B6374" s="317">
        <v>184</v>
      </c>
      <c r="C6374" s="317">
        <v>184</v>
      </c>
      <c r="D6374" s="266">
        <f t="shared" si="126"/>
        <v>0</v>
      </c>
    </row>
    <row r="6375" spans="1:4" x14ac:dyDescent="0.25">
      <c r="A6375" s="316" t="s">
        <v>5427</v>
      </c>
      <c r="B6375" s="317">
        <v>184</v>
      </c>
      <c r="C6375" s="317">
        <v>184</v>
      </c>
      <c r="D6375" s="266">
        <f t="shared" si="126"/>
        <v>0</v>
      </c>
    </row>
    <row r="6376" spans="1:4" x14ac:dyDescent="0.25">
      <c r="A6376" s="316" t="s">
        <v>5427</v>
      </c>
      <c r="B6376" s="317">
        <v>184</v>
      </c>
      <c r="C6376" s="317">
        <v>184</v>
      </c>
      <c r="D6376" s="266">
        <f t="shared" si="126"/>
        <v>0</v>
      </c>
    </row>
    <row r="6377" spans="1:4" x14ac:dyDescent="0.25">
      <c r="A6377" s="316" t="s">
        <v>5427</v>
      </c>
      <c r="B6377" s="317">
        <v>184</v>
      </c>
      <c r="C6377" s="317">
        <v>184</v>
      </c>
      <c r="D6377" s="266">
        <f t="shared" si="126"/>
        <v>0</v>
      </c>
    </row>
    <row r="6378" spans="1:4" x14ac:dyDescent="0.25">
      <c r="A6378" s="316" t="s">
        <v>5427</v>
      </c>
      <c r="B6378" s="317">
        <v>184</v>
      </c>
      <c r="C6378" s="317">
        <v>184</v>
      </c>
      <c r="D6378" s="266">
        <f t="shared" si="126"/>
        <v>0</v>
      </c>
    </row>
    <row r="6379" spans="1:4" x14ac:dyDescent="0.25">
      <c r="A6379" s="316" t="s">
        <v>5427</v>
      </c>
      <c r="B6379" s="317">
        <v>184</v>
      </c>
      <c r="C6379" s="317">
        <v>184</v>
      </c>
      <c r="D6379" s="266">
        <f t="shared" si="126"/>
        <v>0</v>
      </c>
    </row>
    <row r="6380" spans="1:4" x14ac:dyDescent="0.25">
      <c r="A6380" s="316" t="s">
        <v>5427</v>
      </c>
      <c r="B6380" s="317">
        <v>184</v>
      </c>
      <c r="C6380" s="317">
        <v>184</v>
      </c>
      <c r="D6380" s="266">
        <f t="shared" si="126"/>
        <v>0</v>
      </c>
    </row>
    <row r="6381" spans="1:4" x14ac:dyDescent="0.25">
      <c r="A6381" s="316" t="s">
        <v>5427</v>
      </c>
      <c r="B6381" s="317">
        <v>184</v>
      </c>
      <c r="C6381" s="317">
        <v>184</v>
      </c>
      <c r="D6381" s="266">
        <f t="shared" si="126"/>
        <v>0</v>
      </c>
    </row>
    <row r="6382" spans="1:4" x14ac:dyDescent="0.25">
      <c r="A6382" s="316" t="s">
        <v>5427</v>
      </c>
      <c r="B6382" s="317">
        <v>184</v>
      </c>
      <c r="C6382" s="317">
        <v>184</v>
      </c>
      <c r="D6382" s="266">
        <f t="shared" si="126"/>
        <v>0</v>
      </c>
    </row>
    <row r="6383" spans="1:4" x14ac:dyDescent="0.25">
      <c r="A6383" s="316" t="s">
        <v>5427</v>
      </c>
      <c r="B6383" s="317">
        <v>184</v>
      </c>
      <c r="C6383" s="317">
        <v>184</v>
      </c>
      <c r="D6383" s="266">
        <f t="shared" si="126"/>
        <v>0</v>
      </c>
    </row>
    <row r="6384" spans="1:4" x14ac:dyDescent="0.25">
      <c r="A6384" s="316" t="s">
        <v>5427</v>
      </c>
      <c r="B6384" s="317">
        <v>184</v>
      </c>
      <c r="C6384" s="317">
        <v>184</v>
      </c>
      <c r="D6384" s="266">
        <f t="shared" si="126"/>
        <v>0</v>
      </c>
    </row>
    <row r="6385" spans="1:4" x14ac:dyDescent="0.25">
      <c r="A6385" s="316" t="s">
        <v>5427</v>
      </c>
      <c r="B6385" s="317">
        <v>184</v>
      </c>
      <c r="C6385" s="317">
        <v>184</v>
      </c>
      <c r="D6385" s="266">
        <f t="shared" si="126"/>
        <v>0</v>
      </c>
    </row>
    <row r="6386" spans="1:4" x14ac:dyDescent="0.25">
      <c r="A6386" s="316" t="s">
        <v>5427</v>
      </c>
      <c r="B6386" s="317">
        <v>184</v>
      </c>
      <c r="C6386" s="317">
        <v>184</v>
      </c>
      <c r="D6386" s="266">
        <f t="shared" si="126"/>
        <v>0</v>
      </c>
    </row>
    <row r="6387" spans="1:4" x14ac:dyDescent="0.25">
      <c r="A6387" s="316" t="s">
        <v>5427</v>
      </c>
      <c r="B6387" s="317">
        <v>184</v>
      </c>
      <c r="C6387" s="317">
        <v>184</v>
      </c>
      <c r="D6387" s="266">
        <f t="shared" si="126"/>
        <v>0</v>
      </c>
    </row>
    <row r="6388" spans="1:4" x14ac:dyDescent="0.25">
      <c r="A6388" s="316" t="s">
        <v>5427</v>
      </c>
      <c r="B6388" s="317">
        <v>184</v>
      </c>
      <c r="C6388" s="317">
        <v>184</v>
      </c>
      <c r="D6388" s="266">
        <f t="shared" si="126"/>
        <v>0</v>
      </c>
    </row>
    <row r="6389" spans="1:4" x14ac:dyDescent="0.25">
      <c r="A6389" s="316" t="s">
        <v>5427</v>
      </c>
      <c r="B6389" s="317">
        <v>184</v>
      </c>
      <c r="C6389" s="317">
        <v>184</v>
      </c>
      <c r="D6389" s="266">
        <f t="shared" si="126"/>
        <v>0</v>
      </c>
    </row>
    <row r="6390" spans="1:4" x14ac:dyDescent="0.25">
      <c r="A6390" s="316" t="s">
        <v>5427</v>
      </c>
      <c r="B6390" s="317">
        <v>184</v>
      </c>
      <c r="C6390" s="317">
        <v>184</v>
      </c>
      <c r="D6390" s="266">
        <f t="shared" si="126"/>
        <v>0</v>
      </c>
    </row>
    <row r="6391" spans="1:4" x14ac:dyDescent="0.25">
      <c r="A6391" s="316" t="s">
        <v>5427</v>
      </c>
      <c r="B6391" s="317">
        <v>184</v>
      </c>
      <c r="C6391" s="317">
        <v>184</v>
      </c>
      <c r="D6391" s="266">
        <f t="shared" si="126"/>
        <v>0</v>
      </c>
    </row>
    <row r="6392" spans="1:4" x14ac:dyDescent="0.25">
      <c r="A6392" s="316" t="s">
        <v>5427</v>
      </c>
      <c r="B6392" s="317">
        <v>184</v>
      </c>
      <c r="C6392" s="317">
        <v>184</v>
      </c>
      <c r="D6392" s="266">
        <f t="shared" si="126"/>
        <v>0</v>
      </c>
    </row>
    <row r="6393" spans="1:4" x14ac:dyDescent="0.25">
      <c r="A6393" s="316" t="s">
        <v>5427</v>
      </c>
      <c r="B6393" s="317">
        <v>184</v>
      </c>
      <c r="C6393" s="317">
        <v>184</v>
      </c>
      <c r="D6393" s="266">
        <f t="shared" si="126"/>
        <v>0</v>
      </c>
    </row>
    <row r="6394" spans="1:4" x14ac:dyDescent="0.25">
      <c r="A6394" s="316" t="s">
        <v>5427</v>
      </c>
      <c r="B6394" s="317">
        <v>184</v>
      </c>
      <c r="C6394" s="317">
        <v>184</v>
      </c>
      <c r="D6394" s="266">
        <f t="shared" si="126"/>
        <v>0</v>
      </c>
    </row>
    <row r="6395" spans="1:4" x14ac:dyDescent="0.25">
      <c r="A6395" s="316" t="s">
        <v>5427</v>
      </c>
      <c r="B6395" s="317">
        <v>184</v>
      </c>
      <c r="C6395" s="317">
        <v>184</v>
      </c>
      <c r="D6395" s="266">
        <f t="shared" si="126"/>
        <v>0</v>
      </c>
    </row>
    <row r="6396" spans="1:4" x14ac:dyDescent="0.25">
      <c r="A6396" s="316" t="s">
        <v>5427</v>
      </c>
      <c r="B6396" s="317">
        <v>184</v>
      </c>
      <c r="C6396" s="317">
        <v>184</v>
      </c>
      <c r="D6396" s="266">
        <f t="shared" si="126"/>
        <v>0</v>
      </c>
    </row>
    <row r="6397" spans="1:4" x14ac:dyDescent="0.25">
      <c r="A6397" s="316" t="s">
        <v>5427</v>
      </c>
      <c r="B6397" s="317">
        <v>184</v>
      </c>
      <c r="C6397" s="317">
        <v>184</v>
      </c>
      <c r="D6397" s="266">
        <f t="shared" si="126"/>
        <v>0</v>
      </c>
    </row>
    <row r="6398" spans="1:4" x14ac:dyDescent="0.25">
      <c r="A6398" s="316" t="s">
        <v>5427</v>
      </c>
      <c r="B6398" s="317">
        <v>184</v>
      </c>
      <c r="C6398" s="317">
        <v>184</v>
      </c>
      <c r="D6398" s="266">
        <f t="shared" si="126"/>
        <v>0</v>
      </c>
    </row>
    <row r="6399" spans="1:4" x14ac:dyDescent="0.25">
      <c r="A6399" s="316" t="s">
        <v>5427</v>
      </c>
      <c r="B6399" s="317">
        <v>184</v>
      </c>
      <c r="C6399" s="317">
        <v>184</v>
      </c>
      <c r="D6399" s="266">
        <f t="shared" si="126"/>
        <v>0</v>
      </c>
    </row>
    <row r="6400" spans="1:4" x14ac:dyDescent="0.25">
      <c r="A6400" s="316" t="s">
        <v>5427</v>
      </c>
      <c r="B6400" s="317">
        <v>184</v>
      </c>
      <c r="C6400" s="317">
        <v>184</v>
      </c>
      <c r="D6400" s="266">
        <f t="shared" si="126"/>
        <v>0</v>
      </c>
    </row>
    <row r="6401" spans="1:4" x14ac:dyDescent="0.25">
      <c r="A6401" s="316" t="s">
        <v>5427</v>
      </c>
      <c r="B6401" s="317">
        <v>184</v>
      </c>
      <c r="C6401" s="317">
        <v>184</v>
      </c>
      <c r="D6401" s="266">
        <f t="shared" si="126"/>
        <v>0</v>
      </c>
    </row>
    <row r="6402" spans="1:4" x14ac:dyDescent="0.25">
      <c r="A6402" s="316" t="s">
        <v>5427</v>
      </c>
      <c r="B6402" s="317">
        <v>184</v>
      </c>
      <c r="C6402" s="317">
        <v>184</v>
      </c>
      <c r="D6402" s="266">
        <f t="shared" si="126"/>
        <v>0</v>
      </c>
    </row>
    <row r="6403" spans="1:4" x14ac:dyDescent="0.25">
      <c r="A6403" s="316" t="s">
        <v>5427</v>
      </c>
      <c r="B6403" s="317">
        <v>184</v>
      </c>
      <c r="C6403" s="317">
        <v>184</v>
      </c>
      <c r="D6403" s="266">
        <f t="shared" si="126"/>
        <v>0</v>
      </c>
    </row>
    <row r="6404" spans="1:4" x14ac:dyDescent="0.25">
      <c r="A6404" s="316" t="s">
        <v>5427</v>
      </c>
      <c r="B6404" s="317">
        <v>184</v>
      </c>
      <c r="C6404" s="317">
        <v>184</v>
      </c>
      <c r="D6404" s="266">
        <f t="shared" si="126"/>
        <v>0</v>
      </c>
    </row>
    <row r="6405" spans="1:4" x14ac:dyDescent="0.25">
      <c r="A6405" s="316" t="s">
        <v>5427</v>
      </c>
      <c r="B6405" s="317">
        <v>184</v>
      </c>
      <c r="C6405" s="317">
        <v>184</v>
      </c>
      <c r="D6405" s="266">
        <f t="shared" si="126"/>
        <v>0</v>
      </c>
    </row>
    <row r="6406" spans="1:4" x14ac:dyDescent="0.25">
      <c r="A6406" s="316" t="s">
        <v>5427</v>
      </c>
      <c r="B6406" s="317">
        <v>184</v>
      </c>
      <c r="C6406" s="317">
        <v>184</v>
      </c>
      <c r="D6406" s="266">
        <f t="shared" si="126"/>
        <v>0</v>
      </c>
    </row>
    <row r="6407" spans="1:4" x14ac:dyDescent="0.25">
      <c r="A6407" s="316" t="s">
        <v>5427</v>
      </c>
      <c r="B6407" s="317">
        <v>184</v>
      </c>
      <c r="C6407" s="317">
        <v>184</v>
      </c>
      <c r="D6407" s="266">
        <f t="shared" si="126"/>
        <v>0</v>
      </c>
    </row>
    <row r="6408" spans="1:4" x14ac:dyDescent="0.25">
      <c r="A6408" s="316" t="s">
        <v>5427</v>
      </c>
      <c r="B6408" s="317">
        <v>184</v>
      </c>
      <c r="C6408" s="317">
        <v>184</v>
      </c>
      <c r="D6408" s="266">
        <f t="shared" si="126"/>
        <v>0</v>
      </c>
    </row>
    <row r="6409" spans="1:4" x14ac:dyDescent="0.25">
      <c r="A6409" s="316" t="s">
        <v>5427</v>
      </c>
      <c r="B6409" s="317">
        <v>184</v>
      </c>
      <c r="C6409" s="317">
        <v>184</v>
      </c>
      <c r="D6409" s="266">
        <f t="shared" si="126"/>
        <v>0</v>
      </c>
    </row>
    <row r="6410" spans="1:4" x14ac:dyDescent="0.25">
      <c r="A6410" s="316" t="s">
        <v>5427</v>
      </c>
      <c r="B6410" s="317">
        <v>184</v>
      </c>
      <c r="C6410" s="317">
        <v>184</v>
      </c>
      <c r="D6410" s="266">
        <f t="shared" si="126"/>
        <v>0</v>
      </c>
    </row>
    <row r="6411" spans="1:4" x14ac:dyDescent="0.25">
      <c r="A6411" s="316" t="s">
        <v>5427</v>
      </c>
      <c r="B6411" s="317">
        <v>184</v>
      </c>
      <c r="C6411" s="317">
        <v>184</v>
      </c>
      <c r="D6411" s="266">
        <f t="shared" si="126"/>
        <v>0</v>
      </c>
    </row>
    <row r="6412" spans="1:4" x14ac:dyDescent="0.25">
      <c r="A6412" s="316" t="s">
        <v>5427</v>
      </c>
      <c r="B6412" s="317">
        <v>184</v>
      </c>
      <c r="C6412" s="317">
        <v>184</v>
      </c>
      <c r="D6412" s="266">
        <f t="shared" si="126"/>
        <v>0</v>
      </c>
    </row>
    <row r="6413" spans="1:4" x14ac:dyDescent="0.25">
      <c r="A6413" s="316" t="s">
        <v>5427</v>
      </c>
      <c r="B6413" s="317">
        <v>184</v>
      </c>
      <c r="C6413" s="317">
        <v>184</v>
      </c>
      <c r="D6413" s="266">
        <f t="shared" si="126"/>
        <v>0</v>
      </c>
    </row>
    <row r="6414" spans="1:4" x14ac:dyDescent="0.25">
      <c r="A6414" s="316" t="s">
        <v>5427</v>
      </c>
      <c r="B6414" s="317">
        <v>184</v>
      </c>
      <c r="C6414" s="317">
        <v>184</v>
      </c>
      <c r="D6414" s="266">
        <f t="shared" si="126"/>
        <v>0</v>
      </c>
    </row>
    <row r="6415" spans="1:4" x14ac:dyDescent="0.25">
      <c r="A6415" s="316" t="s">
        <v>5427</v>
      </c>
      <c r="B6415" s="317">
        <v>184</v>
      </c>
      <c r="C6415" s="317">
        <v>184</v>
      </c>
      <c r="D6415" s="266">
        <f t="shared" si="126"/>
        <v>0</v>
      </c>
    </row>
    <row r="6416" spans="1:4" x14ac:dyDescent="0.25">
      <c r="A6416" s="316" t="s">
        <v>5427</v>
      </c>
      <c r="B6416" s="317">
        <v>184</v>
      </c>
      <c r="C6416" s="317">
        <v>184</v>
      </c>
      <c r="D6416" s="266">
        <f t="shared" si="126"/>
        <v>0</v>
      </c>
    </row>
    <row r="6417" spans="1:4" x14ac:dyDescent="0.25">
      <c r="A6417" s="316" t="s">
        <v>5427</v>
      </c>
      <c r="B6417" s="317">
        <v>184</v>
      </c>
      <c r="C6417" s="317">
        <v>184</v>
      </c>
      <c r="D6417" s="266">
        <f t="shared" si="126"/>
        <v>0</v>
      </c>
    </row>
    <row r="6418" spans="1:4" x14ac:dyDescent="0.25">
      <c r="A6418" s="316" t="s">
        <v>5427</v>
      </c>
      <c r="B6418" s="317">
        <v>184</v>
      </c>
      <c r="C6418" s="317">
        <v>184</v>
      </c>
      <c r="D6418" s="266">
        <f t="shared" si="126"/>
        <v>0</v>
      </c>
    </row>
    <row r="6419" spans="1:4" x14ac:dyDescent="0.25">
      <c r="A6419" s="316" t="s">
        <v>5427</v>
      </c>
      <c r="B6419" s="317">
        <v>184</v>
      </c>
      <c r="C6419" s="317">
        <v>184</v>
      </c>
      <c r="D6419" s="266">
        <f t="shared" si="126"/>
        <v>0</v>
      </c>
    </row>
    <row r="6420" spans="1:4" x14ac:dyDescent="0.25">
      <c r="A6420" s="316" t="s">
        <v>5427</v>
      </c>
      <c r="B6420" s="317">
        <v>184</v>
      </c>
      <c r="C6420" s="317">
        <v>184</v>
      </c>
      <c r="D6420" s="266">
        <f t="shared" si="126"/>
        <v>0</v>
      </c>
    </row>
    <row r="6421" spans="1:4" x14ac:dyDescent="0.25">
      <c r="A6421" s="316" t="s">
        <v>5427</v>
      </c>
      <c r="B6421" s="317">
        <v>184</v>
      </c>
      <c r="C6421" s="317">
        <v>184</v>
      </c>
      <c r="D6421" s="266">
        <f t="shared" si="126"/>
        <v>0</v>
      </c>
    </row>
    <row r="6422" spans="1:4" x14ac:dyDescent="0.25">
      <c r="A6422" s="316" t="s">
        <v>5427</v>
      </c>
      <c r="B6422" s="317">
        <v>184</v>
      </c>
      <c r="C6422" s="317">
        <v>184</v>
      </c>
      <c r="D6422" s="266">
        <f t="shared" si="126"/>
        <v>0</v>
      </c>
    </row>
    <row r="6423" spans="1:4" x14ac:dyDescent="0.25">
      <c r="A6423" s="316" t="s">
        <v>5427</v>
      </c>
      <c r="B6423" s="317">
        <v>184</v>
      </c>
      <c r="C6423" s="317">
        <v>184</v>
      </c>
      <c r="D6423" s="266">
        <f t="shared" ref="D6423:D6486" si="127">B6423-C6423</f>
        <v>0</v>
      </c>
    </row>
    <row r="6424" spans="1:4" x14ac:dyDescent="0.25">
      <c r="A6424" s="316" t="s">
        <v>5427</v>
      </c>
      <c r="B6424" s="317">
        <v>184</v>
      </c>
      <c r="C6424" s="317">
        <v>184</v>
      </c>
      <c r="D6424" s="266">
        <f t="shared" si="127"/>
        <v>0</v>
      </c>
    </row>
    <row r="6425" spans="1:4" x14ac:dyDescent="0.25">
      <c r="A6425" s="316" t="s">
        <v>5427</v>
      </c>
      <c r="B6425" s="317">
        <v>184</v>
      </c>
      <c r="C6425" s="317">
        <v>184</v>
      </c>
      <c r="D6425" s="266">
        <f t="shared" si="127"/>
        <v>0</v>
      </c>
    </row>
    <row r="6426" spans="1:4" x14ac:dyDescent="0.25">
      <c r="A6426" s="316" t="s">
        <v>5427</v>
      </c>
      <c r="B6426" s="317">
        <v>184</v>
      </c>
      <c r="C6426" s="317">
        <v>184</v>
      </c>
      <c r="D6426" s="266">
        <f t="shared" si="127"/>
        <v>0</v>
      </c>
    </row>
    <row r="6427" spans="1:4" x14ac:dyDescent="0.25">
      <c r="A6427" s="316" t="s">
        <v>5427</v>
      </c>
      <c r="B6427" s="317">
        <v>184</v>
      </c>
      <c r="C6427" s="317">
        <v>184</v>
      </c>
      <c r="D6427" s="266">
        <f t="shared" si="127"/>
        <v>0</v>
      </c>
    </row>
    <row r="6428" spans="1:4" x14ac:dyDescent="0.25">
      <c r="A6428" s="316" t="s">
        <v>5427</v>
      </c>
      <c r="B6428" s="317">
        <v>184</v>
      </c>
      <c r="C6428" s="317">
        <v>184</v>
      </c>
      <c r="D6428" s="266">
        <f t="shared" si="127"/>
        <v>0</v>
      </c>
    </row>
    <row r="6429" spans="1:4" x14ac:dyDescent="0.25">
      <c r="A6429" s="316" t="s">
        <v>5427</v>
      </c>
      <c r="B6429" s="317">
        <v>184</v>
      </c>
      <c r="C6429" s="317">
        <v>184</v>
      </c>
      <c r="D6429" s="266">
        <f t="shared" si="127"/>
        <v>0</v>
      </c>
    </row>
    <row r="6430" spans="1:4" x14ac:dyDescent="0.25">
      <c r="A6430" s="316" t="s">
        <v>5427</v>
      </c>
      <c r="B6430" s="317">
        <v>184</v>
      </c>
      <c r="C6430" s="317">
        <v>184</v>
      </c>
      <c r="D6430" s="266">
        <f t="shared" si="127"/>
        <v>0</v>
      </c>
    </row>
    <row r="6431" spans="1:4" x14ac:dyDescent="0.25">
      <c r="A6431" s="316" t="s">
        <v>5427</v>
      </c>
      <c r="B6431" s="317">
        <v>184</v>
      </c>
      <c r="C6431" s="317">
        <v>184</v>
      </c>
      <c r="D6431" s="266">
        <f t="shared" si="127"/>
        <v>0</v>
      </c>
    </row>
    <row r="6432" spans="1:4" x14ac:dyDescent="0.25">
      <c r="A6432" s="316" t="s">
        <v>5427</v>
      </c>
      <c r="B6432" s="317">
        <v>184</v>
      </c>
      <c r="C6432" s="317">
        <v>184</v>
      </c>
      <c r="D6432" s="266">
        <f t="shared" si="127"/>
        <v>0</v>
      </c>
    </row>
    <row r="6433" spans="1:4" x14ac:dyDescent="0.25">
      <c r="A6433" s="316" t="s">
        <v>5427</v>
      </c>
      <c r="B6433" s="317">
        <v>184</v>
      </c>
      <c r="C6433" s="317">
        <v>184</v>
      </c>
      <c r="D6433" s="266">
        <f t="shared" si="127"/>
        <v>0</v>
      </c>
    </row>
    <row r="6434" spans="1:4" x14ac:dyDescent="0.25">
      <c r="A6434" s="316" t="s">
        <v>5427</v>
      </c>
      <c r="B6434" s="317">
        <v>184</v>
      </c>
      <c r="C6434" s="317">
        <v>184</v>
      </c>
      <c r="D6434" s="266">
        <f t="shared" si="127"/>
        <v>0</v>
      </c>
    </row>
    <row r="6435" spans="1:4" x14ac:dyDescent="0.25">
      <c r="A6435" s="316" t="s">
        <v>5427</v>
      </c>
      <c r="B6435" s="317">
        <v>184</v>
      </c>
      <c r="C6435" s="317">
        <v>184</v>
      </c>
      <c r="D6435" s="266">
        <f t="shared" si="127"/>
        <v>0</v>
      </c>
    </row>
    <row r="6436" spans="1:4" x14ac:dyDescent="0.25">
      <c r="A6436" s="316" t="s">
        <v>5427</v>
      </c>
      <c r="B6436" s="317">
        <v>184</v>
      </c>
      <c r="C6436" s="317">
        <v>184</v>
      </c>
      <c r="D6436" s="266">
        <f t="shared" si="127"/>
        <v>0</v>
      </c>
    </row>
    <row r="6437" spans="1:4" x14ac:dyDescent="0.25">
      <c r="A6437" s="316" t="s">
        <v>5427</v>
      </c>
      <c r="B6437" s="317">
        <v>184</v>
      </c>
      <c r="C6437" s="317">
        <v>184</v>
      </c>
      <c r="D6437" s="266">
        <f t="shared" si="127"/>
        <v>0</v>
      </c>
    </row>
    <row r="6438" spans="1:4" x14ac:dyDescent="0.25">
      <c r="A6438" s="316" t="s">
        <v>5427</v>
      </c>
      <c r="B6438" s="317">
        <v>184</v>
      </c>
      <c r="C6438" s="317">
        <v>184</v>
      </c>
      <c r="D6438" s="266">
        <f t="shared" si="127"/>
        <v>0</v>
      </c>
    </row>
    <row r="6439" spans="1:4" x14ac:dyDescent="0.25">
      <c r="A6439" s="316" t="s">
        <v>5427</v>
      </c>
      <c r="B6439" s="317">
        <v>184</v>
      </c>
      <c r="C6439" s="317">
        <v>184</v>
      </c>
      <c r="D6439" s="266">
        <f t="shared" si="127"/>
        <v>0</v>
      </c>
    </row>
    <row r="6440" spans="1:4" x14ac:dyDescent="0.25">
      <c r="A6440" s="316" t="s">
        <v>5427</v>
      </c>
      <c r="B6440" s="317">
        <v>184</v>
      </c>
      <c r="C6440" s="317">
        <v>184</v>
      </c>
      <c r="D6440" s="266">
        <f t="shared" si="127"/>
        <v>0</v>
      </c>
    </row>
    <row r="6441" spans="1:4" x14ac:dyDescent="0.25">
      <c r="A6441" s="316" t="s">
        <v>5427</v>
      </c>
      <c r="B6441" s="317">
        <v>184</v>
      </c>
      <c r="C6441" s="317">
        <v>184</v>
      </c>
      <c r="D6441" s="266">
        <f t="shared" si="127"/>
        <v>0</v>
      </c>
    </row>
    <row r="6442" spans="1:4" x14ac:dyDescent="0.25">
      <c r="A6442" s="316" t="s">
        <v>5427</v>
      </c>
      <c r="B6442" s="317">
        <v>184</v>
      </c>
      <c r="C6442" s="317">
        <v>184</v>
      </c>
      <c r="D6442" s="266">
        <f t="shared" si="127"/>
        <v>0</v>
      </c>
    </row>
    <row r="6443" spans="1:4" x14ac:dyDescent="0.25">
      <c r="A6443" s="316" t="s">
        <v>5427</v>
      </c>
      <c r="B6443" s="317">
        <v>184</v>
      </c>
      <c r="C6443" s="317">
        <v>184</v>
      </c>
      <c r="D6443" s="266">
        <f t="shared" si="127"/>
        <v>0</v>
      </c>
    </row>
    <row r="6444" spans="1:4" x14ac:dyDescent="0.25">
      <c r="A6444" s="316" t="s">
        <v>5427</v>
      </c>
      <c r="B6444" s="317">
        <v>184</v>
      </c>
      <c r="C6444" s="317">
        <v>184</v>
      </c>
      <c r="D6444" s="266">
        <f t="shared" si="127"/>
        <v>0</v>
      </c>
    </row>
    <row r="6445" spans="1:4" x14ac:dyDescent="0.25">
      <c r="A6445" s="316" t="s">
        <v>5427</v>
      </c>
      <c r="B6445" s="317">
        <v>184</v>
      </c>
      <c r="C6445" s="317">
        <v>184</v>
      </c>
      <c r="D6445" s="266">
        <f t="shared" si="127"/>
        <v>0</v>
      </c>
    </row>
    <row r="6446" spans="1:4" x14ac:dyDescent="0.25">
      <c r="A6446" s="316" t="s">
        <v>5427</v>
      </c>
      <c r="B6446" s="317">
        <v>184</v>
      </c>
      <c r="C6446" s="317">
        <v>184</v>
      </c>
      <c r="D6446" s="266">
        <f t="shared" si="127"/>
        <v>0</v>
      </c>
    </row>
    <row r="6447" spans="1:4" x14ac:dyDescent="0.25">
      <c r="A6447" s="316" t="s">
        <v>5427</v>
      </c>
      <c r="B6447" s="317">
        <v>184</v>
      </c>
      <c r="C6447" s="317">
        <v>184</v>
      </c>
      <c r="D6447" s="266">
        <f t="shared" si="127"/>
        <v>0</v>
      </c>
    </row>
    <row r="6448" spans="1:4" x14ac:dyDescent="0.25">
      <c r="A6448" s="316" t="s">
        <v>5427</v>
      </c>
      <c r="B6448" s="317">
        <v>184</v>
      </c>
      <c r="C6448" s="317">
        <v>184</v>
      </c>
      <c r="D6448" s="266">
        <f t="shared" si="127"/>
        <v>0</v>
      </c>
    </row>
    <row r="6449" spans="1:4" x14ac:dyDescent="0.25">
      <c r="A6449" s="316" t="s">
        <v>5427</v>
      </c>
      <c r="B6449" s="317">
        <v>184</v>
      </c>
      <c r="C6449" s="317">
        <v>184</v>
      </c>
      <c r="D6449" s="266">
        <f t="shared" si="127"/>
        <v>0</v>
      </c>
    </row>
    <row r="6450" spans="1:4" x14ac:dyDescent="0.25">
      <c r="A6450" s="316" t="s">
        <v>5427</v>
      </c>
      <c r="B6450" s="317">
        <v>184</v>
      </c>
      <c r="C6450" s="317">
        <v>184</v>
      </c>
      <c r="D6450" s="266">
        <f t="shared" si="127"/>
        <v>0</v>
      </c>
    </row>
    <row r="6451" spans="1:4" x14ac:dyDescent="0.25">
      <c r="A6451" s="316" t="s">
        <v>5427</v>
      </c>
      <c r="B6451" s="317">
        <v>184</v>
      </c>
      <c r="C6451" s="317">
        <v>184</v>
      </c>
      <c r="D6451" s="266">
        <f t="shared" si="127"/>
        <v>0</v>
      </c>
    </row>
    <row r="6452" spans="1:4" x14ac:dyDescent="0.25">
      <c r="A6452" s="316" t="s">
        <v>5427</v>
      </c>
      <c r="B6452" s="317">
        <v>184</v>
      </c>
      <c r="C6452" s="317">
        <v>184</v>
      </c>
      <c r="D6452" s="266">
        <f t="shared" si="127"/>
        <v>0</v>
      </c>
    </row>
    <row r="6453" spans="1:4" x14ac:dyDescent="0.25">
      <c r="A6453" s="316" t="s">
        <v>5427</v>
      </c>
      <c r="B6453" s="317">
        <v>184</v>
      </c>
      <c r="C6453" s="317">
        <v>184</v>
      </c>
      <c r="D6453" s="266">
        <f t="shared" si="127"/>
        <v>0</v>
      </c>
    </row>
    <row r="6454" spans="1:4" x14ac:dyDescent="0.25">
      <c r="A6454" s="316" t="s">
        <v>5427</v>
      </c>
      <c r="B6454" s="317">
        <v>184</v>
      </c>
      <c r="C6454" s="317">
        <v>184</v>
      </c>
      <c r="D6454" s="266">
        <f t="shared" si="127"/>
        <v>0</v>
      </c>
    </row>
    <row r="6455" spans="1:4" x14ac:dyDescent="0.25">
      <c r="A6455" s="316" t="s">
        <v>5427</v>
      </c>
      <c r="B6455" s="317">
        <v>184</v>
      </c>
      <c r="C6455" s="317">
        <v>184</v>
      </c>
      <c r="D6455" s="266">
        <f t="shared" si="127"/>
        <v>0</v>
      </c>
    </row>
    <row r="6456" spans="1:4" x14ac:dyDescent="0.25">
      <c r="A6456" s="316" t="s">
        <v>5427</v>
      </c>
      <c r="B6456" s="317">
        <v>184</v>
      </c>
      <c r="C6456" s="317">
        <v>184</v>
      </c>
      <c r="D6456" s="266">
        <f t="shared" si="127"/>
        <v>0</v>
      </c>
    </row>
    <row r="6457" spans="1:4" x14ac:dyDescent="0.25">
      <c r="A6457" s="316" t="s">
        <v>5427</v>
      </c>
      <c r="B6457" s="317">
        <v>184</v>
      </c>
      <c r="C6457" s="317">
        <v>184</v>
      </c>
      <c r="D6457" s="266">
        <f t="shared" si="127"/>
        <v>0</v>
      </c>
    </row>
    <row r="6458" spans="1:4" x14ac:dyDescent="0.25">
      <c r="A6458" s="316" t="s">
        <v>5427</v>
      </c>
      <c r="B6458" s="317">
        <v>184</v>
      </c>
      <c r="C6458" s="317">
        <v>184</v>
      </c>
      <c r="D6458" s="266">
        <f t="shared" si="127"/>
        <v>0</v>
      </c>
    </row>
    <row r="6459" spans="1:4" x14ac:dyDescent="0.25">
      <c r="A6459" s="316" t="s">
        <v>5427</v>
      </c>
      <c r="B6459" s="317">
        <v>184</v>
      </c>
      <c r="C6459" s="317">
        <v>184</v>
      </c>
      <c r="D6459" s="266">
        <f t="shared" si="127"/>
        <v>0</v>
      </c>
    </row>
    <row r="6460" spans="1:4" x14ac:dyDescent="0.25">
      <c r="A6460" s="316" t="s">
        <v>5427</v>
      </c>
      <c r="B6460" s="317">
        <v>184</v>
      </c>
      <c r="C6460" s="317">
        <v>184</v>
      </c>
      <c r="D6460" s="266">
        <f t="shared" si="127"/>
        <v>0</v>
      </c>
    </row>
    <row r="6461" spans="1:4" x14ac:dyDescent="0.25">
      <c r="A6461" s="316" t="s">
        <v>5427</v>
      </c>
      <c r="B6461" s="317">
        <v>184</v>
      </c>
      <c r="C6461" s="317">
        <v>184</v>
      </c>
      <c r="D6461" s="266">
        <f t="shared" si="127"/>
        <v>0</v>
      </c>
    </row>
    <row r="6462" spans="1:4" x14ac:dyDescent="0.25">
      <c r="A6462" s="316" t="s">
        <v>5427</v>
      </c>
      <c r="B6462" s="317">
        <v>184</v>
      </c>
      <c r="C6462" s="317">
        <v>184</v>
      </c>
      <c r="D6462" s="266">
        <f t="shared" si="127"/>
        <v>0</v>
      </c>
    </row>
    <row r="6463" spans="1:4" x14ac:dyDescent="0.25">
      <c r="A6463" s="316" t="s">
        <v>5427</v>
      </c>
      <c r="B6463" s="317">
        <v>184</v>
      </c>
      <c r="C6463" s="317">
        <v>184</v>
      </c>
      <c r="D6463" s="266">
        <f t="shared" si="127"/>
        <v>0</v>
      </c>
    </row>
    <row r="6464" spans="1:4" x14ac:dyDescent="0.25">
      <c r="A6464" s="316" t="s">
        <v>5427</v>
      </c>
      <c r="B6464" s="317">
        <v>184</v>
      </c>
      <c r="C6464" s="317">
        <v>184</v>
      </c>
      <c r="D6464" s="266">
        <f t="shared" si="127"/>
        <v>0</v>
      </c>
    </row>
    <row r="6465" spans="1:4" x14ac:dyDescent="0.25">
      <c r="A6465" s="316" t="s">
        <v>5427</v>
      </c>
      <c r="B6465" s="317">
        <v>184</v>
      </c>
      <c r="C6465" s="317">
        <v>184</v>
      </c>
      <c r="D6465" s="266">
        <f t="shared" si="127"/>
        <v>0</v>
      </c>
    </row>
    <row r="6466" spans="1:4" x14ac:dyDescent="0.25">
      <c r="A6466" s="316" t="s">
        <v>5427</v>
      </c>
      <c r="B6466" s="317">
        <v>184</v>
      </c>
      <c r="C6466" s="317">
        <v>184</v>
      </c>
      <c r="D6466" s="266">
        <f t="shared" si="127"/>
        <v>0</v>
      </c>
    </row>
    <row r="6467" spans="1:4" x14ac:dyDescent="0.25">
      <c r="A6467" s="316" t="s">
        <v>5427</v>
      </c>
      <c r="B6467" s="317">
        <v>184</v>
      </c>
      <c r="C6467" s="317">
        <v>184</v>
      </c>
      <c r="D6467" s="266">
        <f t="shared" si="127"/>
        <v>0</v>
      </c>
    </row>
    <row r="6468" spans="1:4" x14ac:dyDescent="0.25">
      <c r="A6468" s="316" t="s">
        <v>5427</v>
      </c>
      <c r="B6468" s="317">
        <v>184</v>
      </c>
      <c r="C6468" s="317">
        <v>184</v>
      </c>
      <c r="D6468" s="266">
        <f t="shared" si="127"/>
        <v>0</v>
      </c>
    </row>
    <row r="6469" spans="1:4" x14ac:dyDescent="0.25">
      <c r="A6469" s="316" t="s">
        <v>5427</v>
      </c>
      <c r="B6469" s="317">
        <v>184</v>
      </c>
      <c r="C6469" s="317">
        <v>184</v>
      </c>
      <c r="D6469" s="266">
        <f t="shared" si="127"/>
        <v>0</v>
      </c>
    </row>
    <row r="6470" spans="1:4" x14ac:dyDescent="0.25">
      <c r="A6470" s="316" t="s">
        <v>5427</v>
      </c>
      <c r="B6470" s="317">
        <v>184</v>
      </c>
      <c r="C6470" s="317">
        <v>184</v>
      </c>
      <c r="D6470" s="266">
        <f t="shared" si="127"/>
        <v>0</v>
      </c>
    </row>
    <row r="6471" spans="1:4" x14ac:dyDescent="0.25">
      <c r="A6471" s="316" t="s">
        <v>5427</v>
      </c>
      <c r="B6471" s="317">
        <v>184</v>
      </c>
      <c r="C6471" s="317">
        <v>184</v>
      </c>
      <c r="D6471" s="266">
        <f t="shared" si="127"/>
        <v>0</v>
      </c>
    </row>
    <row r="6472" spans="1:4" x14ac:dyDescent="0.25">
      <c r="A6472" s="316" t="s">
        <v>5427</v>
      </c>
      <c r="B6472" s="317">
        <v>184</v>
      </c>
      <c r="C6472" s="317">
        <v>184</v>
      </c>
      <c r="D6472" s="266">
        <f t="shared" si="127"/>
        <v>0</v>
      </c>
    </row>
    <row r="6473" spans="1:4" x14ac:dyDescent="0.25">
      <c r="A6473" s="316" t="s">
        <v>5427</v>
      </c>
      <c r="B6473" s="317">
        <v>184</v>
      </c>
      <c r="C6473" s="317">
        <v>184</v>
      </c>
      <c r="D6473" s="266">
        <f t="shared" si="127"/>
        <v>0</v>
      </c>
    </row>
    <row r="6474" spans="1:4" x14ac:dyDescent="0.25">
      <c r="A6474" s="316" t="s">
        <v>5427</v>
      </c>
      <c r="B6474" s="317">
        <v>184</v>
      </c>
      <c r="C6474" s="317">
        <v>184</v>
      </c>
      <c r="D6474" s="266">
        <f t="shared" si="127"/>
        <v>0</v>
      </c>
    </row>
    <row r="6475" spans="1:4" x14ac:dyDescent="0.25">
      <c r="A6475" s="316" t="s">
        <v>5427</v>
      </c>
      <c r="B6475" s="317">
        <v>184</v>
      </c>
      <c r="C6475" s="317">
        <v>184</v>
      </c>
      <c r="D6475" s="266">
        <f t="shared" si="127"/>
        <v>0</v>
      </c>
    </row>
    <row r="6476" spans="1:4" x14ac:dyDescent="0.25">
      <c r="A6476" s="316" t="s">
        <v>5427</v>
      </c>
      <c r="B6476" s="317">
        <v>184</v>
      </c>
      <c r="C6476" s="317">
        <v>184</v>
      </c>
      <c r="D6476" s="266">
        <f t="shared" si="127"/>
        <v>0</v>
      </c>
    </row>
    <row r="6477" spans="1:4" x14ac:dyDescent="0.25">
      <c r="A6477" s="316" t="s">
        <v>5427</v>
      </c>
      <c r="B6477" s="317">
        <v>184</v>
      </c>
      <c r="C6477" s="317">
        <v>184</v>
      </c>
      <c r="D6477" s="266">
        <f t="shared" si="127"/>
        <v>0</v>
      </c>
    </row>
    <row r="6478" spans="1:4" x14ac:dyDescent="0.25">
      <c r="A6478" s="316" t="s">
        <v>5427</v>
      </c>
      <c r="B6478" s="317">
        <v>184</v>
      </c>
      <c r="C6478" s="317">
        <v>184</v>
      </c>
      <c r="D6478" s="266">
        <f t="shared" si="127"/>
        <v>0</v>
      </c>
    </row>
    <row r="6479" spans="1:4" x14ac:dyDescent="0.25">
      <c r="A6479" s="316" t="s">
        <v>5427</v>
      </c>
      <c r="B6479" s="317">
        <v>184</v>
      </c>
      <c r="C6479" s="317">
        <v>184</v>
      </c>
      <c r="D6479" s="266">
        <f t="shared" si="127"/>
        <v>0</v>
      </c>
    </row>
    <row r="6480" spans="1:4" x14ac:dyDescent="0.25">
      <c r="A6480" s="316" t="s">
        <v>5427</v>
      </c>
      <c r="B6480" s="317">
        <v>184</v>
      </c>
      <c r="C6480" s="317">
        <v>184</v>
      </c>
      <c r="D6480" s="266">
        <f t="shared" si="127"/>
        <v>0</v>
      </c>
    </row>
    <row r="6481" spans="1:4" x14ac:dyDescent="0.25">
      <c r="A6481" s="316" t="s">
        <v>5427</v>
      </c>
      <c r="B6481" s="317">
        <v>184</v>
      </c>
      <c r="C6481" s="317">
        <v>184</v>
      </c>
      <c r="D6481" s="266">
        <f t="shared" si="127"/>
        <v>0</v>
      </c>
    </row>
    <row r="6482" spans="1:4" x14ac:dyDescent="0.25">
      <c r="A6482" s="316" t="s">
        <v>5427</v>
      </c>
      <c r="B6482" s="317">
        <v>184</v>
      </c>
      <c r="C6482" s="317">
        <v>184</v>
      </c>
      <c r="D6482" s="266">
        <f t="shared" si="127"/>
        <v>0</v>
      </c>
    </row>
    <row r="6483" spans="1:4" x14ac:dyDescent="0.25">
      <c r="A6483" s="316" t="s">
        <v>5427</v>
      </c>
      <c r="B6483" s="317">
        <v>184</v>
      </c>
      <c r="C6483" s="317">
        <v>184</v>
      </c>
      <c r="D6483" s="266">
        <f t="shared" si="127"/>
        <v>0</v>
      </c>
    </row>
    <row r="6484" spans="1:4" x14ac:dyDescent="0.25">
      <c r="A6484" s="316" t="s">
        <v>5427</v>
      </c>
      <c r="B6484" s="317">
        <v>184</v>
      </c>
      <c r="C6484" s="317">
        <v>184</v>
      </c>
      <c r="D6484" s="266">
        <f t="shared" si="127"/>
        <v>0</v>
      </c>
    </row>
    <row r="6485" spans="1:4" x14ac:dyDescent="0.25">
      <c r="A6485" s="316" t="s">
        <v>5427</v>
      </c>
      <c r="B6485" s="317">
        <v>184</v>
      </c>
      <c r="C6485" s="317">
        <v>184</v>
      </c>
      <c r="D6485" s="266">
        <f t="shared" si="127"/>
        <v>0</v>
      </c>
    </row>
    <row r="6486" spans="1:4" x14ac:dyDescent="0.25">
      <c r="A6486" s="316" t="s">
        <v>5427</v>
      </c>
      <c r="B6486" s="317">
        <v>184</v>
      </c>
      <c r="C6486" s="317">
        <v>184</v>
      </c>
      <c r="D6486" s="266">
        <f t="shared" si="127"/>
        <v>0</v>
      </c>
    </row>
    <row r="6487" spans="1:4" x14ac:dyDescent="0.25">
      <c r="A6487" s="316" t="s">
        <v>5427</v>
      </c>
      <c r="B6487" s="317">
        <v>184</v>
      </c>
      <c r="C6487" s="317">
        <v>184</v>
      </c>
      <c r="D6487" s="266">
        <f t="shared" ref="D6487:D6550" si="128">B6487-C6487</f>
        <v>0</v>
      </c>
    </row>
    <row r="6488" spans="1:4" x14ac:dyDescent="0.25">
      <c r="A6488" s="316" t="s">
        <v>5427</v>
      </c>
      <c r="B6488" s="317">
        <v>184</v>
      </c>
      <c r="C6488" s="317">
        <v>184</v>
      </c>
      <c r="D6488" s="266">
        <f t="shared" si="128"/>
        <v>0</v>
      </c>
    </row>
    <row r="6489" spans="1:4" x14ac:dyDescent="0.25">
      <c r="A6489" s="316" t="s">
        <v>5427</v>
      </c>
      <c r="B6489" s="317">
        <v>184</v>
      </c>
      <c r="C6489" s="317">
        <v>184</v>
      </c>
      <c r="D6489" s="266">
        <f t="shared" si="128"/>
        <v>0</v>
      </c>
    </row>
    <row r="6490" spans="1:4" x14ac:dyDescent="0.25">
      <c r="A6490" s="316" t="s">
        <v>5427</v>
      </c>
      <c r="B6490" s="317">
        <v>184</v>
      </c>
      <c r="C6490" s="317">
        <v>184</v>
      </c>
      <c r="D6490" s="266">
        <f t="shared" si="128"/>
        <v>0</v>
      </c>
    </row>
    <row r="6491" spans="1:4" x14ac:dyDescent="0.25">
      <c r="A6491" s="316" t="s">
        <v>5427</v>
      </c>
      <c r="B6491" s="317">
        <v>184</v>
      </c>
      <c r="C6491" s="317">
        <v>184</v>
      </c>
      <c r="D6491" s="266">
        <f t="shared" si="128"/>
        <v>0</v>
      </c>
    </row>
    <row r="6492" spans="1:4" x14ac:dyDescent="0.25">
      <c r="A6492" s="316" t="s">
        <v>5427</v>
      </c>
      <c r="B6492" s="317">
        <v>184</v>
      </c>
      <c r="C6492" s="317">
        <v>184</v>
      </c>
      <c r="D6492" s="266">
        <f t="shared" si="128"/>
        <v>0</v>
      </c>
    </row>
    <row r="6493" spans="1:4" x14ac:dyDescent="0.25">
      <c r="A6493" s="316" t="s">
        <v>5427</v>
      </c>
      <c r="B6493" s="317">
        <v>184</v>
      </c>
      <c r="C6493" s="317">
        <v>184</v>
      </c>
      <c r="D6493" s="266">
        <f t="shared" si="128"/>
        <v>0</v>
      </c>
    </row>
    <row r="6494" spans="1:4" x14ac:dyDescent="0.25">
      <c r="A6494" s="316" t="s">
        <v>5427</v>
      </c>
      <c r="B6494" s="317">
        <v>184</v>
      </c>
      <c r="C6494" s="317">
        <v>184</v>
      </c>
      <c r="D6494" s="266">
        <f t="shared" si="128"/>
        <v>0</v>
      </c>
    </row>
    <row r="6495" spans="1:4" x14ac:dyDescent="0.25">
      <c r="A6495" s="316" t="s">
        <v>5427</v>
      </c>
      <c r="B6495" s="317">
        <v>184</v>
      </c>
      <c r="C6495" s="317">
        <v>184</v>
      </c>
      <c r="D6495" s="266">
        <f t="shared" si="128"/>
        <v>0</v>
      </c>
    </row>
    <row r="6496" spans="1:4" x14ac:dyDescent="0.25">
      <c r="A6496" s="316" t="s">
        <v>5427</v>
      </c>
      <c r="B6496" s="317">
        <v>184</v>
      </c>
      <c r="C6496" s="317">
        <v>184</v>
      </c>
      <c r="D6496" s="266">
        <f t="shared" si="128"/>
        <v>0</v>
      </c>
    </row>
    <row r="6497" spans="1:4" x14ac:dyDescent="0.25">
      <c r="A6497" s="316" t="s">
        <v>5427</v>
      </c>
      <c r="B6497" s="317">
        <v>184</v>
      </c>
      <c r="C6497" s="317">
        <v>184</v>
      </c>
      <c r="D6497" s="266">
        <f t="shared" si="128"/>
        <v>0</v>
      </c>
    </row>
    <row r="6498" spans="1:4" x14ac:dyDescent="0.25">
      <c r="A6498" s="316" t="s">
        <v>5427</v>
      </c>
      <c r="B6498" s="317">
        <v>184</v>
      </c>
      <c r="C6498" s="317">
        <v>184</v>
      </c>
      <c r="D6498" s="266">
        <f t="shared" si="128"/>
        <v>0</v>
      </c>
    </row>
    <row r="6499" spans="1:4" x14ac:dyDescent="0.25">
      <c r="A6499" s="316" t="s">
        <v>5428</v>
      </c>
      <c r="B6499" s="317">
        <v>70000</v>
      </c>
      <c r="C6499" s="317">
        <v>70000</v>
      </c>
      <c r="D6499" s="266">
        <f t="shared" si="128"/>
        <v>0</v>
      </c>
    </row>
    <row r="6500" spans="1:4" x14ac:dyDescent="0.25">
      <c r="A6500" s="316" t="s">
        <v>5429</v>
      </c>
      <c r="B6500" s="317">
        <v>1774</v>
      </c>
      <c r="C6500" s="317">
        <v>1774</v>
      </c>
      <c r="D6500" s="266">
        <f t="shared" si="128"/>
        <v>0</v>
      </c>
    </row>
    <row r="6501" spans="1:4" x14ac:dyDescent="0.25">
      <c r="A6501" s="316" t="s">
        <v>5429</v>
      </c>
      <c r="B6501" s="317">
        <v>1771</v>
      </c>
      <c r="C6501" s="317">
        <v>1771</v>
      </c>
      <c r="D6501" s="266">
        <f t="shared" si="128"/>
        <v>0</v>
      </c>
    </row>
    <row r="6502" spans="1:4" x14ac:dyDescent="0.25">
      <c r="A6502" s="316" t="s">
        <v>5429</v>
      </c>
      <c r="B6502" s="317">
        <v>1771</v>
      </c>
      <c r="C6502" s="317">
        <v>1771</v>
      </c>
      <c r="D6502" s="266">
        <f t="shared" si="128"/>
        <v>0</v>
      </c>
    </row>
    <row r="6503" spans="1:4" x14ac:dyDescent="0.25">
      <c r="A6503" s="316" t="s">
        <v>5429</v>
      </c>
      <c r="B6503" s="317">
        <v>1771</v>
      </c>
      <c r="C6503" s="317">
        <v>1771</v>
      </c>
      <c r="D6503" s="266">
        <f t="shared" si="128"/>
        <v>0</v>
      </c>
    </row>
    <row r="6504" spans="1:4" x14ac:dyDescent="0.25">
      <c r="A6504" s="316" t="s">
        <v>5429</v>
      </c>
      <c r="B6504" s="317">
        <v>1580</v>
      </c>
      <c r="C6504" s="317">
        <v>1580</v>
      </c>
      <c r="D6504" s="266">
        <f t="shared" si="128"/>
        <v>0</v>
      </c>
    </row>
    <row r="6505" spans="1:4" x14ac:dyDescent="0.25">
      <c r="A6505" s="316" t="s">
        <v>5429</v>
      </c>
      <c r="B6505" s="317">
        <v>1574</v>
      </c>
      <c r="C6505" s="317">
        <v>1574</v>
      </c>
      <c r="D6505" s="266">
        <f t="shared" si="128"/>
        <v>0</v>
      </c>
    </row>
    <row r="6506" spans="1:4" x14ac:dyDescent="0.25">
      <c r="A6506" s="316" t="s">
        <v>5429</v>
      </c>
      <c r="B6506" s="317">
        <v>1574</v>
      </c>
      <c r="C6506" s="317">
        <v>1574</v>
      </c>
      <c r="D6506" s="266">
        <f t="shared" si="128"/>
        <v>0</v>
      </c>
    </row>
    <row r="6507" spans="1:4" x14ac:dyDescent="0.25">
      <c r="A6507" s="316" t="s">
        <v>5429</v>
      </c>
      <c r="B6507" s="317">
        <v>1574</v>
      </c>
      <c r="C6507" s="317">
        <v>1574</v>
      </c>
      <c r="D6507" s="266">
        <f t="shared" si="128"/>
        <v>0</v>
      </c>
    </row>
    <row r="6508" spans="1:4" x14ac:dyDescent="0.25">
      <c r="A6508" s="316" t="s">
        <v>5429</v>
      </c>
      <c r="B6508" s="317">
        <v>1574</v>
      </c>
      <c r="C6508" s="317">
        <v>1574</v>
      </c>
      <c r="D6508" s="266">
        <f t="shared" si="128"/>
        <v>0</v>
      </c>
    </row>
    <row r="6509" spans="1:4" x14ac:dyDescent="0.25">
      <c r="A6509" s="316" t="s">
        <v>5429</v>
      </c>
      <c r="B6509" s="317">
        <v>1574</v>
      </c>
      <c r="C6509" s="317">
        <v>1574</v>
      </c>
      <c r="D6509" s="266">
        <f t="shared" si="128"/>
        <v>0</v>
      </c>
    </row>
    <row r="6510" spans="1:4" x14ac:dyDescent="0.25">
      <c r="A6510" s="316" t="s">
        <v>5429</v>
      </c>
      <c r="B6510" s="317">
        <v>1574</v>
      </c>
      <c r="C6510" s="317">
        <v>1574</v>
      </c>
      <c r="D6510" s="266">
        <f t="shared" si="128"/>
        <v>0</v>
      </c>
    </row>
    <row r="6511" spans="1:4" x14ac:dyDescent="0.25">
      <c r="A6511" s="316" t="s">
        <v>5429</v>
      </c>
      <c r="B6511" s="317">
        <v>1574</v>
      </c>
      <c r="C6511" s="317">
        <v>1574</v>
      </c>
      <c r="D6511" s="266">
        <f t="shared" si="128"/>
        <v>0</v>
      </c>
    </row>
    <row r="6512" spans="1:4" x14ac:dyDescent="0.25">
      <c r="A6512" s="316" t="s">
        <v>5430</v>
      </c>
      <c r="B6512" s="317">
        <v>5830</v>
      </c>
      <c r="C6512" s="317">
        <v>5830</v>
      </c>
      <c r="D6512" s="266">
        <f t="shared" si="128"/>
        <v>0</v>
      </c>
    </row>
    <row r="6513" spans="1:4" x14ac:dyDescent="0.25">
      <c r="A6513" s="316" t="s">
        <v>5431</v>
      </c>
      <c r="B6513" s="317">
        <v>16200</v>
      </c>
      <c r="C6513" s="317">
        <v>16200</v>
      </c>
      <c r="D6513" s="266">
        <f t="shared" si="128"/>
        <v>0</v>
      </c>
    </row>
    <row r="6514" spans="1:4" x14ac:dyDescent="0.25">
      <c r="A6514" s="316" t="s">
        <v>5431</v>
      </c>
      <c r="B6514" s="317">
        <v>16200</v>
      </c>
      <c r="C6514" s="317">
        <v>16200</v>
      </c>
      <c r="D6514" s="266">
        <f t="shared" si="128"/>
        <v>0</v>
      </c>
    </row>
    <row r="6515" spans="1:4" x14ac:dyDescent="0.25">
      <c r="A6515" s="316" t="s">
        <v>5431</v>
      </c>
      <c r="B6515" s="317">
        <v>16200</v>
      </c>
      <c r="C6515" s="317">
        <v>16200</v>
      </c>
      <c r="D6515" s="266">
        <f t="shared" si="128"/>
        <v>0</v>
      </c>
    </row>
    <row r="6516" spans="1:4" x14ac:dyDescent="0.25">
      <c r="A6516" s="316" t="s">
        <v>5431</v>
      </c>
      <c r="B6516" s="317">
        <v>16200</v>
      </c>
      <c r="C6516" s="317">
        <v>16200</v>
      </c>
      <c r="D6516" s="266">
        <f t="shared" si="128"/>
        <v>0</v>
      </c>
    </row>
    <row r="6517" spans="1:4" x14ac:dyDescent="0.25">
      <c r="A6517" s="316" t="s">
        <v>5431</v>
      </c>
      <c r="B6517" s="317">
        <v>16200</v>
      </c>
      <c r="C6517" s="317">
        <v>16200</v>
      </c>
      <c r="D6517" s="266">
        <f t="shared" si="128"/>
        <v>0</v>
      </c>
    </row>
    <row r="6518" spans="1:4" x14ac:dyDescent="0.25">
      <c r="A6518" s="316" t="s">
        <v>5431</v>
      </c>
      <c r="B6518" s="317">
        <v>16200</v>
      </c>
      <c r="C6518" s="317">
        <v>16200</v>
      </c>
      <c r="D6518" s="266">
        <f t="shared" si="128"/>
        <v>0</v>
      </c>
    </row>
    <row r="6519" spans="1:4" x14ac:dyDescent="0.25">
      <c r="A6519" s="316" t="s">
        <v>5432</v>
      </c>
      <c r="B6519" s="317">
        <v>16200</v>
      </c>
      <c r="C6519" s="317">
        <v>16200</v>
      </c>
      <c r="D6519" s="266">
        <f t="shared" si="128"/>
        <v>0</v>
      </c>
    </row>
    <row r="6520" spans="1:4" x14ac:dyDescent="0.25">
      <c r="A6520" s="316" t="s">
        <v>5432</v>
      </c>
      <c r="B6520" s="317">
        <v>16200</v>
      </c>
      <c r="C6520" s="317">
        <v>16200</v>
      </c>
      <c r="D6520" s="266">
        <f t="shared" si="128"/>
        <v>0</v>
      </c>
    </row>
    <row r="6521" spans="1:4" x14ac:dyDescent="0.25">
      <c r="A6521" s="316" t="s">
        <v>5432</v>
      </c>
      <c r="B6521" s="317">
        <v>16200</v>
      </c>
      <c r="C6521" s="317">
        <v>16200</v>
      </c>
      <c r="D6521" s="266">
        <f t="shared" si="128"/>
        <v>0</v>
      </c>
    </row>
    <row r="6522" spans="1:4" x14ac:dyDescent="0.25">
      <c r="A6522" s="316" t="s">
        <v>5266</v>
      </c>
      <c r="B6522" s="317">
        <v>15748</v>
      </c>
      <c r="C6522" s="317">
        <v>15748</v>
      </c>
      <c r="D6522" s="266">
        <f t="shared" si="128"/>
        <v>0</v>
      </c>
    </row>
    <row r="6523" spans="1:4" x14ac:dyDescent="0.25">
      <c r="A6523" s="316" t="s">
        <v>5266</v>
      </c>
      <c r="B6523" s="317">
        <v>15748</v>
      </c>
      <c r="C6523" s="317">
        <v>15748</v>
      </c>
      <c r="D6523" s="266">
        <f t="shared" si="128"/>
        <v>0</v>
      </c>
    </row>
    <row r="6524" spans="1:4" x14ac:dyDescent="0.25">
      <c r="A6524" s="316" t="s">
        <v>5433</v>
      </c>
      <c r="B6524" s="317">
        <v>16535</v>
      </c>
      <c r="C6524" s="317">
        <v>16535</v>
      </c>
      <c r="D6524" s="266">
        <f t="shared" si="128"/>
        <v>0</v>
      </c>
    </row>
    <row r="6525" spans="1:4" x14ac:dyDescent="0.25">
      <c r="A6525" s="316" t="s">
        <v>5434</v>
      </c>
      <c r="B6525" s="317">
        <v>15748</v>
      </c>
      <c r="C6525" s="317">
        <v>15748</v>
      </c>
      <c r="D6525" s="266">
        <f t="shared" si="128"/>
        <v>0</v>
      </c>
    </row>
    <row r="6526" spans="1:4" x14ac:dyDescent="0.25">
      <c r="A6526" s="316" t="s">
        <v>5435</v>
      </c>
      <c r="B6526" s="317">
        <v>7087</v>
      </c>
      <c r="C6526" s="317">
        <v>7087</v>
      </c>
      <c r="D6526" s="266">
        <f t="shared" si="128"/>
        <v>0</v>
      </c>
    </row>
    <row r="6527" spans="1:4" x14ac:dyDescent="0.25">
      <c r="A6527" s="316" t="s">
        <v>5436</v>
      </c>
      <c r="B6527" s="317">
        <v>9449</v>
      </c>
      <c r="C6527" s="317">
        <v>9449</v>
      </c>
      <c r="D6527" s="266">
        <f t="shared" si="128"/>
        <v>0</v>
      </c>
    </row>
    <row r="6528" spans="1:4" x14ac:dyDescent="0.25">
      <c r="A6528" s="316" t="s">
        <v>5436</v>
      </c>
      <c r="B6528" s="317">
        <v>9449</v>
      </c>
      <c r="C6528" s="317">
        <v>9449</v>
      </c>
      <c r="D6528" s="266">
        <f t="shared" si="128"/>
        <v>0</v>
      </c>
    </row>
    <row r="6529" spans="1:4" x14ac:dyDescent="0.25">
      <c r="A6529" s="316" t="s">
        <v>5437</v>
      </c>
      <c r="B6529" s="317">
        <v>5220</v>
      </c>
      <c r="C6529" s="317">
        <v>5220</v>
      </c>
      <c r="D6529" s="266">
        <f t="shared" si="128"/>
        <v>0</v>
      </c>
    </row>
    <row r="6530" spans="1:4" x14ac:dyDescent="0.25">
      <c r="A6530" s="316" t="s">
        <v>5438</v>
      </c>
      <c r="B6530" s="317">
        <v>3924</v>
      </c>
      <c r="C6530" s="317">
        <v>3924</v>
      </c>
      <c r="D6530" s="266">
        <f t="shared" si="128"/>
        <v>0</v>
      </c>
    </row>
    <row r="6531" spans="1:4" x14ac:dyDescent="0.25">
      <c r="A6531" s="316" t="s">
        <v>5439</v>
      </c>
      <c r="B6531" s="317">
        <v>47160</v>
      </c>
      <c r="C6531" s="317">
        <v>47160</v>
      </c>
      <c r="D6531" s="266">
        <f t="shared" si="128"/>
        <v>0</v>
      </c>
    </row>
    <row r="6532" spans="1:4" x14ac:dyDescent="0.25">
      <c r="A6532" s="316" t="s">
        <v>5440</v>
      </c>
      <c r="B6532" s="317">
        <v>129240</v>
      </c>
      <c r="C6532" s="317">
        <v>129240</v>
      </c>
      <c r="D6532" s="266">
        <f t="shared" si="128"/>
        <v>0</v>
      </c>
    </row>
    <row r="6533" spans="1:4" x14ac:dyDescent="0.25">
      <c r="A6533" s="316" t="s">
        <v>5441</v>
      </c>
      <c r="B6533" s="317">
        <v>17323</v>
      </c>
      <c r="C6533" s="317">
        <v>17323</v>
      </c>
      <c r="D6533" s="266">
        <f t="shared" si="128"/>
        <v>0</v>
      </c>
    </row>
    <row r="6534" spans="1:4" x14ac:dyDescent="0.25">
      <c r="A6534" s="316" t="s">
        <v>5441</v>
      </c>
      <c r="B6534" s="317">
        <v>17323</v>
      </c>
      <c r="C6534" s="317">
        <v>17323</v>
      </c>
      <c r="D6534" s="266">
        <f t="shared" si="128"/>
        <v>0</v>
      </c>
    </row>
    <row r="6535" spans="1:4" x14ac:dyDescent="0.25">
      <c r="A6535" s="316" t="s">
        <v>5442</v>
      </c>
      <c r="B6535" s="317">
        <v>52669</v>
      </c>
      <c r="C6535" s="317">
        <v>52669</v>
      </c>
      <c r="D6535" s="266">
        <f t="shared" si="128"/>
        <v>0</v>
      </c>
    </row>
    <row r="6536" spans="1:4" x14ac:dyDescent="0.25">
      <c r="A6536" s="316" t="s">
        <v>5443</v>
      </c>
      <c r="B6536" s="317">
        <v>34900</v>
      </c>
      <c r="C6536" s="317">
        <v>34900</v>
      </c>
      <c r="D6536" s="266">
        <f t="shared" si="128"/>
        <v>0</v>
      </c>
    </row>
    <row r="6537" spans="1:4" x14ac:dyDescent="0.25">
      <c r="A6537" s="316" t="s">
        <v>5444</v>
      </c>
      <c r="B6537" s="317">
        <v>155906</v>
      </c>
      <c r="C6537" s="317">
        <v>155906</v>
      </c>
      <c r="D6537" s="266">
        <f t="shared" si="128"/>
        <v>0</v>
      </c>
    </row>
    <row r="6538" spans="1:4" x14ac:dyDescent="0.25">
      <c r="A6538" s="316" t="s">
        <v>5445</v>
      </c>
      <c r="B6538" s="317">
        <v>156299</v>
      </c>
      <c r="C6538" s="317">
        <v>156299</v>
      </c>
      <c r="D6538" s="266">
        <f t="shared" si="128"/>
        <v>0</v>
      </c>
    </row>
    <row r="6539" spans="1:4" x14ac:dyDescent="0.25">
      <c r="A6539" s="316" t="s">
        <v>5446</v>
      </c>
      <c r="B6539" s="317">
        <v>59055</v>
      </c>
      <c r="C6539" s="317">
        <v>59055</v>
      </c>
      <c r="D6539" s="266">
        <f t="shared" si="128"/>
        <v>0</v>
      </c>
    </row>
    <row r="6540" spans="1:4" x14ac:dyDescent="0.25">
      <c r="A6540" s="316" t="s">
        <v>5447</v>
      </c>
      <c r="B6540" s="317">
        <v>11811</v>
      </c>
      <c r="C6540" s="317">
        <v>11811</v>
      </c>
      <c r="D6540" s="266">
        <f t="shared" si="128"/>
        <v>0</v>
      </c>
    </row>
    <row r="6541" spans="1:4" x14ac:dyDescent="0.25">
      <c r="A6541" s="316" t="s">
        <v>5447</v>
      </c>
      <c r="B6541" s="317">
        <v>11811</v>
      </c>
      <c r="C6541" s="317">
        <v>11811</v>
      </c>
      <c r="D6541" s="266">
        <f t="shared" si="128"/>
        <v>0</v>
      </c>
    </row>
    <row r="6542" spans="1:4" x14ac:dyDescent="0.25">
      <c r="A6542" s="316" t="s">
        <v>5448</v>
      </c>
      <c r="B6542" s="317">
        <v>196850</v>
      </c>
      <c r="C6542" s="317">
        <v>196850</v>
      </c>
      <c r="D6542" s="266">
        <f t="shared" si="128"/>
        <v>0</v>
      </c>
    </row>
    <row r="6543" spans="1:4" x14ac:dyDescent="0.25">
      <c r="A6543" s="316" t="s">
        <v>5448</v>
      </c>
      <c r="B6543" s="317">
        <v>196850</v>
      </c>
      <c r="C6543" s="317">
        <v>196850</v>
      </c>
      <c r="D6543" s="266">
        <f t="shared" si="128"/>
        <v>0</v>
      </c>
    </row>
    <row r="6544" spans="1:4" x14ac:dyDescent="0.25">
      <c r="A6544" s="316" t="s">
        <v>5449</v>
      </c>
      <c r="B6544" s="317">
        <v>34646</v>
      </c>
      <c r="C6544" s="317">
        <v>34646</v>
      </c>
      <c r="D6544" s="266">
        <f t="shared" si="128"/>
        <v>0</v>
      </c>
    </row>
    <row r="6545" spans="1:4" x14ac:dyDescent="0.25">
      <c r="A6545" s="316" t="s">
        <v>5450</v>
      </c>
      <c r="B6545" s="317">
        <v>11811</v>
      </c>
      <c r="C6545" s="317">
        <v>11811</v>
      </c>
      <c r="D6545" s="266">
        <f t="shared" si="128"/>
        <v>0</v>
      </c>
    </row>
    <row r="6546" spans="1:4" x14ac:dyDescent="0.25">
      <c r="A6546" s="316" t="s">
        <v>5450</v>
      </c>
      <c r="B6546" s="317">
        <v>11811</v>
      </c>
      <c r="C6546" s="317">
        <v>11811</v>
      </c>
      <c r="D6546" s="266">
        <f t="shared" si="128"/>
        <v>0</v>
      </c>
    </row>
    <row r="6547" spans="1:4" x14ac:dyDescent="0.25">
      <c r="A6547" s="316" t="s">
        <v>5451</v>
      </c>
      <c r="B6547" s="317">
        <v>780</v>
      </c>
      <c r="C6547" s="317">
        <v>780</v>
      </c>
      <c r="D6547" s="266">
        <f t="shared" si="128"/>
        <v>0</v>
      </c>
    </row>
    <row r="6548" spans="1:4" x14ac:dyDescent="0.25">
      <c r="A6548" s="316" t="s">
        <v>5452</v>
      </c>
      <c r="B6548" s="317">
        <v>2118</v>
      </c>
      <c r="C6548" s="317">
        <v>2118</v>
      </c>
      <c r="D6548" s="266">
        <f t="shared" si="128"/>
        <v>0</v>
      </c>
    </row>
    <row r="6549" spans="1:4" x14ac:dyDescent="0.25">
      <c r="A6549" s="316" t="s">
        <v>5453</v>
      </c>
      <c r="B6549" s="317">
        <v>354</v>
      </c>
      <c r="C6549" s="317">
        <v>354</v>
      </c>
      <c r="D6549" s="266">
        <f t="shared" si="128"/>
        <v>0</v>
      </c>
    </row>
    <row r="6550" spans="1:4" x14ac:dyDescent="0.25">
      <c r="A6550" s="316" t="s">
        <v>5453</v>
      </c>
      <c r="B6550" s="317">
        <v>354</v>
      </c>
      <c r="C6550" s="317">
        <v>354</v>
      </c>
      <c r="D6550" s="266">
        <f t="shared" si="128"/>
        <v>0</v>
      </c>
    </row>
    <row r="6551" spans="1:4" x14ac:dyDescent="0.25">
      <c r="A6551" s="316" t="s">
        <v>5454</v>
      </c>
      <c r="B6551" s="317">
        <v>984</v>
      </c>
      <c r="C6551" s="317">
        <v>984</v>
      </c>
      <c r="D6551" s="266">
        <f t="shared" ref="D6551:D6614" si="129">B6551-C6551</f>
        <v>0</v>
      </c>
    </row>
    <row r="6552" spans="1:4" x14ac:dyDescent="0.25">
      <c r="A6552" s="316" t="s">
        <v>5455</v>
      </c>
      <c r="B6552" s="317">
        <v>779</v>
      </c>
      <c r="C6552" s="317">
        <v>779</v>
      </c>
      <c r="D6552" s="266">
        <f t="shared" si="129"/>
        <v>0</v>
      </c>
    </row>
    <row r="6553" spans="1:4" x14ac:dyDescent="0.25">
      <c r="A6553" s="316" t="s">
        <v>5455</v>
      </c>
      <c r="B6553" s="317">
        <v>276</v>
      </c>
      <c r="C6553" s="317">
        <v>276</v>
      </c>
      <c r="D6553" s="266">
        <f t="shared" si="129"/>
        <v>0</v>
      </c>
    </row>
    <row r="6554" spans="1:4" x14ac:dyDescent="0.25">
      <c r="A6554" s="316" t="s">
        <v>5456</v>
      </c>
      <c r="B6554" s="317">
        <v>3457</v>
      </c>
      <c r="C6554" s="317">
        <v>3457</v>
      </c>
      <c r="D6554" s="266">
        <f t="shared" si="129"/>
        <v>0</v>
      </c>
    </row>
    <row r="6555" spans="1:4" x14ac:dyDescent="0.25">
      <c r="A6555" s="316" t="s">
        <v>5457</v>
      </c>
      <c r="B6555" s="317">
        <v>2118</v>
      </c>
      <c r="C6555" s="317">
        <v>2118</v>
      </c>
      <c r="D6555" s="266">
        <f t="shared" si="129"/>
        <v>0</v>
      </c>
    </row>
    <row r="6556" spans="1:4" x14ac:dyDescent="0.25">
      <c r="A6556" s="316" t="s">
        <v>5458</v>
      </c>
      <c r="B6556" s="317">
        <v>354</v>
      </c>
      <c r="C6556" s="317">
        <v>354</v>
      </c>
      <c r="D6556" s="266">
        <f t="shared" si="129"/>
        <v>0</v>
      </c>
    </row>
    <row r="6557" spans="1:4" x14ac:dyDescent="0.25">
      <c r="A6557" s="316" t="s">
        <v>5458</v>
      </c>
      <c r="B6557" s="317">
        <v>354</v>
      </c>
      <c r="C6557" s="317">
        <v>354</v>
      </c>
      <c r="D6557" s="266">
        <f t="shared" si="129"/>
        <v>0</v>
      </c>
    </row>
    <row r="6558" spans="1:4" x14ac:dyDescent="0.25">
      <c r="A6558" s="316" t="s">
        <v>5459</v>
      </c>
      <c r="B6558" s="317">
        <v>984</v>
      </c>
      <c r="C6558" s="317">
        <v>984</v>
      </c>
      <c r="D6558" s="266">
        <f t="shared" si="129"/>
        <v>0</v>
      </c>
    </row>
    <row r="6559" spans="1:4" x14ac:dyDescent="0.25">
      <c r="A6559" s="316" t="s">
        <v>5460</v>
      </c>
      <c r="B6559" s="317">
        <v>1095</v>
      </c>
      <c r="C6559" s="317">
        <v>1095</v>
      </c>
      <c r="D6559" s="266">
        <f t="shared" si="129"/>
        <v>0</v>
      </c>
    </row>
    <row r="6560" spans="1:4" x14ac:dyDescent="0.25">
      <c r="A6560" s="316" t="s">
        <v>5461</v>
      </c>
      <c r="B6560" s="317">
        <v>717</v>
      </c>
      <c r="C6560" s="317">
        <v>717</v>
      </c>
      <c r="D6560" s="266">
        <f t="shared" si="129"/>
        <v>0</v>
      </c>
    </row>
    <row r="6561" spans="1:4" x14ac:dyDescent="0.25">
      <c r="A6561" s="316" t="s">
        <v>5462</v>
      </c>
      <c r="B6561" s="317">
        <v>1725</v>
      </c>
      <c r="C6561" s="317">
        <v>1725</v>
      </c>
      <c r="D6561" s="266">
        <f t="shared" si="129"/>
        <v>0</v>
      </c>
    </row>
    <row r="6562" spans="1:4" x14ac:dyDescent="0.25">
      <c r="A6562" s="316" t="s">
        <v>5462</v>
      </c>
      <c r="B6562" s="317">
        <v>1724</v>
      </c>
      <c r="C6562" s="317">
        <v>1724</v>
      </c>
      <c r="D6562" s="266">
        <f t="shared" si="129"/>
        <v>0</v>
      </c>
    </row>
    <row r="6563" spans="1:4" x14ac:dyDescent="0.25">
      <c r="A6563" s="316" t="s">
        <v>5463</v>
      </c>
      <c r="B6563" s="317">
        <v>1016</v>
      </c>
      <c r="C6563" s="317">
        <v>1016</v>
      </c>
      <c r="D6563" s="266">
        <f t="shared" si="129"/>
        <v>0</v>
      </c>
    </row>
    <row r="6564" spans="1:4" x14ac:dyDescent="0.25">
      <c r="A6564" s="316" t="s">
        <v>5463</v>
      </c>
      <c r="B6564" s="317">
        <v>1016</v>
      </c>
      <c r="C6564" s="317">
        <v>1016</v>
      </c>
      <c r="D6564" s="266">
        <f t="shared" si="129"/>
        <v>0</v>
      </c>
    </row>
    <row r="6565" spans="1:4" x14ac:dyDescent="0.25">
      <c r="A6565" s="316" t="s">
        <v>5464</v>
      </c>
      <c r="B6565" s="317">
        <v>858</v>
      </c>
      <c r="C6565" s="317">
        <v>858</v>
      </c>
      <c r="D6565" s="266">
        <f t="shared" si="129"/>
        <v>0</v>
      </c>
    </row>
    <row r="6566" spans="1:4" x14ac:dyDescent="0.25">
      <c r="A6566" s="316" t="s">
        <v>5464</v>
      </c>
      <c r="B6566" s="317">
        <v>858</v>
      </c>
      <c r="C6566" s="317">
        <v>858</v>
      </c>
      <c r="D6566" s="266">
        <f t="shared" si="129"/>
        <v>0</v>
      </c>
    </row>
    <row r="6567" spans="1:4" x14ac:dyDescent="0.25">
      <c r="A6567" s="316" t="s">
        <v>5465</v>
      </c>
      <c r="B6567" s="317">
        <v>2990</v>
      </c>
      <c r="C6567" s="317">
        <v>2990</v>
      </c>
      <c r="D6567" s="266">
        <f t="shared" si="129"/>
        <v>0</v>
      </c>
    </row>
    <row r="6568" spans="1:4" x14ac:dyDescent="0.25">
      <c r="A6568" s="316" t="s">
        <v>5465</v>
      </c>
      <c r="B6568" s="317">
        <v>2990</v>
      </c>
      <c r="C6568" s="317">
        <v>2990</v>
      </c>
      <c r="D6568" s="266">
        <f t="shared" si="129"/>
        <v>0</v>
      </c>
    </row>
    <row r="6569" spans="1:4" x14ac:dyDescent="0.25">
      <c r="A6569" s="316" t="s">
        <v>5465</v>
      </c>
      <c r="B6569" s="317">
        <v>2990</v>
      </c>
      <c r="C6569" s="317">
        <v>2990</v>
      </c>
      <c r="D6569" s="266">
        <f t="shared" si="129"/>
        <v>0</v>
      </c>
    </row>
    <row r="6570" spans="1:4" x14ac:dyDescent="0.25">
      <c r="A6570" s="316" t="s">
        <v>5465</v>
      </c>
      <c r="B6570" s="317">
        <v>2990</v>
      </c>
      <c r="C6570" s="317">
        <v>2990</v>
      </c>
      <c r="D6570" s="266">
        <f t="shared" si="129"/>
        <v>0</v>
      </c>
    </row>
    <row r="6571" spans="1:4" x14ac:dyDescent="0.25">
      <c r="A6571" s="316" t="s">
        <v>5465</v>
      </c>
      <c r="B6571" s="317">
        <v>2990</v>
      </c>
      <c r="C6571" s="317">
        <v>2990</v>
      </c>
      <c r="D6571" s="266">
        <f t="shared" si="129"/>
        <v>0</v>
      </c>
    </row>
    <row r="6572" spans="1:4" x14ac:dyDescent="0.25">
      <c r="A6572" s="316" t="s">
        <v>5466</v>
      </c>
      <c r="B6572" s="317">
        <v>1020</v>
      </c>
      <c r="C6572" s="317">
        <v>1020</v>
      </c>
      <c r="D6572" s="266">
        <f t="shared" si="129"/>
        <v>0</v>
      </c>
    </row>
    <row r="6573" spans="1:4" x14ac:dyDescent="0.25">
      <c r="A6573" s="316" t="s">
        <v>5466</v>
      </c>
      <c r="B6573" s="317">
        <v>1020</v>
      </c>
      <c r="C6573" s="317">
        <v>1020</v>
      </c>
      <c r="D6573" s="266">
        <f t="shared" si="129"/>
        <v>0</v>
      </c>
    </row>
    <row r="6574" spans="1:4" x14ac:dyDescent="0.25">
      <c r="A6574" s="316" t="s">
        <v>5466</v>
      </c>
      <c r="B6574" s="317">
        <v>1020</v>
      </c>
      <c r="C6574" s="317">
        <v>1020</v>
      </c>
      <c r="D6574" s="266">
        <f t="shared" si="129"/>
        <v>0</v>
      </c>
    </row>
    <row r="6575" spans="1:4" x14ac:dyDescent="0.25">
      <c r="A6575" s="316" t="s">
        <v>5466</v>
      </c>
      <c r="B6575" s="317">
        <v>1020</v>
      </c>
      <c r="C6575" s="317">
        <v>1020</v>
      </c>
      <c r="D6575" s="266">
        <f t="shared" si="129"/>
        <v>0</v>
      </c>
    </row>
    <row r="6576" spans="1:4" x14ac:dyDescent="0.25">
      <c r="A6576" s="316" t="s">
        <v>5466</v>
      </c>
      <c r="B6576" s="317">
        <v>1020</v>
      </c>
      <c r="C6576" s="317">
        <v>1020</v>
      </c>
      <c r="D6576" s="266">
        <f t="shared" si="129"/>
        <v>0</v>
      </c>
    </row>
    <row r="6577" spans="1:4" x14ac:dyDescent="0.25">
      <c r="A6577" s="316" t="s">
        <v>5467</v>
      </c>
      <c r="B6577" s="317">
        <v>4100</v>
      </c>
      <c r="C6577" s="317">
        <v>4100</v>
      </c>
      <c r="D6577" s="266">
        <f t="shared" si="129"/>
        <v>0</v>
      </c>
    </row>
    <row r="6578" spans="1:4" x14ac:dyDescent="0.25">
      <c r="A6578" s="316" t="s">
        <v>5465</v>
      </c>
      <c r="B6578" s="317">
        <v>2990</v>
      </c>
      <c r="C6578" s="317">
        <v>2990</v>
      </c>
      <c r="D6578" s="266">
        <f t="shared" si="129"/>
        <v>0</v>
      </c>
    </row>
    <row r="6579" spans="1:4" x14ac:dyDescent="0.25">
      <c r="A6579" s="316" t="s">
        <v>5468</v>
      </c>
      <c r="B6579" s="317">
        <v>2990</v>
      </c>
      <c r="C6579" s="317">
        <v>2990</v>
      </c>
      <c r="D6579" s="266">
        <f t="shared" si="129"/>
        <v>0</v>
      </c>
    </row>
    <row r="6580" spans="1:4" x14ac:dyDescent="0.25">
      <c r="A6580" s="316" t="s">
        <v>5466</v>
      </c>
      <c r="B6580" s="317">
        <v>1020</v>
      </c>
      <c r="C6580" s="317">
        <v>1020</v>
      </c>
      <c r="D6580" s="266">
        <f t="shared" si="129"/>
        <v>0</v>
      </c>
    </row>
    <row r="6581" spans="1:4" x14ac:dyDescent="0.25">
      <c r="A6581" s="316" t="s">
        <v>5466</v>
      </c>
      <c r="B6581" s="317">
        <v>1020</v>
      </c>
      <c r="C6581" s="317">
        <v>1020</v>
      </c>
      <c r="D6581" s="266">
        <f t="shared" si="129"/>
        <v>0</v>
      </c>
    </row>
    <row r="6582" spans="1:4" x14ac:dyDescent="0.25">
      <c r="A6582" s="316" t="s">
        <v>5466</v>
      </c>
      <c r="B6582" s="317">
        <v>1020</v>
      </c>
      <c r="C6582" s="317">
        <v>1020</v>
      </c>
      <c r="D6582" s="266">
        <f t="shared" si="129"/>
        <v>0</v>
      </c>
    </row>
    <row r="6583" spans="1:4" x14ac:dyDescent="0.25">
      <c r="A6583" s="316" t="s">
        <v>5466</v>
      </c>
      <c r="B6583" s="317">
        <v>1020</v>
      </c>
      <c r="C6583" s="317">
        <v>1020</v>
      </c>
      <c r="D6583" s="266">
        <f t="shared" si="129"/>
        <v>0</v>
      </c>
    </row>
    <row r="6584" spans="1:4" x14ac:dyDescent="0.25">
      <c r="A6584" s="316" t="s">
        <v>5469</v>
      </c>
      <c r="B6584" s="317">
        <v>4100</v>
      </c>
      <c r="C6584" s="317">
        <v>4100</v>
      </c>
      <c r="D6584" s="266">
        <f t="shared" si="129"/>
        <v>0</v>
      </c>
    </row>
    <row r="6585" spans="1:4" x14ac:dyDescent="0.25">
      <c r="A6585" s="316" t="s">
        <v>5469</v>
      </c>
      <c r="B6585" s="317">
        <v>4100</v>
      </c>
      <c r="C6585" s="317">
        <v>4100</v>
      </c>
      <c r="D6585" s="266">
        <f t="shared" si="129"/>
        <v>0</v>
      </c>
    </row>
    <row r="6586" spans="1:4" x14ac:dyDescent="0.25">
      <c r="A6586" s="316" t="s">
        <v>5468</v>
      </c>
      <c r="B6586" s="317">
        <v>2990</v>
      </c>
      <c r="C6586" s="317">
        <v>2990</v>
      </c>
      <c r="D6586" s="266">
        <f t="shared" si="129"/>
        <v>0</v>
      </c>
    </row>
    <row r="6587" spans="1:4" x14ac:dyDescent="0.25">
      <c r="A6587" s="316" t="s">
        <v>5468</v>
      </c>
      <c r="B6587" s="317">
        <v>2990</v>
      </c>
      <c r="C6587" s="317">
        <v>2990</v>
      </c>
      <c r="D6587" s="266">
        <f t="shared" si="129"/>
        <v>0</v>
      </c>
    </row>
    <row r="6588" spans="1:4" x14ac:dyDescent="0.25">
      <c r="A6588" s="316" t="s">
        <v>5468</v>
      </c>
      <c r="B6588" s="317">
        <v>2990</v>
      </c>
      <c r="C6588" s="317">
        <v>2990</v>
      </c>
      <c r="D6588" s="266">
        <f t="shared" si="129"/>
        <v>0</v>
      </c>
    </row>
    <row r="6589" spans="1:4" x14ac:dyDescent="0.25">
      <c r="A6589" s="316" t="s">
        <v>5468</v>
      </c>
      <c r="B6589" s="317">
        <v>2990</v>
      </c>
      <c r="C6589" s="317">
        <v>2990</v>
      </c>
      <c r="D6589" s="266">
        <f t="shared" si="129"/>
        <v>0</v>
      </c>
    </row>
    <row r="6590" spans="1:4" x14ac:dyDescent="0.25">
      <c r="A6590" s="316" t="s">
        <v>5468</v>
      </c>
      <c r="B6590" s="317">
        <v>2990</v>
      </c>
      <c r="C6590" s="317">
        <v>2990</v>
      </c>
      <c r="D6590" s="266">
        <f t="shared" si="129"/>
        <v>0</v>
      </c>
    </row>
    <row r="6591" spans="1:4" x14ac:dyDescent="0.25">
      <c r="A6591" s="316" t="s">
        <v>5470</v>
      </c>
      <c r="B6591" s="317">
        <v>1020</v>
      </c>
      <c r="C6591" s="317">
        <v>1020</v>
      </c>
      <c r="D6591" s="266">
        <f t="shared" si="129"/>
        <v>0</v>
      </c>
    </row>
    <row r="6592" spans="1:4" x14ac:dyDescent="0.25">
      <c r="A6592" s="316" t="s">
        <v>5470</v>
      </c>
      <c r="B6592" s="317">
        <v>1020</v>
      </c>
      <c r="C6592" s="317">
        <v>1020</v>
      </c>
      <c r="D6592" s="266">
        <f t="shared" si="129"/>
        <v>0</v>
      </c>
    </row>
    <row r="6593" spans="1:4" x14ac:dyDescent="0.25">
      <c r="A6593" s="316" t="s">
        <v>5470</v>
      </c>
      <c r="B6593" s="317">
        <v>1020</v>
      </c>
      <c r="C6593" s="317">
        <v>1020</v>
      </c>
      <c r="D6593" s="266">
        <f t="shared" si="129"/>
        <v>0</v>
      </c>
    </row>
    <row r="6594" spans="1:4" x14ac:dyDescent="0.25">
      <c r="A6594" s="316" t="s">
        <v>5470</v>
      </c>
      <c r="B6594" s="317">
        <v>1020</v>
      </c>
      <c r="C6594" s="317">
        <v>1020</v>
      </c>
      <c r="D6594" s="266">
        <f t="shared" si="129"/>
        <v>0</v>
      </c>
    </row>
    <row r="6595" spans="1:4" x14ac:dyDescent="0.25">
      <c r="A6595" s="316" t="s">
        <v>5470</v>
      </c>
      <c r="B6595" s="317">
        <v>1020</v>
      </c>
      <c r="C6595" s="317">
        <v>1020</v>
      </c>
      <c r="D6595" s="266">
        <f t="shared" si="129"/>
        <v>0</v>
      </c>
    </row>
    <row r="6596" spans="1:4" x14ac:dyDescent="0.25">
      <c r="A6596" s="316" t="s">
        <v>5471</v>
      </c>
      <c r="B6596" s="317">
        <v>943</v>
      </c>
      <c r="C6596" s="317">
        <v>943</v>
      </c>
      <c r="D6596" s="266">
        <f t="shared" si="129"/>
        <v>0</v>
      </c>
    </row>
    <row r="6597" spans="1:4" x14ac:dyDescent="0.25">
      <c r="A6597" s="316" t="s">
        <v>5471</v>
      </c>
      <c r="B6597" s="317">
        <v>945</v>
      </c>
      <c r="C6597" s="317">
        <v>945</v>
      </c>
      <c r="D6597" s="266">
        <f t="shared" si="129"/>
        <v>0</v>
      </c>
    </row>
    <row r="6598" spans="1:4" x14ac:dyDescent="0.25">
      <c r="A6598" s="316" t="s">
        <v>5471</v>
      </c>
      <c r="B6598" s="317">
        <v>945</v>
      </c>
      <c r="C6598" s="317">
        <v>945</v>
      </c>
      <c r="D6598" s="266">
        <f t="shared" si="129"/>
        <v>0</v>
      </c>
    </row>
    <row r="6599" spans="1:4" x14ac:dyDescent="0.25">
      <c r="A6599" s="316" t="s">
        <v>5471</v>
      </c>
      <c r="B6599" s="317">
        <v>945</v>
      </c>
      <c r="C6599" s="317">
        <v>945</v>
      </c>
      <c r="D6599" s="266">
        <f t="shared" si="129"/>
        <v>0</v>
      </c>
    </row>
    <row r="6600" spans="1:4" x14ac:dyDescent="0.25">
      <c r="A6600" s="316" t="s">
        <v>5471</v>
      </c>
      <c r="B6600" s="317">
        <v>945</v>
      </c>
      <c r="C6600" s="317">
        <v>945</v>
      </c>
      <c r="D6600" s="266">
        <f t="shared" si="129"/>
        <v>0</v>
      </c>
    </row>
    <row r="6601" spans="1:4" x14ac:dyDescent="0.25">
      <c r="A6601" s="316" t="s">
        <v>5471</v>
      </c>
      <c r="B6601" s="317">
        <v>945</v>
      </c>
      <c r="C6601" s="317">
        <v>945</v>
      </c>
      <c r="D6601" s="266">
        <f t="shared" si="129"/>
        <v>0</v>
      </c>
    </row>
    <row r="6602" spans="1:4" x14ac:dyDescent="0.25">
      <c r="A6602" s="316" t="s">
        <v>5471</v>
      </c>
      <c r="B6602" s="317">
        <v>945</v>
      </c>
      <c r="C6602" s="317">
        <v>945</v>
      </c>
      <c r="D6602" s="266">
        <f t="shared" si="129"/>
        <v>0</v>
      </c>
    </row>
    <row r="6603" spans="1:4" x14ac:dyDescent="0.25">
      <c r="A6603" s="316" t="s">
        <v>5471</v>
      </c>
      <c r="B6603" s="317">
        <v>945</v>
      </c>
      <c r="C6603" s="317">
        <v>945</v>
      </c>
      <c r="D6603" s="266">
        <f t="shared" si="129"/>
        <v>0</v>
      </c>
    </row>
    <row r="6604" spans="1:4" x14ac:dyDescent="0.25">
      <c r="A6604" s="316" t="s">
        <v>5471</v>
      </c>
      <c r="B6604" s="317">
        <v>945</v>
      </c>
      <c r="C6604" s="317">
        <v>945</v>
      </c>
      <c r="D6604" s="266">
        <f t="shared" si="129"/>
        <v>0</v>
      </c>
    </row>
    <row r="6605" spans="1:4" x14ac:dyDescent="0.25">
      <c r="A6605" s="316" t="s">
        <v>5471</v>
      </c>
      <c r="B6605" s="317">
        <v>945</v>
      </c>
      <c r="C6605" s="317">
        <v>945</v>
      </c>
      <c r="D6605" s="266">
        <f t="shared" si="129"/>
        <v>0</v>
      </c>
    </row>
    <row r="6606" spans="1:4" x14ac:dyDescent="0.25">
      <c r="A6606" s="316" t="s">
        <v>5471</v>
      </c>
      <c r="B6606" s="317">
        <v>945</v>
      </c>
      <c r="C6606" s="317">
        <v>945</v>
      </c>
      <c r="D6606" s="266">
        <f t="shared" si="129"/>
        <v>0</v>
      </c>
    </row>
    <row r="6607" spans="1:4" x14ac:dyDescent="0.25">
      <c r="A6607" s="316" t="s">
        <v>5471</v>
      </c>
      <c r="B6607" s="317">
        <v>945</v>
      </c>
      <c r="C6607" s="317">
        <v>945</v>
      </c>
      <c r="D6607" s="266">
        <f t="shared" si="129"/>
        <v>0</v>
      </c>
    </row>
    <row r="6608" spans="1:4" x14ac:dyDescent="0.25">
      <c r="A6608" s="316" t="s">
        <v>5471</v>
      </c>
      <c r="B6608" s="317">
        <v>945</v>
      </c>
      <c r="C6608" s="317">
        <v>945</v>
      </c>
      <c r="D6608" s="266">
        <f t="shared" si="129"/>
        <v>0</v>
      </c>
    </row>
    <row r="6609" spans="1:4" x14ac:dyDescent="0.25">
      <c r="A6609" s="316" t="s">
        <v>5471</v>
      </c>
      <c r="B6609" s="317">
        <v>945</v>
      </c>
      <c r="C6609" s="317">
        <v>945</v>
      </c>
      <c r="D6609" s="266">
        <f t="shared" si="129"/>
        <v>0</v>
      </c>
    </row>
    <row r="6610" spans="1:4" x14ac:dyDescent="0.25">
      <c r="A6610" s="316" t="s">
        <v>5471</v>
      </c>
      <c r="B6610" s="317">
        <v>945</v>
      </c>
      <c r="C6610" s="317">
        <v>945</v>
      </c>
      <c r="D6610" s="266">
        <f t="shared" si="129"/>
        <v>0</v>
      </c>
    </row>
    <row r="6611" spans="1:4" x14ac:dyDescent="0.25">
      <c r="A6611" s="316" t="s">
        <v>5471</v>
      </c>
      <c r="B6611" s="317">
        <v>945</v>
      </c>
      <c r="C6611" s="317">
        <v>945</v>
      </c>
      <c r="D6611" s="266">
        <f t="shared" si="129"/>
        <v>0</v>
      </c>
    </row>
    <row r="6612" spans="1:4" x14ac:dyDescent="0.25">
      <c r="A6612" s="316" t="s">
        <v>5471</v>
      </c>
      <c r="B6612" s="317">
        <v>945</v>
      </c>
      <c r="C6612" s="317">
        <v>945</v>
      </c>
      <c r="D6612" s="266">
        <f t="shared" si="129"/>
        <v>0</v>
      </c>
    </row>
    <row r="6613" spans="1:4" x14ac:dyDescent="0.25">
      <c r="A6613" s="316" t="s">
        <v>5471</v>
      </c>
      <c r="B6613" s="317">
        <v>945</v>
      </c>
      <c r="C6613" s="317">
        <v>945</v>
      </c>
      <c r="D6613" s="266">
        <f t="shared" si="129"/>
        <v>0</v>
      </c>
    </row>
    <row r="6614" spans="1:4" x14ac:dyDescent="0.25">
      <c r="A6614" s="316" t="s">
        <v>5471</v>
      </c>
      <c r="B6614" s="317">
        <v>945</v>
      </c>
      <c r="C6614" s="317">
        <v>945</v>
      </c>
      <c r="D6614" s="266">
        <f t="shared" si="129"/>
        <v>0</v>
      </c>
    </row>
    <row r="6615" spans="1:4" x14ac:dyDescent="0.25">
      <c r="A6615" s="316" t="s">
        <v>5471</v>
      </c>
      <c r="B6615" s="317">
        <v>945</v>
      </c>
      <c r="C6615" s="317">
        <v>945</v>
      </c>
      <c r="D6615" s="266">
        <f t="shared" ref="D6615:D6678" si="130">B6615-C6615</f>
        <v>0</v>
      </c>
    </row>
    <row r="6616" spans="1:4" x14ac:dyDescent="0.25">
      <c r="A6616" s="316" t="s">
        <v>5472</v>
      </c>
      <c r="B6616" s="317">
        <v>14200</v>
      </c>
      <c r="C6616" s="317">
        <v>14200</v>
      </c>
      <c r="D6616" s="266">
        <f t="shared" si="130"/>
        <v>0</v>
      </c>
    </row>
    <row r="6617" spans="1:4" x14ac:dyDescent="0.25">
      <c r="A6617" s="316" t="s">
        <v>5472</v>
      </c>
      <c r="B6617" s="317">
        <v>14200</v>
      </c>
      <c r="C6617" s="317">
        <v>14200</v>
      </c>
      <c r="D6617" s="266">
        <f t="shared" si="130"/>
        <v>0</v>
      </c>
    </row>
    <row r="6618" spans="1:4" x14ac:dyDescent="0.25">
      <c r="A6618" s="316" t="s">
        <v>5472</v>
      </c>
      <c r="B6618" s="317">
        <v>14200</v>
      </c>
      <c r="C6618" s="317">
        <v>14200</v>
      </c>
      <c r="D6618" s="266">
        <f t="shared" si="130"/>
        <v>0</v>
      </c>
    </row>
    <row r="6619" spans="1:4" x14ac:dyDescent="0.25">
      <c r="A6619" s="316" t="s">
        <v>5472</v>
      </c>
      <c r="B6619" s="317">
        <v>14200</v>
      </c>
      <c r="C6619" s="317">
        <v>14200</v>
      </c>
      <c r="D6619" s="266">
        <f t="shared" si="130"/>
        <v>0</v>
      </c>
    </row>
    <row r="6620" spans="1:4" x14ac:dyDescent="0.25">
      <c r="A6620" s="316" t="s">
        <v>5472</v>
      </c>
      <c r="B6620" s="317">
        <v>14200</v>
      </c>
      <c r="C6620" s="317">
        <v>14200</v>
      </c>
      <c r="D6620" s="266">
        <f t="shared" si="130"/>
        <v>0</v>
      </c>
    </row>
    <row r="6621" spans="1:4" x14ac:dyDescent="0.25">
      <c r="A6621" s="316" t="s">
        <v>5472</v>
      </c>
      <c r="B6621" s="317">
        <v>14200</v>
      </c>
      <c r="C6621" s="317">
        <v>14200</v>
      </c>
      <c r="D6621" s="266">
        <f t="shared" si="130"/>
        <v>0</v>
      </c>
    </row>
    <row r="6622" spans="1:4" x14ac:dyDescent="0.25">
      <c r="A6622" s="316" t="s">
        <v>5472</v>
      </c>
      <c r="B6622" s="317">
        <v>14200</v>
      </c>
      <c r="C6622" s="317">
        <v>14200</v>
      </c>
      <c r="D6622" s="266">
        <f t="shared" si="130"/>
        <v>0</v>
      </c>
    </row>
    <row r="6623" spans="1:4" x14ac:dyDescent="0.25">
      <c r="A6623" s="316" t="s">
        <v>5472</v>
      </c>
      <c r="B6623" s="317">
        <v>14200</v>
      </c>
      <c r="C6623" s="317">
        <v>14200</v>
      </c>
      <c r="D6623" s="266">
        <f t="shared" si="130"/>
        <v>0</v>
      </c>
    </row>
    <row r="6624" spans="1:4" x14ac:dyDescent="0.25">
      <c r="A6624" s="316" t="s">
        <v>5472</v>
      </c>
      <c r="B6624" s="317">
        <v>14200</v>
      </c>
      <c r="C6624" s="317">
        <v>14200</v>
      </c>
      <c r="D6624" s="266">
        <f t="shared" si="130"/>
        <v>0</v>
      </c>
    </row>
    <row r="6625" spans="1:4" x14ac:dyDescent="0.25">
      <c r="A6625" s="316" t="s">
        <v>5472</v>
      </c>
      <c r="B6625" s="317">
        <v>14200</v>
      </c>
      <c r="C6625" s="317">
        <v>14200</v>
      </c>
      <c r="D6625" s="266">
        <f t="shared" si="130"/>
        <v>0</v>
      </c>
    </row>
    <row r="6626" spans="1:4" x14ac:dyDescent="0.25">
      <c r="A6626" s="316" t="s">
        <v>5472</v>
      </c>
      <c r="B6626" s="317">
        <v>14200</v>
      </c>
      <c r="C6626" s="317">
        <v>14200</v>
      </c>
      <c r="D6626" s="266">
        <f t="shared" si="130"/>
        <v>0</v>
      </c>
    </row>
    <row r="6627" spans="1:4" x14ac:dyDescent="0.25">
      <c r="A6627" s="316" t="s">
        <v>5472</v>
      </c>
      <c r="B6627" s="317">
        <v>14200</v>
      </c>
      <c r="C6627" s="317">
        <v>14200</v>
      </c>
      <c r="D6627" s="266">
        <f t="shared" si="130"/>
        <v>0</v>
      </c>
    </row>
    <row r="6628" spans="1:4" x14ac:dyDescent="0.25">
      <c r="A6628" s="316" t="s">
        <v>5472</v>
      </c>
      <c r="B6628" s="317">
        <v>14200</v>
      </c>
      <c r="C6628" s="317">
        <v>14200</v>
      </c>
      <c r="D6628" s="266">
        <f t="shared" si="130"/>
        <v>0</v>
      </c>
    </row>
    <row r="6629" spans="1:4" x14ac:dyDescent="0.25">
      <c r="A6629" s="316" t="s">
        <v>5472</v>
      </c>
      <c r="B6629" s="317">
        <v>14200</v>
      </c>
      <c r="C6629" s="317">
        <v>14200</v>
      </c>
      <c r="D6629" s="266">
        <f t="shared" si="130"/>
        <v>0</v>
      </c>
    </row>
    <row r="6630" spans="1:4" x14ac:dyDescent="0.25">
      <c r="A6630" s="316" t="s">
        <v>5472</v>
      </c>
      <c r="B6630" s="317">
        <v>14200</v>
      </c>
      <c r="C6630" s="317">
        <v>14200</v>
      </c>
      <c r="D6630" s="266">
        <f t="shared" si="130"/>
        <v>0</v>
      </c>
    </row>
    <row r="6631" spans="1:4" x14ac:dyDescent="0.25">
      <c r="A6631" s="316" t="s">
        <v>5472</v>
      </c>
      <c r="B6631" s="317">
        <v>14200</v>
      </c>
      <c r="C6631" s="317">
        <v>14200</v>
      </c>
      <c r="D6631" s="266">
        <f t="shared" si="130"/>
        <v>0</v>
      </c>
    </row>
    <row r="6632" spans="1:4" x14ac:dyDescent="0.25">
      <c r="A6632" s="316" t="s">
        <v>5472</v>
      </c>
      <c r="B6632" s="317">
        <v>14200</v>
      </c>
      <c r="C6632" s="317">
        <v>14200</v>
      </c>
      <c r="D6632" s="266">
        <f t="shared" si="130"/>
        <v>0</v>
      </c>
    </row>
    <row r="6633" spans="1:4" x14ac:dyDescent="0.25">
      <c r="A6633" s="316" t="s">
        <v>5472</v>
      </c>
      <c r="B6633" s="317">
        <v>14200</v>
      </c>
      <c r="C6633" s="317">
        <v>14200</v>
      </c>
      <c r="D6633" s="266">
        <f t="shared" si="130"/>
        <v>0</v>
      </c>
    </row>
    <row r="6634" spans="1:4" x14ac:dyDescent="0.25">
      <c r="A6634" s="316" t="s">
        <v>5472</v>
      </c>
      <c r="B6634" s="317">
        <v>14200</v>
      </c>
      <c r="C6634" s="317">
        <v>14200</v>
      </c>
      <c r="D6634" s="266">
        <f t="shared" si="130"/>
        <v>0</v>
      </c>
    </row>
    <row r="6635" spans="1:4" x14ac:dyDescent="0.25">
      <c r="A6635" s="316" t="s">
        <v>5472</v>
      </c>
      <c r="B6635" s="317">
        <v>14200</v>
      </c>
      <c r="C6635" s="317">
        <v>14200</v>
      </c>
      <c r="D6635" s="266">
        <f t="shared" si="130"/>
        <v>0</v>
      </c>
    </row>
    <row r="6636" spans="1:4" x14ac:dyDescent="0.25">
      <c r="A6636" s="316" t="s">
        <v>5472</v>
      </c>
      <c r="B6636" s="317">
        <v>14200</v>
      </c>
      <c r="C6636" s="317">
        <v>14200</v>
      </c>
      <c r="D6636" s="266">
        <f t="shared" si="130"/>
        <v>0</v>
      </c>
    </row>
    <row r="6637" spans="1:4" x14ac:dyDescent="0.25">
      <c r="A6637" s="316" t="s">
        <v>5472</v>
      </c>
      <c r="B6637" s="317">
        <v>14200</v>
      </c>
      <c r="C6637" s="317">
        <v>14200</v>
      </c>
      <c r="D6637" s="266">
        <f t="shared" si="130"/>
        <v>0</v>
      </c>
    </row>
    <row r="6638" spans="1:4" x14ac:dyDescent="0.25">
      <c r="A6638" s="316" t="s">
        <v>5472</v>
      </c>
      <c r="B6638" s="317">
        <v>14200</v>
      </c>
      <c r="C6638" s="317">
        <v>14200</v>
      </c>
      <c r="D6638" s="266">
        <f t="shared" si="130"/>
        <v>0</v>
      </c>
    </row>
    <row r="6639" spans="1:4" x14ac:dyDescent="0.25">
      <c r="A6639" s="316" t="s">
        <v>5472</v>
      </c>
      <c r="B6639" s="317">
        <v>14200</v>
      </c>
      <c r="C6639" s="317">
        <v>14200</v>
      </c>
      <c r="D6639" s="266">
        <f t="shared" si="130"/>
        <v>0</v>
      </c>
    </row>
    <row r="6640" spans="1:4" x14ac:dyDescent="0.25">
      <c r="A6640" s="316" t="s">
        <v>5472</v>
      </c>
      <c r="B6640" s="317">
        <v>14200</v>
      </c>
      <c r="C6640" s="317">
        <v>14200</v>
      </c>
      <c r="D6640" s="266">
        <f t="shared" si="130"/>
        <v>0</v>
      </c>
    </row>
    <row r="6641" spans="1:4" x14ac:dyDescent="0.25">
      <c r="A6641" s="316" t="s">
        <v>5473</v>
      </c>
      <c r="B6641" s="317">
        <v>8000</v>
      </c>
      <c r="C6641" s="317">
        <v>8000</v>
      </c>
      <c r="D6641" s="266">
        <f t="shared" si="130"/>
        <v>0</v>
      </c>
    </row>
    <row r="6642" spans="1:4" x14ac:dyDescent="0.25">
      <c r="A6642" s="316" t="s">
        <v>5473</v>
      </c>
      <c r="B6642" s="317">
        <v>8000</v>
      </c>
      <c r="C6642" s="317">
        <v>8000</v>
      </c>
      <c r="D6642" s="266">
        <f t="shared" si="130"/>
        <v>0</v>
      </c>
    </row>
    <row r="6643" spans="1:4" x14ac:dyDescent="0.25">
      <c r="A6643" s="316" t="s">
        <v>5473</v>
      </c>
      <c r="B6643" s="317">
        <v>8000</v>
      </c>
      <c r="C6643" s="317">
        <v>8000</v>
      </c>
      <c r="D6643" s="266">
        <f t="shared" si="130"/>
        <v>0</v>
      </c>
    </row>
    <row r="6644" spans="1:4" x14ac:dyDescent="0.25">
      <c r="A6644" s="316" t="s">
        <v>5473</v>
      </c>
      <c r="B6644" s="317">
        <v>8000</v>
      </c>
      <c r="C6644" s="317">
        <v>8000</v>
      </c>
      <c r="D6644" s="266">
        <f t="shared" si="130"/>
        <v>0</v>
      </c>
    </row>
    <row r="6645" spans="1:4" x14ac:dyDescent="0.25">
      <c r="A6645" s="316" t="s">
        <v>5473</v>
      </c>
      <c r="B6645" s="317">
        <v>8000</v>
      </c>
      <c r="C6645" s="317">
        <v>8000</v>
      </c>
      <c r="D6645" s="266">
        <f t="shared" si="130"/>
        <v>0</v>
      </c>
    </row>
    <row r="6646" spans="1:4" x14ac:dyDescent="0.25">
      <c r="A6646" s="316" t="s">
        <v>5473</v>
      </c>
      <c r="B6646" s="317">
        <v>8000</v>
      </c>
      <c r="C6646" s="317">
        <v>8000</v>
      </c>
      <c r="D6646" s="266">
        <f t="shared" si="130"/>
        <v>0</v>
      </c>
    </row>
    <row r="6647" spans="1:4" x14ac:dyDescent="0.25">
      <c r="A6647" s="316" t="s">
        <v>5473</v>
      </c>
      <c r="B6647" s="317">
        <v>8000</v>
      </c>
      <c r="C6647" s="317">
        <v>8000</v>
      </c>
      <c r="D6647" s="266">
        <f t="shared" si="130"/>
        <v>0</v>
      </c>
    </row>
    <row r="6648" spans="1:4" x14ac:dyDescent="0.25">
      <c r="A6648" s="316" t="s">
        <v>5473</v>
      </c>
      <c r="B6648" s="317">
        <v>8000</v>
      </c>
      <c r="C6648" s="317">
        <v>8000</v>
      </c>
      <c r="D6648" s="266">
        <f t="shared" si="130"/>
        <v>0</v>
      </c>
    </row>
    <row r="6649" spans="1:4" x14ac:dyDescent="0.25">
      <c r="A6649" s="316" t="s">
        <v>5473</v>
      </c>
      <c r="B6649" s="317">
        <v>8000</v>
      </c>
      <c r="C6649" s="317">
        <v>8000</v>
      </c>
      <c r="D6649" s="266">
        <f t="shared" si="130"/>
        <v>0</v>
      </c>
    </row>
    <row r="6650" spans="1:4" x14ac:dyDescent="0.25">
      <c r="A6650" s="316" t="s">
        <v>5473</v>
      </c>
      <c r="B6650" s="317">
        <v>8000</v>
      </c>
      <c r="C6650" s="317">
        <v>8000</v>
      </c>
      <c r="D6650" s="266">
        <f t="shared" si="130"/>
        <v>0</v>
      </c>
    </row>
    <row r="6651" spans="1:4" x14ac:dyDescent="0.25">
      <c r="A6651" s="316" t="s">
        <v>5473</v>
      </c>
      <c r="B6651" s="317">
        <v>8000</v>
      </c>
      <c r="C6651" s="317">
        <v>8000</v>
      </c>
      <c r="D6651" s="266">
        <f t="shared" si="130"/>
        <v>0</v>
      </c>
    </row>
    <row r="6652" spans="1:4" x14ac:dyDescent="0.25">
      <c r="A6652" s="316" t="s">
        <v>5473</v>
      </c>
      <c r="B6652" s="317">
        <v>8000</v>
      </c>
      <c r="C6652" s="317">
        <v>8000</v>
      </c>
      <c r="D6652" s="266">
        <f t="shared" si="130"/>
        <v>0</v>
      </c>
    </row>
    <row r="6653" spans="1:4" x14ac:dyDescent="0.25">
      <c r="A6653" s="316" t="s">
        <v>5473</v>
      </c>
      <c r="B6653" s="317">
        <v>8000</v>
      </c>
      <c r="C6653" s="317">
        <v>8000</v>
      </c>
      <c r="D6653" s="266">
        <f t="shared" si="130"/>
        <v>0</v>
      </c>
    </row>
    <row r="6654" spans="1:4" x14ac:dyDescent="0.25">
      <c r="A6654" s="316" t="s">
        <v>5473</v>
      </c>
      <c r="B6654" s="317">
        <v>8000</v>
      </c>
      <c r="C6654" s="317">
        <v>8000</v>
      </c>
      <c r="D6654" s="266">
        <f t="shared" si="130"/>
        <v>0</v>
      </c>
    </row>
    <row r="6655" spans="1:4" x14ac:dyDescent="0.25">
      <c r="A6655" s="316" t="s">
        <v>5473</v>
      </c>
      <c r="B6655" s="317">
        <v>8000</v>
      </c>
      <c r="C6655" s="317">
        <v>8000</v>
      </c>
      <c r="D6655" s="266">
        <f t="shared" si="130"/>
        <v>0</v>
      </c>
    </row>
    <row r="6656" spans="1:4" x14ac:dyDescent="0.25">
      <c r="A6656" s="316" t="s">
        <v>5473</v>
      </c>
      <c r="B6656" s="317">
        <v>8000</v>
      </c>
      <c r="C6656" s="317">
        <v>8000</v>
      </c>
      <c r="D6656" s="266">
        <f t="shared" si="130"/>
        <v>0</v>
      </c>
    </row>
    <row r="6657" spans="1:4" x14ac:dyDescent="0.25">
      <c r="A6657" s="316" t="s">
        <v>5473</v>
      </c>
      <c r="B6657" s="317">
        <v>8000</v>
      </c>
      <c r="C6657" s="317">
        <v>8000</v>
      </c>
      <c r="D6657" s="266">
        <f t="shared" si="130"/>
        <v>0</v>
      </c>
    </row>
    <row r="6658" spans="1:4" x14ac:dyDescent="0.25">
      <c r="A6658" s="316" t="s">
        <v>5473</v>
      </c>
      <c r="B6658" s="317">
        <v>8000</v>
      </c>
      <c r="C6658" s="317">
        <v>8000</v>
      </c>
      <c r="D6658" s="266">
        <f t="shared" si="130"/>
        <v>0</v>
      </c>
    </row>
    <row r="6659" spans="1:4" x14ac:dyDescent="0.25">
      <c r="A6659" s="316" t="s">
        <v>5473</v>
      </c>
      <c r="B6659" s="317">
        <v>8000</v>
      </c>
      <c r="C6659" s="317">
        <v>8000</v>
      </c>
      <c r="D6659" s="266">
        <f t="shared" si="130"/>
        <v>0</v>
      </c>
    </row>
    <row r="6660" spans="1:4" x14ac:dyDescent="0.25">
      <c r="A6660" s="316" t="s">
        <v>5473</v>
      </c>
      <c r="B6660" s="317">
        <v>8000</v>
      </c>
      <c r="C6660" s="317">
        <v>8000</v>
      </c>
      <c r="D6660" s="266">
        <f t="shared" si="130"/>
        <v>0</v>
      </c>
    </row>
    <row r="6661" spans="1:4" x14ac:dyDescent="0.25">
      <c r="A6661" s="316" t="s">
        <v>5473</v>
      </c>
      <c r="B6661" s="317">
        <v>8000</v>
      </c>
      <c r="C6661" s="317">
        <v>8000</v>
      </c>
      <c r="D6661" s="266">
        <f t="shared" si="130"/>
        <v>0</v>
      </c>
    </row>
    <row r="6662" spans="1:4" x14ac:dyDescent="0.25">
      <c r="A6662" s="316" t="s">
        <v>5473</v>
      </c>
      <c r="B6662" s="317">
        <v>8000</v>
      </c>
      <c r="C6662" s="317">
        <v>8000</v>
      </c>
      <c r="D6662" s="266">
        <f t="shared" si="130"/>
        <v>0</v>
      </c>
    </row>
    <row r="6663" spans="1:4" x14ac:dyDescent="0.25">
      <c r="A6663" s="316" t="s">
        <v>5473</v>
      </c>
      <c r="B6663" s="317">
        <v>8000</v>
      </c>
      <c r="C6663" s="317">
        <v>8000</v>
      </c>
      <c r="D6663" s="266">
        <f t="shared" si="130"/>
        <v>0</v>
      </c>
    </row>
    <row r="6664" spans="1:4" x14ac:dyDescent="0.25">
      <c r="A6664" s="316" t="s">
        <v>5473</v>
      </c>
      <c r="B6664" s="317">
        <v>8000</v>
      </c>
      <c r="C6664" s="317">
        <v>8000</v>
      </c>
      <c r="D6664" s="266">
        <f t="shared" si="130"/>
        <v>0</v>
      </c>
    </row>
    <row r="6665" spans="1:4" x14ac:dyDescent="0.25">
      <c r="A6665" s="316" t="s">
        <v>5473</v>
      </c>
      <c r="B6665" s="317">
        <v>8000</v>
      </c>
      <c r="C6665" s="317">
        <v>8000</v>
      </c>
      <c r="D6665" s="266">
        <f t="shared" si="130"/>
        <v>0</v>
      </c>
    </row>
    <row r="6666" spans="1:4" x14ac:dyDescent="0.25">
      <c r="A6666" s="316" t="s">
        <v>5473</v>
      </c>
      <c r="B6666" s="317">
        <v>8000</v>
      </c>
      <c r="C6666" s="317">
        <v>8000</v>
      </c>
      <c r="D6666" s="266">
        <f t="shared" si="130"/>
        <v>0</v>
      </c>
    </row>
    <row r="6667" spans="1:4" x14ac:dyDescent="0.25">
      <c r="A6667" s="316" t="s">
        <v>5473</v>
      </c>
      <c r="B6667" s="317">
        <v>8000</v>
      </c>
      <c r="C6667" s="317">
        <v>8000</v>
      </c>
      <c r="D6667" s="266">
        <f t="shared" si="130"/>
        <v>0</v>
      </c>
    </row>
    <row r="6668" spans="1:4" x14ac:dyDescent="0.25">
      <c r="A6668" s="316" t="s">
        <v>5473</v>
      </c>
      <c r="B6668" s="317">
        <v>8000</v>
      </c>
      <c r="C6668" s="317">
        <v>8000</v>
      </c>
      <c r="D6668" s="266">
        <f t="shared" si="130"/>
        <v>0</v>
      </c>
    </row>
    <row r="6669" spans="1:4" x14ac:dyDescent="0.25">
      <c r="A6669" s="316" t="s">
        <v>5473</v>
      </c>
      <c r="B6669" s="317">
        <v>8000</v>
      </c>
      <c r="C6669" s="317">
        <v>8000</v>
      </c>
      <c r="D6669" s="266">
        <f t="shared" si="130"/>
        <v>0</v>
      </c>
    </row>
    <row r="6670" spans="1:4" x14ac:dyDescent="0.25">
      <c r="A6670" s="316" t="s">
        <v>5473</v>
      </c>
      <c r="B6670" s="317">
        <v>8000</v>
      </c>
      <c r="C6670" s="317">
        <v>8000</v>
      </c>
      <c r="D6670" s="266">
        <f t="shared" si="130"/>
        <v>0</v>
      </c>
    </row>
    <row r="6671" spans="1:4" x14ac:dyDescent="0.25">
      <c r="A6671" s="316" t="s">
        <v>5473</v>
      </c>
      <c r="B6671" s="317">
        <v>8000</v>
      </c>
      <c r="C6671" s="317">
        <v>8000</v>
      </c>
      <c r="D6671" s="266">
        <f t="shared" si="130"/>
        <v>0</v>
      </c>
    </row>
    <row r="6672" spans="1:4" x14ac:dyDescent="0.25">
      <c r="A6672" s="316" t="s">
        <v>5473</v>
      </c>
      <c r="B6672" s="317">
        <v>8000</v>
      </c>
      <c r="C6672" s="317">
        <v>8000</v>
      </c>
      <c r="D6672" s="266">
        <f t="shared" si="130"/>
        <v>0</v>
      </c>
    </row>
    <row r="6673" spans="1:4" x14ac:dyDescent="0.25">
      <c r="A6673" s="316" t="s">
        <v>5473</v>
      </c>
      <c r="B6673" s="317">
        <v>8000</v>
      </c>
      <c r="C6673" s="317">
        <v>8000</v>
      </c>
      <c r="D6673" s="266">
        <f t="shared" si="130"/>
        <v>0</v>
      </c>
    </row>
    <row r="6674" spans="1:4" x14ac:dyDescent="0.25">
      <c r="A6674" s="316" t="s">
        <v>5473</v>
      </c>
      <c r="B6674" s="317">
        <v>8000</v>
      </c>
      <c r="C6674" s="317">
        <v>8000</v>
      </c>
      <c r="D6674" s="266">
        <f t="shared" si="130"/>
        <v>0</v>
      </c>
    </row>
    <row r="6675" spans="1:4" x14ac:dyDescent="0.25">
      <c r="A6675" s="316" t="s">
        <v>5473</v>
      </c>
      <c r="B6675" s="317">
        <v>8000</v>
      </c>
      <c r="C6675" s="317">
        <v>8000</v>
      </c>
      <c r="D6675" s="266">
        <f t="shared" si="130"/>
        <v>0</v>
      </c>
    </row>
    <row r="6676" spans="1:4" x14ac:dyDescent="0.25">
      <c r="A6676" s="316" t="s">
        <v>5473</v>
      </c>
      <c r="B6676" s="317">
        <v>8000</v>
      </c>
      <c r="C6676" s="317">
        <v>8000</v>
      </c>
      <c r="D6676" s="266">
        <f t="shared" si="130"/>
        <v>0</v>
      </c>
    </row>
    <row r="6677" spans="1:4" x14ac:dyDescent="0.25">
      <c r="A6677" s="316" t="s">
        <v>5473</v>
      </c>
      <c r="B6677" s="317">
        <v>8000</v>
      </c>
      <c r="C6677" s="317">
        <v>8000</v>
      </c>
      <c r="D6677" s="266">
        <f t="shared" si="130"/>
        <v>0</v>
      </c>
    </row>
    <row r="6678" spans="1:4" x14ac:dyDescent="0.25">
      <c r="A6678" s="316" t="s">
        <v>5473</v>
      </c>
      <c r="B6678" s="317">
        <v>8000</v>
      </c>
      <c r="C6678" s="317">
        <v>8000</v>
      </c>
      <c r="D6678" s="266">
        <f t="shared" si="130"/>
        <v>0</v>
      </c>
    </row>
    <row r="6679" spans="1:4" x14ac:dyDescent="0.25">
      <c r="A6679" s="316" t="s">
        <v>5473</v>
      </c>
      <c r="B6679" s="317">
        <v>8000</v>
      </c>
      <c r="C6679" s="317">
        <v>8000</v>
      </c>
      <c r="D6679" s="266">
        <f t="shared" ref="D6679:D6742" si="131">B6679-C6679</f>
        <v>0</v>
      </c>
    </row>
    <row r="6680" spans="1:4" x14ac:dyDescent="0.25">
      <c r="A6680" s="316" t="s">
        <v>5473</v>
      </c>
      <c r="B6680" s="317">
        <v>8000</v>
      </c>
      <c r="C6680" s="317">
        <v>8000</v>
      </c>
      <c r="D6680" s="266">
        <f t="shared" si="131"/>
        <v>0</v>
      </c>
    </row>
    <row r="6681" spans="1:4" x14ac:dyDescent="0.25">
      <c r="A6681" s="316" t="s">
        <v>5473</v>
      </c>
      <c r="B6681" s="317">
        <v>8000</v>
      </c>
      <c r="C6681" s="317">
        <v>8000</v>
      </c>
      <c r="D6681" s="266">
        <f t="shared" si="131"/>
        <v>0</v>
      </c>
    </row>
    <row r="6682" spans="1:4" x14ac:dyDescent="0.25">
      <c r="A6682" s="316" t="s">
        <v>5473</v>
      </c>
      <c r="B6682" s="317">
        <v>8000</v>
      </c>
      <c r="C6682" s="317">
        <v>8000</v>
      </c>
      <c r="D6682" s="266">
        <f t="shared" si="131"/>
        <v>0</v>
      </c>
    </row>
    <row r="6683" spans="1:4" x14ac:dyDescent="0.25">
      <c r="A6683" s="316" t="s">
        <v>5473</v>
      </c>
      <c r="B6683" s="317">
        <v>8000</v>
      </c>
      <c r="C6683" s="317">
        <v>8000</v>
      </c>
      <c r="D6683" s="266">
        <f t="shared" si="131"/>
        <v>0</v>
      </c>
    </row>
    <row r="6684" spans="1:4" x14ac:dyDescent="0.25">
      <c r="A6684" s="316" t="s">
        <v>5473</v>
      </c>
      <c r="B6684" s="317">
        <v>8000</v>
      </c>
      <c r="C6684" s="317">
        <v>8000</v>
      </c>
      <c r="D6684" s="266">
        <f t="shared" si="131"/>
        <v>0</v>
      </c>
    </row>
    <row r="6685" spans="1:4" x14ac:dyDescent="0.25">
      <c r="A6685" s="316" t="s">
        <v>5473</v>
      </c>
      <c r="B6685" s="317">
        <v>8000</v>
      </c>
      <c r="C6685" s="317">
        <v>8000</v>
      </c>
      <c r="D6685" s="266">
        <f t="shared" si="131"/>
        <v>0</v>
      </c>
    </row>
    <row r="6686" spans="1:4" x14ac:dyDescent="0.25">
      <c r="A6686" s="316" t="s">
        <v>5473</v>
      </c>
      <c r="B6686" s="317">
        <v>8000</v>
      </c>
      <c r="C6686" s="317">
        <v>8000</v>
      </c>
      <c r="D6686" s="266">
        <f t="shared" si="131"/>
        <v>0</v>
      </c>
    </row>
    <row r="6687" spans="1:4" x14ac:dyDescent="0.25">
      <c r="A6687" s="316" t="s">
        <v>5473</v>
      </c>
      <c r="B6687" s="317">
        <v>8000</v>
      </c>
      <c r="C6687" s="317">
        <v>8000</v>
      </c>
      <c r="D6687" s="266">
        <f t="shared" si="131"/>
        <v>0</v>
      </c>
    </row>
    <row r="6688" spans="1:4" x14ac:dyDescent="0.25">
      <c r="A6688" s="316" t="s">
        <v>5473</v>
      </c>
      <c r="B6688" s="317">
        <v>8000</v>
      </c>
      <c r="C6688" s="317">
        <v>8000</v>
      </c>
      <c r="D6688" s="266">
        <f t="shared" si="131"/>
        <v>0</v>
      </c>
    </row>
    <row r="6689" spans="1:4" x14ac:dyDescent="0.25">
      <c r="A6689" s="316" t="s">
        <v>5473</v>
      </c>
      <c r="B6689" s="317">
        <v>8000</v>
      </c>
      <c r="C6689" s="317">
        <v>8000</v>
      </c>
      <c r="D6689" s="266">
        <f t="shared" si="131"/>
        <v>0</v>
      </c>
    </row>
    <row r="6690" spans="1:4" x14ac:dyDescent="0.25">
      <c r="A6690" s="316" t="s">
        <v>5473</v>
      </c>
      <c r="B6690" s="317">
        <v>8000</v>
      </c>
      <c r="C6690" s="317">
        <v>8000</v>
      </c>
      <c r="D6690" s="266">
        <f t="shared" si="131"/>
        <v>0</v>
      </c>
    </row>
    <row r="6691" spans="1:4" x14ac:dyDescent="0.25">
      <c r="A6691" s="316" t="s">
        <v>5473</v>
      </c>
      <c r="B6691" s="317">
        <v>8000</v>
      </c>
      <c r="C6691" s="317">
        <v>8000</v>
      </c>
      <c r="D6691" s="266">
        <f t="shared" si="131"/>
        <v>0</v>
      </c>
    </row>
    <row r="6692" spans="1:4" x14ac:dyDescent="0.25">
      <c r="A6692" s="316" t="s">
        <v>5473</v>
      </c>
      <c r="B6692" s="317">
        <v>8000</v>
      </c>
      <c r="C6692" s="317">
        <v>8000</v>
      </c>
      <c r="D6692" s="266">
        <f t="shared" si="131"/>
        <v>0</v>
      </c>
    </row>
    <row r="6693" spans="1:4" x14ac:dyDescent="0.25">
      <c r="A6693" s="316" t="s">
        <v>5473</v>
      </c>
      <c r="B6693" s="317">
        <v>8000</v>
      </c>
      <c r="C6693" s="317">
        <v>8000</v>
      </c>
      <c r="D6693" s="266">
        <f t="shared" si="131"/>
        <v>0</v>
      </c>
    </row>
    <row r="6694" spans="1:4" x14ac:dyDescent="0.25">
      <c r="A6694" s="316" t="s">
        <v>5473</v>
      </c>
      <c r="B6694" s="317">
        <v>8000</v>
      </c>
      <c r="C6694" s="317">
        <v>8000</v>
      </c>
      <c r="D6694" s="266">
        <f t="shared" si="131"/>
        <v>0</v>
      </c>
    </row>
    <row r="6695" spans="1:4" x14ac:dyDescent="0.25">
      <c r="A6695" s="316" t="s">
        <v>5473</v>
      </c>
      <c r="B6695" s="317">
        <v>8000</v>
      </c>
      <c r="C6695" s="317">
        <v>8000</v>
      </c>
      <c r="D6695" s="266">
        <f t="shared" si="131"/>
        <v>0</v>
      </c>
    </row>
    <row r="6696" spans="1:4" x14ac:dyDescent="0.25">
      <c r="A6696" s="316" t="s">
        <v>5473</v>
      </c>
      <c r="B6696" s="317">
        <v>8000</v>
      </c>
      <c r="C6696" s="317">
        <v>8000</v>
      </c>
      <c r="D6696" s="266">
        <f t="shared" si="131"/>
        <v>0</v>
      </c>
    </row>
    <row r="6697" spans="1:4" x14ac:dyDescent="0.25">
      <c r="A6697" s="316" t="s">
        <v>5473</v>
      </c>
      <c r="B6697" s="317">
        <v>8000</v>
      </c>
      <c r="C6697" s="317">
        <v>8000</v>
      </c>
      <c r="D6697" s="266">
        <f t="shared" si="131"/>
        <v>0</v>
      </c>
    </row>
    <row r="6698" spans="1:4" x14ac:dyDescent="0.25">
      <c r="A6698" s="316" t="s">
        <v>5473</v>
      </c>
      <c r="B6698" s="317">
        <v>8000</v>
      </c>
      <c r="C6698" s="317">
        <v>8000</v>
      </c>
      <c r="D6698" s="266">
        <f t="shared" si="131"/>
        <v>0</v>
      </c>
    </row>
    <row r="6699" spans="1:4" x14ac:dyDescent="0.25">
      <c r="A6699" s="316" t="s">
        <v>5473</v>
      </c>
      <c r="B6699" s="317">
        <v>8000</v>
      </c>
      <c r="C6699" s="317">
        <v>8000</v>
      </c>
      <c r="D6699" s="266">
        <f t="shared" si="131"/>
        <v>0</v>
      </c>
    </row>
    <row r="6700" spans="1:4" x14ac:dyDescent="0.25">
      <c r="A6700" s="316" t="s">
        <v>5473</v>
      </c>
      <c r="B6700" s="317">
        <v>8000</v>
      </c>
      <c r="C6700" s="317">
        <v>8000</v>
      </c>
      <c r="D6700" s="266">
        <f t="shared" si="131"/>
        <v>0</v>
      </c>
    </row>
    <row r="6701" spans="1:4" x14ac:dyDescent="0.25">
      <c r="A6701" s="316" t="s">
        <v>5473</v>
      </c>
      <c r="B6701" s="317">
        <v>8000</v>
      </c>
      <c r="C6701" s="317">
        <v>8000</v>
      </c>
      <c r="D6701" s="266">
        <f t="shared" si="131"/>
        <v>0</v>
      </c>
    </row>
    <row r="6702" spans="1:4" x14ac:dyDescent="0.25">
      <c r="A6702" s="316" t="s">
        <v>5473</v>
      </c>
      <c r="B6702" s="317">
        <v>8000</v>
      </c>
      <c r="C6702" s="317">
        <v>8000</v>
      </c>
      <c r="D6702" s="266">
        <f t="shared" si="131"/>
        <v>0</v>
      </c>
    </row>
    <row r="6703" spans="1:4" x14ac:dyDescent="0.25">
      <c r="A6703" s="316" t="s">
        <v>5473</v>
      </c>
      <c r="B6703" s="317">
        <v>8000</v>
      </c>
      <c r="C6703" s="317">
        <v>8000</v>
      </c>
      <c r="D6703" s="266">
        <f t="shared" si="131"/>
        <v>0</v>
      </c>
    </row>
    <row r="6704" spans="1:4" x14ac:dyDescent="0.25">
      <c r="A6704" s="316" t="s">
        <v>5473</v>
      </c>
      <c r="B6704" s="317">
        <v>8000</v>
      </c>
      <c r="C6704" s="317">
        <v>8000</v>
      </c>
      <c r="D6704" s="266">
        <f t="shared" si="131"/>
        <v>0</v>
      </c>
    </row>
    <row r="6705" spans="1:4" x14ac:dyDescent="0.25">
      <c r="A6705" s="316" t="s">
        <v>5473</v>
      </c>
      <c r="B6705" s="317">
        <v>8000</v>
      </c>
      <c r="C6705" s="317">
        <v>8000</v>
      </c>
      <c r="D6705" s="266">
        <f t="shared" si="131"/>
        <v>0</v>
      </c>
    </row>
    <row r="6706" spans="1:4" x14ac:dyDescent="0.25">
      <c r="A6706" s="316" t="s">
        <v>5473</v>
      </c>
      <c r="B6706" s="317">
        <v>8000</v>
      </c>
      <c r="C6706" s="317">
        <v>8000</v>
      </c>
      <c r="D6706" s="266">
        <f t="shared" si="131"/>
        <v>0</v>
      </c>
    </row>
    <row r="6707" spans="1:4" x14ac:dyDescent="0.25">
      <c r="A6707" s="316" t="s">
        <v>5473</v>
      </c>
      <c r="B6707" s="317">
        <v>8000</v>
      </c>
      <c r="C6707" s="317">
        <v>8000</v>
      </c>
      <c r="D6707" s="266">
        <f t="shared" si="131"/>
        <v>0</v>
      </c>
    </row>
    <row r="6708" spans="1:4" x14ac:dyDescent="0.25">
      <c r="A6708" s="316" t="s">
        <v>5473</v>
      </c>
      <c r="B6708" s="317">
        <v>8000</v>
      </c>
      <c r="C6708" s="317">
        <v>8000</v>
      </c>
      <c r="D6708" s="266">
        <f t="shared" si="131"/>
        <v>0</v>
      </c>
    </row>
    <row r="6709" spans="1:4" x14ac:dyDescent="0.25">
      <c r="A6709" s="316" t="s">
        <v>5473</v>
      </c>
      <c r="B6709" s="317">
        <v>8000</v>
      </c>
      <c r="C6709" s="317">
        <v>8000</v>
      </c>
      <c r="D6709" s="266">
        <f t="shared" si="131"/>
        <v>0</v>
      </c>
    </row>
    <row r="6710" spans="1:4" x14ac:dyDescent="0.25">
      <c r="A6710" s="316" t="s">
        <v>5473</v>
      </c>
      <c r="B6710" s="317">
        <v>8000</v>
      </c>
      <c r="C6710" s="317">
        <v>8000</v>
      </c>
      <c r="D6710" s="266">
        <f t="shared" si="131"/>
        <v>0</v>
      </c>
    </row>
    <row r="6711" spans="1:4" x14ac:dyDescent="0.25">
      <c r="A6711" s="316" t="s">
        <v>5473</v>
      </c>
      <c r="B6711" s="317">
        <v>8000</v>
      </c>
      <c r="C6711" s="317">
        <v>8000</v>
      </c>
      <c r="D6711" s="266">
        <f t="shared" si="131"/>
        <v>0</v>
      </c>
    </row>
    <row r="6712" spans="1:4" x14ac:dyDescent="0.25">
      <c r="A6712" s="316" t="s">
        <v>5473</v>
      </c>
      <c r="B6712" s="317">
        <v>8000</v>
      </c>
      <c r="C6712" s="317">
        <v>8000</v>
      </c>
      <c r="D6712" s="266">
        <f t="shared" si="131"/>
        <v>0</v>
      </c>
    </row>
    <row r="6713" spans="1:4" x14ac:dyDescent="0.25">
      <c r="A6713" s="316" t="s">
        <v>5473</v>
      </c>
      <c r="B6713" s="317">
        <v>8000</v>
      </c>
      <c r="C6713" s="317">
        <v>8000</v>
      </c>
      <c r="D6713" s="266">
        <f t="shared" si="131"/>
        <v>0</v>
      </c>
    </row>
    <row r="6714" spans="1:4" x14ac:dyDescent="0.25">
      <c r="A6714" s="316" t="s">
        <v>5473</v>
      </c>
      <c r="B6714" s="317">
        <v>8000</v>
      </c>
      <c r="C6714" s="317">
        <v>8000</v>
      </c>
      <c r="D6714" s="266">
        <f t="shared" si="131"/>
        <v>0</v>
      </c>
    </row>
    <row r="6715" spans="1:4" x14ac:dyDescent="0.25">
      <c r="A6715" s="316" t="s">
        <v>5473</v>
      </c>
      <c r="B6715" s="317">
        <v>8000</v>
      </c>
      <c r="C6715" s="317">
        <v>8000</v>
      </c>
      <c r="D6715" s="266">
        <f t="shared" si="131"/>
        <v>0</v>
      </c>
    </row>
    <row r="6716" spans="1:4" x14ac:dyDescent="0.25">
      <c r="A6716" s="316" t="s">
        <v>5473</v>
      </c>
      <c r="B6716" s="317">
        <v>8000</v>
      </c>
      <c r="C6716" s="317">
        <v>8000</v>
      </c>
      <c r="D6716" s="266">
        <f t="shared" si="131"/>
        <v>0</v>
      </c>
    </row>
    <row r="6717" spans="1:4" x14ac:dyDescent="0.25">
      <c r="A6717" s="316" t="s">
        <v>5473</v>
      </c>
      <c r="B6717" s="317">
        <v>8000</v>
      </c>
      <c r="C6717" s="317">
        <v>8000</v>
      </c>
      <c r="D6717" s="266">
        <f t="shared" si="131"/>
        <v>0</v>
      </c>
    </row>
    <row r="6718" spans="1:4" x14ac:dyDescent="0.25">
      <c r="A6718" s="316" t="s">
        <v>5473</v>
      </c>
      <c r="B6718" s="317">
        <v>8000</v>
      </c>
      <c r="C6718" s="317">
        <v>8000</v>
      </c>
      <c r="D6718" s="266">
        <f t="shared" si="131"/>
        <v>0</v>
      </c>
    </row>
    <row r="6719" spans="1:4" x14ac:dyDescent="0.25">
      <c r="A6719" s="316" t="s">
        <v>5473</v>
      </c>
      <c r="B6719" s="317">
        <v>8000</v>
      </c>
      <c r="C6719" s="317">
        <v>8000</v>
      </c>
      <c r="D6719" s="266">
        <f t="shared" si="131"/>
        <v>0</v>
      </c>
    </row>
    <row r="6720" spans="1:4" x14ac:dyDescent="0.25">
      <c r="A6720" s="316" t="s">
        <v>5473</v>
      </c>
      <c r="B6720" s="317">
        <v>8000</v>
      </c>
      <c r="C6720" s="317">
        <v>8000</v>
      </c>
      <c r="D6720" s="266">
        <f t="shared" si="131"/>
        <v>0</v>
      </c>
    </row>
    <row r="6721" spans="1:4" x14ac:dyDescent="0.25">
      <c r="A6721" s="316" t="s">
        <v>5473</v>
      </c>
      <c r="B6721" s="317">
        <v>8000</v>
      </c>
      <c r="C6721" s="317">
        <v>8000</v>
      </c>
      <c r="D6721" s="266">
        <f t="shared" si="131"/>
        <v>0</v>
      </c>
    </row>
    <row r="6722" spans="1:4" x14ac:dyDescent="0.25">
      <c r="A6722" s="316" t="s">
        <v>5473</v>
      </c>
      <c r="B6722" s="317">
        <v>8000</v>
      </c>
      <c r="C6722" s="317">
        <v>8000</v>
      </c>
      <c r="D6722" s="266">
        <f t="shared" si="131"/>
        <v>0</v>
      </c>
    </row>
    <row r="6723" spans="1:4" x14ac:dyDescent="0.25">
      <c r="A6723" s="316" t="s">
        <v>5473</v>
      </c>
      <c r="B6723" s="317">
        <v>8000</v>
      </c>
      <c r="C6723" s="317">
        <v>8000</v>
      </c>
      <c r="D6723" s="266">
        <f t="shared" si="131"/>
        <v>0</v>
      </c>
    </row>
    <row r="6724" spans="1:4" x14ac:dyDescent="0.25">
      <c r="A6724" s="316" t="s">
        <v>5473</v>
      </c>
      <c r="B6724" s="317">
        <v>8000</v>
      </c>
      <c r="C6724" s="317">
        <v>8000</v>
      </c>
      <c r="D6724" s="266">
        <f t="shared" si="131"/>
        <v>0</v>
      </c>
    </row>
    <row r="6725" spans="1:4" x14ac:dyDescent="0.25">
      <c r="A6725" s="316" t="s">
        <v>5473</v>
      </c>
      <c r="B6725" s="317">
        <v>8000</v>
      </c>
      <c r="C6725" s="317">
        <v>8000</v>
      </c>
      <c r="D6725" s="266">
        <f t="shared" si="131"/>
        <v>0</v>
      </c>
    </row>
    <row r="6726" spans="1:4" x14ac:dyDescent="0.25">
      <c r="A6726" s="316" t="s">
        <v>5473</v>
      </c>
      <c r="B6726" s="317">
        <v>8000</v>
      </c>
      <c r="C6726" s="317">
        <v>8000</v>
      </c>
      <c r="D6726" s="266">
        <f t="shared" si="131"/>
        <v>0</v>
      </c>
    </row>
    <row r="6727" spans="1:4" x14ac:dyDescent="0.25">
      <c r="A6727" s="316" t="s">
        <v>5473</v>
      </c>
      <c r="B6727" s="317">
        <v>8000</v>
      </c>
      <c r="C6727" s="317">
        <v>8000</v>
      </c>
      <c r="D6727" s="266">
        <f t="shared" si="131"/>
        <v>0</v>
      </c>
    </row>
    <row r="6728" spans="1:4" x14ac:dyDescent="0.25">
      <c r="A6728" s="316" t="s">
        <v>5473</v>
      </c>
      <c r="B6728" s="317">
        <v>8000</v>
      </c>
      <c r="C6728" s="317">
        <v>8000</v>
      </c>
      <c r="D6728" s="266">
        <f t="shared" si="131"/>
        <v>0</v>
      </c>
    </row>
    <row r="6729" spans="1:4" x14ac:dyDescent="0.25">
      <c r="A6729" s="316" t="s">
        <v>5473</v>
      </c>
      <c r="B6729" s="317">
        <v>8000</v>
      </c>
      <c r="C6729" s="317">
        <v>8000</v>
      </c>
      <c r="D6729" s="266">
        <f t="shared" si="131"/>
        <v>0</v>
      </c>
    </row>
    <row r="6730" spans="1:4" x14ac:dyDescent="0.25">
      <c r="A6730" s="316" t="s">
        <v>5473</v>
      </c>
      <c r="B6730" s="317">
        <v>8000</v>
      </c>
      <c r="C6730" s="317">
        <v>8000</v>
      </c>
      <c r="D6730" s="266">
        <f t="shared" si="131"/>
        <v>0</v>
      </c>
    </row>
    <row r="6731" spans="1:4" x14ac:dyDescent="0.25">
      <c r="A6731" s="316" t="s">
        <v>5473</v>
      </c>
      <c r="B6731" s="317">
        <v>8000</v>
      </c>
      <c r="C6731" s="317">
        <v>8000</v>
      </c>
      <c r="D6731" s="266">
        <f t="shared" si="131"/>
        <v>0</v>
      </c>
    </row>
    <row r="6732" spans="1:4" x14ac:dyDescent="0.25">
      <c r="A6732" s="316" t="s">
        <v>5473</v>
      </c>
      <c r="B6732" s="317">
        <v>8000</v>
      </c>
      <c r="C6732" s="317">
        <v>8000</v>
      </c>
      <c r="D6732" s="266">
        <f t="shared" si="131"/>
        <v>0</v>
      </c>
    </row>
    <row r="6733" spans="1:4" x14ac:dyDescent="0.25">
      <c r="A6733" s="316" t="s">
        <v>5473</v>
      </c>
      <c r="B6733" s="317">
        <v>8000</v>
      </c>
      <c r="C6733" s="317">
        <v>8000</v>
      </c>
      <c r="D6733" s="266">
        <f t="shared" si="131"/>
        <v>0</v>
      </c>
    </row>
    <row r="6734" spans="1:4" x14ac:dyDescent="0.25">
      <c r="A6734" s="316" t="s">
        <v>5473</v>
      </c>
      <c r="B6734" s="317">
        <v>8000</v>
      </c>
      <c r="C6734" s="317">
        <v>8000</v>
      </c>
      <c r="D6734" s="266">
        <f t="shared" si="131"/>
        <v>0</v>
      </c>
    </row>
    <row r="6735" spans="1:4" x14ac:dyDescent="0.25">
      <c r="A6735" s="316" t="s">
        <v>5473</v>
      </c>
      <c r="B6735" s="317">
        <v>8000</v>
      </c>
      <c r="C6735" s="317">
        <v>8000</v>
      </c>
      <c r="D6735" s="266">
        <f t="shared" si="131"/>
        <v>0</v>
      </c>
    </row>
    <row r="6736" spans="1:4" x14ac:dyDescent="0.25">
      <c r="A6736" s="316" t="s">
        <v>5473</v>
      </c>
      <c r="B6736" s="317">
        <v>8000</v>
      </c>
      <c r="C6736" s="317">
        <v>8000</v>
      </c>
      <c r="D6736" s="266">
        <f t="shared" si="131"/>
        <v>0</v>
      </c>
    </row>
    <row r="6737" spans="1:4" x14ac:dyDescent="0.25">
      <c r="A6737" s="316" t="s">
        <v>5473</v>
      </c>
      <c r="B6737" s="317">
        <v>8000</v>
      </c>
      <c r="C6737" s="317">
        <v>8000</v>
      </c>
      <c r="D6737" s="266">
        <f t="shared" si="131"/>
        <v>0</v>
      </c>
    </row>
    <row r="6738" spans="1:4" x14ac:dyDescent="0.25">
      <c r="A6738" s="316" t="s">
        <v>5473</v>
      </c>
      <c r="B6738" s="317">
        <v>8000</v>
      </c>
      <c r="C6738" s="317">
        <v>8000</v>
      </c>
      <c r="D6738" s="266">
        <f t="shared" si="131"/>
        <v>0</v>
      </c>
    </row>
    <row r="6739" spans="1:4" x14ac:dyDescent="0.25">
      <c r="A6739" s="316" t="s">
        <v>5473</v>
      </c>
      <c r="B6739" s="317">
        <v>8000</v>
      </c>
      <c r="C6739" s="317">
        <v>8000</v>
      </c>
      <c r="D6739" s="266">
        <f t="shared" si="131"/>
        <v>0</v>
      </c>
    </row>
    <row r="6740" spans="1:4" x14ac:dyDescent="0.25">
      <c r="A6740" s="316" t="s">
        <v>5473</v>
      </c>
      <c r="B6740" s="317">
        <v>8000</v>
      </c>
      <c r="C6740" s="317">
        <v>8000</v>
      </c>
      <c r="D6740" s="266">
        <f t="shared" si="131"/>
        <v>0</v>
      </c>
    </row>
    <row r="6741" spans="1:4" x14ac:dyDescent="0.25">
      <c r="A6741" s="316" t="s">
        <v>5473</v>
      </c>
      <c r="B6741" s="317">
        <v>8000</v>
      </c>
      <c r="C6741" s="317">
        <v>8000</v>
      </c>
      <c r="D6741" s="266">
        <f t="shared" si="131"/>
        <v>0</v>
      </c>
    </row>
    <row r="6742" spans="1:4" x14ac:dyDescent="0.25">
      <c r="A6742" s="316" t="s">
        <v>5473</v>
      </c>
      <c r="B6742" s="317">
        <v>8000</v>
      </c>
      <c r="C6742" s="317">
        <v>8000</v>
      </c>
      <c r="D6742" s="266">
        <f t="shared" si="131"/>
        <v>0</v>
      </c>
    </row>
    <row r="6743" spans="1:4" x14ac:dyDescent="0.25">
      <c r="A6743" s="316" t="s">
        <v>5473</v>
      </c>
      <c r="B6743" s="317">
        <v>8000</v>
      </c>
      <c r="C6743" s="317">
        <v>8000</v>
      </c>
      <c r="D6743" s="266">
        <f t="shared" ref="D6743:D6806" si="132">B6743-C6743</f>
        <v>0</v>
      </c>
    </row>
    <row r="6744" spans="1:4" x14ac:dyDescent="0.25">
      <c r="A6744" s="316" t="s">
        <v>5473</v>
      </c>
      <c r="B6744" s="317">
        <v>8000</v>
      </c>
      <c r="C6744" s="317">
        <v>8000</v>
      </c>
      <c r="D6744" s="266">
        <f t="shared" si="132"/>
        <v>0</v>
      </c>
    </row>
    <row r="6745" spans="1:4" x14ac:dyDescent="0.25">
      <c r="A6745" s="316" t="s">
        <v>5473</v>
      </c>
      <c r="B6745" s="317">
        <v>8000</v>
      </c>
      <c r="C6745" s="317">
        <v>8000</v>
      </c>
      <c r="D6745" s="266">
        <f t="shared" si="132"/>
        <v>0</v>
      </c>
    </row>
    <row r="6746" spans="1:4" x14ac:dyDescent="0.25">
      <c r="A6746" s="316" t="s">
        <v>5473</v>
      </c>
      <c r="B6746" s="317">
        <v>8000</v>
      </c>
      <c r="C6746" s="317">
        <v>8000</v>
      </c>
      <c r="D6746" s="266">
        <f t="shared" si="132"/>
        <v>0</v>
      </c>
    </row>
    <row r="6747" spans="1:4" x14ac:dyDescent="0.25">
      <c r="A6747" s="316" t="s">
        <v>5473</v>
      </c>
      <c r="B6747" s="317">
        <v>8000</v>
      </c>
      <c r="C6747" s="317">
        <v>8000</v>
      </c>
      <c r="D6747" s="266">
        <f t="shared" si="132"/>
        <v>0</v>
      </c>
    </row>
    <row r="6748" spans="1:4" x14ac:dyDescent="0.25">
      <c r="A6748" s="316" t="s">
        <v>5473</v>
      </c>
      <c r="B6748" s="317">
        <v>8000</v>
      </c>
      <c r="C6748" s="317">
        <v>8000</v>
      </c>
      <c r="D6748" s="266">
        <f t="shared" si="132"/>
        <v>0</v>
      </c>
    </row>
    <row r="6749" spans="1:4" x14ac:dyDescent="0.25">
      <c r="A6749" s="316" t="s">
        <v>5473</v>
      </c>
      <c r="B6749" s="317">
        <v>8000</v>
      </c>
      <c r="C6749" s="317">
        <v>8000</v>
      </c>
      <c r="D6749" s="266">
        <f t="shared" si="132"/>
        <v>0</v>
      </c>
    </row>
    <row r="6750" spans="1:4" x14ac:dyDescent="0.25">
      <c r="A6750" s="316" t="s">
        <v>5473</v>
      </c>
      <c r="B6750" s="317">
        <v>8000</v>
      </c>
      <c r="C6750" s="317">
        <v>8000</v>
      </c>
      <c r="D6750" s="266">
        <f t="shared" si="132"/>
        <v>0</v>
      </c>
    </row>
    <row r="6751" spans="1:4" x14ac:dyDescent="0.25">
      <c r="A6751" s="316" t="s">
        <v>5473</v>
      </c>
      <c r="B6751" s="317">
        <v>8000</v>
      </c>
      <c r="C6751" s="317">
        <v>8000</v>
      </c>
      <c r="D6751" s="266">
        <f t="shared" si="132"/>
        <v>0</v>
      </c>
    </row>
    <row r="6752" spans="1:4" x14ac:dyDescent="0.25">
      <c r="A6752" s="316" t="s">
        <v>5473</v>
      </c>
      <c r="B6752" s="317">
        <v>8000</v>
      </c>
      <c r="C6752" s="317">
        <v>8000</v>
      </c>
      <c r="D6752" s="266">
        <f t="shared" si="132"/>
        <v>0</v>
      </c>
    </row>
    <row r="6753" spans="1:4" x14ac:dyDescent="0.25">
      <c r="A6753" s="316" t="s">
        <v>5473</v>
      </c>
      <c r="B6753" s="317">
        <v>8000</v>
      </c>
      <c r="C6753" s="317">
        <v>8000</v>
      </c>
      <c r="D6753" s="266">
        <f t="shared" si="132"/>
        <v>0</v>
      </c>
    </row>
    <row r="6754" spans="1:4" x14ac:dyDescent="0.25">
      <c r="A6754" s="316" t="s">
        <v>5473</v>
      </c>
      <c r="B6754" s="317">
        <v>8000</v>
      </c>
      <c r="C6754" s="317">
        <v>8000</v>
      </c>
      <c r="D6754" s="266">
        <f t="shared" si="132"/>
        <v>0</v>
      </c>
    </row>
    <row r="6755" spans="1:4" x14ac:dyDescent="0.25">
      <c r="A6755" s="316" t="s">
        <v>5473</v>
      </c>
      <c r="B6755" s="317">
        <v>8000</v>
      </c>
      <c r="C6755" s="317">
        <v>8000</v>
      </c>
      <c r="D6755" s="266">
        <f t="shared" si="132"/>
        <v>0</v>
      </c>
    </row>
    <row r="6756" spans="1:4" x14ac:dyDescent="0.25">
      <c r="A6756" s="316" t="s">
        <v>5473</v>
      </c>
      <c r="B6756" s="317">
        <v>8000</v>
      </c>
      <c r="C6756" s="317">
        <v>8000</v>
      </c>
      <c r="D6756" s="266">
        <f t="shared" si="132"/>
        <v>0</v>
      </c>
    </row>
    <row r="6757" spans="1:4" x14ac:dyDescent="0.25">
      <c r="A6757" s="316" t="s">
        <v>5473</v>
      </c>
      <c r="B6757" s="317">
        <v>8000</v>
      </c>
      <c r="C6757" s="317">
        <v>8000</v>
      </c>
      <c r="D6757" s="266">
        <f t="shared" si="132"/>
        <v>0</v>
      </c>
    </row>
    <row r="6758" spans="1:4" x14ac:dyDescent="0.25">
      <c r="A6758" s="316" t="s">
        <v>5473</v>
      </c>
      <c r="B6758" s="317">
        <v>8000</v>
      </c>
      <c r="C6758" s="317">
        <v>8000</v>
      </c>
      <c r="D6758" s="266">
        <f t="shared" si="132"/>
        <v>0</v>
      </c>
    </row>
    <row r="6759" spans="1:4" x14ac:dyDescent="0.25">
      <c r="A6759" s="316" t="s">
        <v>5473</v>
      </c>
      <c r="B6759" s="317">
        <v>8000</v>
      </c>
      <c r="C6759" s="317">
        <v>8000</v>
      </c>
      <c r="D6759" s="266">
        <f t="shared" si="132"/>
        <v>0</v>
      </c>
    </row>
    <row r="6760" spans="1:4" x14ac:dyDescent="0.25">
      <c r="A6760" s="316" t="s">
        <v>5473</v>
      </c>
      <c r="B6760" s="317">
        <v>8000</v>
      </c>
      <c r="C6760" s="317">
        <v>8000</v>
      </c>
      <c r="D6760" s="266">
        <f t="shared" si="132"/>
        <v>0</v>
      </c>
    </row>
    <row r="6761" spans="1:4" x14ac:dyDescent="0.25">
      <c r="A6761" s="316" t="s">
        <v>5474</v>
      </c>
      <c r="B6761" s="317">
        <v>4449</v>
      </c>
      <c r="C6761" s="317">
        <v>4449</v>
      </c>
      <c r="D6761" s="266">
        <f t="shared" si="132"/>
        <v>0</v>
      </c>
    </row>
    <row r="6762" spans="1:4" x14ac:dyDescent="0.25">
      <c r="A6762" s="316" t="s">
        <v>5455</v>
      </c>
      <c r="B6762" s="317">
        <v>1354</v>
      </c>
      <c r="C6762" s="317">
        <v>1354</v>
      </c>
      <c r="D6762" s="266">
        <f t="shared" si="132"/>
        <v>0</v>
      </c>
    </row>
    <row r="6763" spans="1:4" x14ac:dyDescent="0.25">
      <c r="A6763" s="316" t="s">
        <v>5475</v>
      </c>
      <c r="B6763" s="317">
        <v>1409</v>
      </c>
      <c r="C6763" s="317">
        <v>1409</v>
      </c>
      <c r="D6763" s="266">
        <f t="shared" si="132"/>
        <v>0</v>
      </c>
    </row>
    <row r="6764" spans="1:4" x14ac:dyDescent="0.25">
      <c r="A6764" s="316" t="s">
        <v>5475</v>
      </c>
      <c r="B6764" s="317">
        <v>590</v>
      </c>
      <c r="C6764" s="317">
        <v>590</v>
      </c>
      <c r="D6764" s="266">
        <f t="shared" si="132"/>
        <v>0</v>
      </c>
    </row>
    <row r="6765" spans="1:4" x14ac:dyDescent="0.25">
      <c r="A6765" s="316" t="s">
        <v>5475</v>
      </c>
      <c r="B6765" s="317">
        <v>590</v>
      </c>
      <c r="C6765" s="317">
        <v>590</v>
      </c>
      <c r="D6765" s="266">
        <f t="shared" si="132"/>
        <v>0</v>
      </c>
    </row>
    <row r="6766" spans="1:4" x14ac:dyDescent="0.25">
      <c r="A6766" s="316" t="s">
        <v>5476</v>
      </c>
      <c r="B6766" s="317">
        <v>425</v>
      </c>
      <c r="C6766" s="317">
        <v>425</v>
      </c>
      <c r="D6766" s="266">
        <f t="shared" si="132"/>
        <v>0</v>
      </c>
    </row>
    <row r="6767" spans="1:4" x14ac:dyDescent="0.25">
      <c r="A6767" s="316" t="s">
        <v>5476</v>
      </c>
      <c r="B6767" s="317">
        <v>425</v>
      </c>
      <c r="C6767" s="317">
        <v>425</v>
      </c>
      <c r="D6767" s="266">
        <f t="shared" si="132"/>
        <v>0</v>
      </c>
    </row>
    <row r="6768" spans="1:4" x14ac:dyDescent="0.25">
      <c r="A6768" s="316" t="s">
        <v>5476</v>
      </c>
      <c r="B6768" s="317">
        <v>425</v>
      </c>
      <c r="C6768" s="317">
        <v>425</v>
      </c>
      <c r="D6768" s="266">
        <f t="shared" si="132"/>
        <v>0</v>
      </c>
    </row>
    <row r="6769" spans="1:4" x14ac:dyDescent="0.25">
      <c r="A6769" s="316" t="s">
        <v>5476</v>
      </c>
      <c r="B6769" s="317">
        <v>425</v>
      </c>
      <c r="C6769" s="317">
        <v>425</v>
      </c>
      <c r="D6769" s="266">
        <f t="shared" si="132"/>
        <v>0</v>
      </c>
    </row>
    <row r="6770" spans="1:4" x14ac:dyDescent="0.25">
      <c r="A6770" s="316" t="s">
        <v>5476</v>
      </c>
      <c r="B6770" s="317">
        <v>425</v>
      </c>
      <c r="C6770" s="317">
        <v>425</v>
      </c>
      <c r="D6770" s="266">
        <f t="shared" si="132"/>
        <v>0</v>
      </c>
    </row>
    <row r="6771" spans="1:4" x14ac:dyDescent="0.25">
      <c r="A6771" s="316" t="s">
        <v>5476</v>
      </c>
      <c r="B6771" s="317">
        <v>425</v>
      </c>
      <c r="C6771" s="317">
        <v>425</v>
      </c>
      <c r="D6771" s="266">
        <f t="shared" si="132"/>
        <v>0</v>
      </c>
    </row>
    <row r="6772" spans="1:4" x14ac:dyDescent="0.25">
      <c r="A6772" s="316" t="s">
        <v>5476</v>
      </c>
      <c r="B6772" s="317">
        <v>425</v>
      </c>
      <c r="C6772" s="317">
        <v>425</v>
      </c>
      <c r="D6772" s="266">
        <f t="shared" si="132"/>
        <v>0</v>
      </c>
    </row>
    <row r="6773" spans="1:4" x14ac:dyDescent="0.25">
      <c r="A6773" s="316" t="s">
        <v>5476</v>
      </c>
      <c r="B6773" s="317">
        <v>425</v>
      </c>
      <c r="C6773" s="317">
        <v>425</v>
      </c>
      <c r="D6773" s="266">
        <f t="shared" si="132"/>
        <v>0</v>
      </c>
    </row>
    <row r="6774" spans="1:4" x14ac:dyDescent="0.25">
      <c r="A6774" s="316" t="s">
        <v>5476</v>
      </c>
      <c r="B6774" s="317">
        <v>425</v>
      </c>
      <c r="C6774" s="317">
        <v>425</v>
      </c>
      <c r="D6774" s="266">
        <f t="shared" si="132"/>
        <v>0</v>
      </c>
    </row>
    <row r="6775" spans="1:4" x14ac:dyDescent="0.25">
      <c r="A6775" s="316" t="s">
        <v>5476</v>
      </c>
      <c r="B6775" s="317">
        <v>425</v>
      </c>
      <c r="C6775" s="317">
        <v>425</v>
      </c>
      <c r="D6775" s="266">
        <f t="shared" si="132"/>
        <v>0</v>
      </c>
    </row>
    <row r="6776" spans="1:4" x14ac:dyDescent="0.25">
      <c r="A6776" s="316" t="s">
        <v>5476</v>
      </c>
      <c r="B6776" s="317">
        <v>425</v>
      </c>
      <c r="C6776" s="317">
        <v>425</v>
      </c>
      <c r="D6776" s="266">
        <f t="shared" si="132"/>
        <v>0</v>
      </c>
    </row>
    <row r="6777" spans="1:4" x14ac:dyDescent="0.25">
      <c r="A6777" s="316" t="s">
        <v>5476</v>
      </c>
      <c r="B6777" s="317">
        <v>425</v>
      </c>
      <c r="C6777" s="317">
        <v>425</v>
      </c>
      <c r="D6777" s="266">
        <f t="shared" si="132"/>
        <v>0</v>
      </c>
    </row>
    <row r="6778" spans="1:4" x14ac:dyDescent="0.25">
      <c r="A6778" s="316" t="s">
        <v>5477</v>
      </c>
      <c r="B6778" s="317">
        <v>315</v>
      </c>
      <c r="C6778" s="317">
        <v>315</v>
      </c>
      <c r="D6778" s="266">
        <f t="shared" si="132"/>
        <v>0</v>
      </c>
    </row>
    <row r="6779" spans="1:4" x14ac:dyDescent="0.25">
      <c r="A6779" s="316" t="s">
        <v>5477</v>
      </c>
      <c r="B6779" s="317">
        <v>315</v>
      </c>
      <c r="C6779" s="317">
        <v>315</v>
      </c>
      <c r="D6779" s="266">
        <f t="shared" si="132"/>
        <v>0</v>
      </c>
    </row>
    <row r="6780" spans="1:4" x14ac:dyDescent="0.25">
      <c r="A6780" s="316" t="s">
        <v>5477</v>
      </c>
      <c r="B6780" s="317">
        <v>315</v>
      </c>
      <c r="C6780" s="317">
        <v>315</v>
      </c>
      <c r="D6780" s="266">
        <f t="shared" si="132"/>
        <v>0</v>
      </c>
    </row>
    <row r="6781" spans="1:4" x14ac:dyDescent="0.25">
      <c r="A6781" s="316" t="s">
        <v>5477</v>
      </c>
      <c r="B6781" s="317">
        <v>315</v>
      </c>
      <c r="C6781" s="317">
        <v>315</v>
      </c>
      <c r="D6781" s="266">
        <f t="shared" si="132"/>
        <v>0</v>
      </c>
    </row>
    <row r="6782" spans="1:4" x14ac:dyDescent="0.25">
      <c r="A6782" s="316" t="s">
        <v>5477</v>
      </c>
      <c r="B6782" s="317">
        <v>315</v>
      </c>
      <c r="C6782" s="317">
        <v>315</v>
      </c>
      <c r="D6782" s="266">
        <f t="shared" si="132"/>
        <v>0</v>
      </c>
    </row>
    <row r="6783" spans="1:4" x14ac:dyDescent="0.25">
      <c r="A6783" s="316" t="s">
        <v>5477</v>
      </c>
      <c r="B6783" s="317">
        <v>315</v>
      </c>
      <c r="C6783" s="317">
        <v>315</v>
      </c>
      <c r="D6783" s="266">
        <f t="shared" si="132"/>
        <v>0</v>
      </c>
    </row>
    <row r="6784" spans="1:4" x14ac:dyDescent="0.25">
      <c r="A6784" s="316" t="s">
        <v>5477</v>
      </c>
      <c r="B6784" s="317">
        <v>315</v>
      </c>
      <c r="C6784" s="317">
        <v>315</v>
      </c>
      <c r="D6784" s="266">
        <f t="shared" si="132"/>
        <v>0</v>
      </c>
    </row>
    <row r="6785" spans="1:4" x14ac:dyDescent="0.25">
      <c r="A6785" s="316" t="s">
        <v>5477</v>
      </c>
      <c r="B6785" s="317">
        <v>315</v>
      </c>
      <c r="C6785" s="317">
        <v>315</v>
      </c>
      <c r="D6785" s="266">
        <f t="shared" si="132"/>
        <v>0</v>
      </c>
    </row>
    <row r="6786" spans="1:4" x14ac:dyDescent="0.25">
      <c r="A6786" s="316" t="s">
        <v>5477</v>
      </c>
      <c r="B6786" s="317">
        <v>315</v>
      </c>
      <c r="C6786" s="317">
        <v>315</v>
      </c>
      <c r="D6786" s="266">
        <f t="shared" si="132"/>
        <v>0</v>
      </c>
    </row>
    <row r="6787" spans="1:4" x14ac:dyDescent="0.25">
      <c r="A6787" s="316" t="s">
        <v>5477</v>
      </c>
      <c r="B6787" s="317">
        <v>315</v>
      </c>
      <c r="C6787" s="317">
        <v>315</v>
      </c>
      <c r="D6787" s="266">
        <f t="shared" si="132"/>
        <v>0</v>
      </c>
    </row>
    <row r="6788" spans="1:4" x14ac:dyDescent="0.25">
      <c r="A6788" s="316" t="s">
        <v>5478</v>
      </c>
      <c r="B6788" s="317">
        <v>4638</v>
      </c>
      <c r="C6788" s="317">
        <v>4638</v>
      </c>
      <c r="D6788" s="266">
        <f t="shared" si="132"/>
        <v>0</v>
      </c>
    </row>
    <row r="6789" spans="1:4" x14ac:dyDescent="0.25">
      <c r="A6789" s="316" t="s">
        <v>5478</v>
      </c>
      <c r="B6789" s="317">
        <v>4638</v>
      </c>
      <c r="C6789" s="317">
        <v>4638</v>
      </c>
      <c r="D6789" s="266">
        <f t="shared" si="132"/>
        <v>0</v>
      </c>
    </row>
    <row r="6790" spans="1:4" x14ac:dyDescent="0.25">
      <c r="A6790" s="316" t="s">
        <v>5478</v>
      </c>
      <c r="B6790" s="317">
        <v>4638</v>
      </c>
      <c r="C6790" s="317">
        <v>4638</v>
      </c>
      <c r="D6790" s="266">
        <f t="shared" si="132"/>
        <v>0</v>
      </c>
    </row>
    <row r="6791" spans="1:4" x14ac:dyDescent="0.25">
      <c r="A6791" s="316" t="s">
        <v>5463</v>
      </c>
      <c r="B6791" s="317">
        <v>1646</v>
      </c>
      <c r="C6791" s="317">
        <v>1646</v>
      </c>
      <c r="D6791" s="266">
        <f t="shared" si="132"/>
        <v>0</v>
      </c>
    </row>
    <row r="6792" spans="1:4" x14ac:dyDescent="0.25">
      <c r="A6792" s="316" t="s">
        <v>5463</v>
      </c>
      <c r="B6792" s="317">
        <v>1016</v>
      </c>
      <c r="C6792" s="317">
        <v>1016</v>
      </c>
      <c r="D6792" s="266">
        <f t="shared" si="132"/>
        <v>0</v>
      </c>
    </row>
    <row r="6793" spans="1:4" x14ac:dyDescent="0.25">
      <c r="A6793" s="316" t="s">
        <v>5463</v>
      </c>
      <c r="B6793" s="317">
        <v>1016</v>
      </c>
      <c r="C6793" s="317">
        <v>1016</v>
      </c>
      <c r="D6793" s="266">
        <f t="shared" si="132"/>
        <v>0</v>
      </c>
    </row>
    <row r="6794" spans="1:4" x14ac:dyDescent="0.25">
      <c r="A6794" s="316" t="s">
        <v>5479</v>
      </c>
      <c r="B6794" s="317">
        <v>550</v>
      </c>
      <c r="C6794" s="317">
        <v>550</v>
      </c>
      <c r="D6794" s="266">
        <f t="shared" si="132"/>
        <v>0</v>
      </c>
    </row>
    <row r="6795" spans="1:4" x14ac:dyDescent="0.25">
      <c r="A6795" s="316" t="s">
        <v>5480</v>
      </c>
      <c r="B6795" s="317">
        <v>4409</v>
      </c>
      <c r="C6795" s="317">
        <v>4409</v>
      </c>
      <c r="D6795" s="266">
        <f t="shared" si="132"/>
        <v>0</v>
      </c>
    </row>
    <row r="6796" spans="1:4" x14ac:dyDescent="0.25">
      <c r="A6796" s="316" t="s">
        <v>5481</v>
      </c>
      <c r="B6796" s="317">
        <v>465</v>
      </c>
      <c r="C6796" s="317">
        <v>465</v>
      </c>
      <c r="D6796" s="266">
        <f t="shared" si="132"/>
        <v>0</v>
      </c>
    </row>
    <row r="6797" spans="1:4" x14ac:dyDescent="0.25">
      <c r="A6797" s="316" t="s">
        <v>5451</v>
      </c>
      <c r="B6797" s="317">
        <v>779</v>
      </c>
      <c r="C6797" s="317">
        <v>779</v>
      </c>
      <c r="D6797" s="266">
        <f t="shared" si="132"/>
        <v>0</v>
      </c>
    </row>
    <row r="6798" spans="1:4" x14ac:dyDescent="0.25">
      <c r="A6798" s="316" t="s">
        <v>5482</v>
      </c>
      <c r="B6798" s="317">
        <v>858</v>
      </c>
      <c r="C6798" s="317">
        <v>858</v>
      </c>
      <c r="D6798" s="266">
        <f t="shared" si="132"/>
        <v>0</v>
      </c>
    </row>
    <row r="6799" spans="1:4" x14ac:dyDescent="0.25">
      <c r="A6799" s="316" t="s">
        <v>5483</v>
      </c>
      <c r="B6799" s="317">
        <v>1331</v>
      </c>
      <c r="C6799" s="317">
        <v>1331</v>
      </c>
      <c r="D6799" s="266">
        <f t="shared" si="132"/>
        <v>0</v>
      </c>
    </row>
    <row r="6800" spans="1:4" x14ac:dyDescent="0.25">
      <c r="A6800" s="316" t="s">
        <v>5483</v>
      </c>
      <c r="B6800" s="317">
        <v>1331</v>
      </c>
      <c r="C6800" s="317">
        <v>1331</v>
      </c>
      <c r="D6800" s="266">
        <f t="shared" si="132"/>
        <v>0</v>
      </c>
    </row>
    <row r="6801" spans="1:4" x14ac:dyDescent="0.25">
      <c r="A6801" s="316" t="s">
        <v>5483</v>
      </c>
      <c r="B6801" s="317">
        <v>1331</v>
      </c>
      <c r="C6801" s="317">
        <v>1331</v>
      </c>
      <c r="D6801" s="266">
        <f t="shared" si="132"/>
        <v>0</v>
      </c>
    </row>
    <row r="6802" spans="1:4" x14ac:dyDescent="0.25">
      <c r="A6802" s="316" t="s">
        <v>5483</v>
      </c>
      <c r="B6802" s="317">
        <v>1331</v>
      </c>
      <c r="C6802" s="317">
        <v>1331</v>
      </c>
      <c r="D6802" s="266">
        <f t="shared" si="132"/>
        <v>0</v>
      </c>
    </row>
    <row r="6803" spans="1:4" x14ac:dyDescent="0.25">
      <c r="A6803" s="316" t="s">
        <v>5483</v>
      </c>
      <c r="B6803" s="317">
        <v>1331</v>
      </c>
      <c r="C6803" s="317">
        <v>1331</v>
      </c>
      <c r="D6803" s="266">
        <f t="shared" si="132"/>
        <v>0</v>
      </c>
    </row>
    <row r="6804" spans="1:4" x14ac:dyDescent="0.25">
      <c r="A6804" s="316" t="s">
        <v>5455</v>
      </c>
      <c r="B6804" s="317">
        <v>1354</v>
      </c>
      <c r="C6804" s="317">
        <v>1354</v>
      </c>
      <c r="D6804" s="266">
        <f t="shared" si="132"/>
        <v>0</v>
      </c>
    </row>
    <row r="6805" spans="1:4" x14ac:dyDescent="0.25">
      <c r="A6805" s="316" t="s">
        <v>5475</v>
      </c>
      <c r="B6805" s="317">
        <v>1409</v>
      </c>
      <c r="C6805" s="317">
        <v>1409</v>
      </c>
      <c r="D6805" s="266">
        <f t="shared" si="132"/>
        <v>0</v>
      </c>
    </row>
    <row r="6806" spans="1:4" x14ac:dyDescent="0.25">
      <c r="A6806" s="316" t="s">
        <v>5475</v>
      </c>
      <c r="B6806" s="317">
        <v>590</v>
      </c>
      <c r="C6806" s="317">
        <v>590</v>
      </c>
      <c r="D6806" s="266">
        <f t="shared" si="132"/>
        <v>0</v>
      </c>
    </row>
    <row r="6807" spans="1:4" x14ac:dyDescent="0.25">
      <c r="A6807" s="316" t="s">
        <v>5484</v>
      </c>
      <c r="B6807" s="317">
        <v>10771</v>
      </c>
      <c r="C6807" s="317">
        <v>10771</v>
      </c>
      <c r="D6807" s="266">
        <f t="shared" ref="D6807:D6870" si="133">B6807-C6807</f>
        <v>0</v>
      </c>
    </row>
    <row r="6808" spans="1:4" x14ac:dyDescent="0.25">
      <c r="A6808" s="316" t="s">
        <v>5485</v>
      </c>
      <c r="B6808" s="317">
        <v>9803</v>
      </c>
      <c r="C6808" s="317">
        <v>9803</v>
      </c>
      <c r="D6808" s="266">
        <f t="shared" si="133"/>
        <v>0</v>
      </c>
    </row>
    <row r="6809" spans="1:4" x14ac:dyDescent="0.25">
      <c r="A6809" s="316" t="s">
        <v>5486</v>
      </c>
      <c r="B6809" s="317">
        <v>9677</v>
      </c>
      <c r="C6809" s="317">
        <v>9677</v>
      </c>
      <c r="D6809" s="266">
        <f t="shared" si="133"/>
        <v>0</v>
      </c>
    </row>
    <row r="6810" spans="1:4" x14ac:dyDescent="0.25">
      <c r="A6810" s="316" t="s">
        <v>5487</v>
      </c>
      <c r="B6810" s="317">
        <v>6339</v>
      </c>
      <c r="C6810" s="317">
        <v>6339</v>
      </c>
      <c r="D6810" s="266">
        <f t="shared" si="133"/>
        <v>0</v>
      </c>
    </row>
    <row r="6811" spans="1:4" x14ac:dyDescent="0.25">
      <c r="A6811" s="316" t="s">
        <v>5488</v>
      </c>
      <c r="B6811" s="317">
        <v>2835</v>
      </c>
      <c r="C6811" s="317">
        <v>2835</v>
      </c>
      <c r="D6811" s="266">
        <f t="shared" si="133"/>
        <v>0</v>
      </c>
    </row>
    <row r="6812" spans="1:4" x14ac:dyDescent="0.25">
      <c r="A6812" s="316" t="s">
        <v>5489</v>
      </c>
      <c r="B6812" s="317">
        <v>1614</v>
      </c>
      <c r="C6812" s="317">
        <v>1614</v>
      </c>
      <c r="D6812" s="266">
        <f t="shared" si="133"/>
        <v>0</v>
      </c>
    </row>
    <row r="6813" spans="1:4" x14ac:dyDescent="0.25">
      <c r="A6813" s="316" t="s">
        <v>5489</v>
      </c>
      <c r="B6813" s="317">
        <v>2276</v>
      </c>
      <c r="C6813" s="317">
        <v>2276</v>
      </c>
      <c r="D6813" s="266">
        <f t="shared" si="133"/>
        <v>0</v>
      </c>
    </row>
    <row r="6814" spans="1:4" x14ac:dyDescent="0.25">
      <c r="A6814" s="316" t="s">
        <v>5489</v>
      </c>
      <c r="B6814" s="317">
        <v>2276</v>
      </c>
      <c r="C6814" s="317">
        <v>2276</v>
      </c>
      <c r="D6814" s="266">
        <f t="shared" si="133"/>
        <v>0</v>
      </c>
    </row>
    <row r="6815" spans="1:4" x14ac:dyDescent="0.25">
      <c r="A6815" s="316" t="s">
        <v>5489</v>
      </c>
      <c r="B6815" s="317">
        <v>2276</v>
      </c>
      <c r="C6815" s="317">
        <v>2276</v>
      </c>
      <c r="D6815" s="266">
        <f t="shared" si="133"/>
        <v>0</v>
      </c>
    </row>
    <row r="6816" spans="1:4" x14ac:dyDescent="0.25">
      <c r="A6816" s="316" t="s">
        <v>5481</v>
      </c>
      <c r="B6816" s="317">
        <v>395</v>
      </c>
      <c r="C6816" s="317">
        <v>395</v>
      </c>
      <c r="D6816" s="266">
        <f t="shared" si="133"/>
        <v>0</v>
      </c>
    </row>
    <row r="6817" spans="1:4" x14ac:dyDescent="0.25">
      <c r="A6817" s="316" t="s">
        <v>5490</v>
      </c>
      <c r="B6817" s="317">
        <v>1457</v>
      </c>
      <c r="C6817" s="317">
        <v>1457</v>
      </c>
      <c r="D6817" s="266">
        <f t="shared" si="133"/>
        <v>0</v>
      </c>
    </row>
    <row r="6818" spans="1:4" x14ac:dyDescent="0.25">
      <c r="A6818" s="316" t="s">
        <v>5491</v>
      </c>
      <c r="B6818" s="317">
        <v>1252</v>
      </c>
      <c r="C6818" s="317">
        <v>1252</v>
      </c>
      <c r="D6818" s="266">
        <f t="shared" si="133"/>
        <v>0</v>
      </c>
    </row>
    <row r="6819" spans="1:4" x14ac:dyDescent="0.25">
      <c r="A6819" s="316" t="s">
        <v>5491</v>
      </c>
      <c r="B6819" s="317">
        <v>3142</v>
      </c>
      <c r="C6819" s="317">
        <v>3142</v>
      </c>
      <c r="D6819" s="266">
        <f t="shared" si="133"/>
        <v>0</v>
      </c>
    </row>
    <row r="6820" spans="1:4" x14ac:dyDescent="0.25">
      <c r="A6820" s="316" t="s">
        <v>5491</v>
      </c>
      <c r="B6820" s="317">
        <v>4606</v>
      </c>
      <c r="C6820" s="317">
        <v>4606</v>
      </c>
      <c r="D6820" s="266">
        <f t="shared" si="133"/>
        <v>0</v>
      </c>
    </row>
    <row r="6821" spans="1:4" x14ac:dyDescent="0.25">
      <c r="A6821" s="316" t="s">
        <v>5492</v>
      </c>
      <c r="B6821" s="317">
        <v>4008</v>
      </c>
      <c r="C6821" s="317">
        <v>4008</v>
      </c>
      <c r="D6821" s="266">
        <f t="shared" si="133"/>
        <v>0</v>
      </c>
    </row>
    <row r="6822" spans="1:4" x14ac:dyDescent="0.25">
      <c r="A6822" s="316" t="s">
        <v>5492</v>
      </c>
      <c r="B6822" s="317">
        <v>4008</v>
      </c>
      <c r="C6822" s="317">
        <v>4008</v>
      </c>
      <c r="D6822" s="266">
        <f t="shared" si="133"/>
        <v>0</v>
      </c>
    </row>
    <row r="6823" spans="1:4" x14ac:dyDescent="0.25">
      <c r="A6823" s="316" t="s">
        <v>5492</v>
      </c>
      <c r="B6823" s="317">
        <v>4008</v>
      </c>
      <c r="C6823" s="317">
        <v>4008</v>
      </c>
      <c r="D6823" s="266">
        <f t="shared" si="133"/>
        <v>0</v>
      </c>
    </row>
    <row r="6824" spans="1:4" x14ac:dyDescent="0.25">
      <c r="A6824" s="316" t="s">
        <v>5493</v>
      </c>
      <c r="B6824" s="317">
        <v>51000</v>
      </c>
      <c r="C6824" s="317">
        <v>51000</v>
      </c>
      <c r="D6824" s="266">
        <f t="shared" si="133"/>
        <v>0</v>
      </c>
    </row>
    <row r="6825" spans="1:4" x14ac:dyDescent="0.25">
      <c r="A6825" s="316" t="s">
        <v>5493</v>
      </c>
      <c r="B6825" s="317">
        <v>51000</v>
      </c>
      <c r="C6825" s="317">
        <v>51000</v>
      </c>
      <c r="D6825" s="266">
        <f t="shared" si="133"/>
        <v>0</v>
      </c>
    </row>
    <row r="6826" spans="1:4" x14ac:dyDescent="0.25">
      <c r="A6826" s="316" t="s">
        <v>5493</v>
      </c>
      <c r="B6826" s="317">
        <v>51000</v>
      </c>
      <c r="C6826" s="317">
        <v>51000</v>
      </c>
      <c r="D6826" s="266">
        <f t="shared" si="133"/>
        <v>0</v>
      </c>
    </row>
    <row r="6827" spans="1:4" x14ac:dyDescent="0.25">
      <c r="A6827" s="316" t="s">
        <v>5493</v>
      </c>
      <c r="B6827" s="317">
        <v>51000</v>
      </c>
      <c r="C6827" s="317">
        <v>51000</v>
      </c>
      <c r="D6827" s="266">
        <f t="shared" si="133"/>
        <v>0</v>
      </c>
    </row>
    <row r="6828" spans="1:4" x14ac:dyDescent="0.25">
      <c r="A6828" s="316" t="s">
        <v>5493</v>
      </c>
      <c r="B6828" s="317">
        <v>51000</v>
      </c>
      <c r="C6828" s="317">
        <v>51000</v>
      </c>
      <c r="D6828" s="266">
        <f t="shared" si="133"/>
        <v>0</v>
      </c>
    </row>
    <row r="6829" spans="1:4" x14ac:dyDescent="0.25">
      <c r="A6829" s="316" t="s">
        <v>5494</v>
      </c>
      <c r="B6829" s="317">
        <v>18898</v>
      </c>
      <c r="C6829" s="317">
        <v>18898</v>
      </c>
      <c r="D6829" s="266">
        <f t="shared" si="133"/>
        <v>0</v>
      </c>
    </row>
    <row r="6830" spans="1:4" x14ac:dyDescent="0.25">
      <c r="A6830" s="316" t="s">
        <v>5495</v>
      </c>
      <c r="B6830" s="317">
        <v>81654</v>
      </c>
      <c r="C6830" s="317">
        <v>81654</v>
      </c>
      <c r="D6830" s="266">
        <f t="shared" si="133"/>
        <v>0</v>
      </c>
    </row>
    <row r="6831" spans="1:4" x14ac:dyDescent="0.25">
      <c r="A6831" s="316" t="s">
        <v>5496</v>
      </c>
      <c r="B6831" s="317">
        <v>133110</v>
      </c>
      <c r="C6831" s="317">
        <v>133110</v>
      </c>
      <c r="D6831" s="266">
        <f t="shared" si="133"/>
        <v>0</v>
      </c>
    </row>
    <row r="6832" spans="1:4" x14ac:dyDescent="0.25">
      <c r="A6832" s="316" t="s">
        <v>5497</v>
      </c>
      <c r="B6832" s="317">
        <v>44200</v>
      </c>
      <c r="C6832" s="317">
        <v>44200</v>
      </c>
      <c r="D6832" s="266">
        <f t="shared" si="133"/>
        <v>0</v>
      </c>
    </row>
    <row r="6833" spans="1:4" x14ac:dyDescent="0.25">
      <c r="A6833" s="316" t="s">
        <v>5497</v>
      </c>
      <c r="B6833" s="317">
        <v>44200</v>
      </c>
      <c r="C6833" s="317">
        <v>44200</v>
      </c>
      <c r="D6833" s="266">
        <f t="shared" si="133"/>
        <v>0</v>
      </c>
    </row>
    <row r="6834" spans="1:4" x14ac:dyDescent="0.25">
      <c r="A6834" s="316" t="s">
        <v>5497</v>
      </c>
      <c r="B6834" s="317">
        <v>44200</v>
      </c>
      <c r="C6834" s="317">
        <v>44200</v>
      </c>
      <c r="D6834" s="266">
        <f t="shared" si="133"/>
        <v>0</v>
      </c>
    </row>
    <row r="6835" spans="1:4" x14ac:dyDescent="0.25">
      <c r="A6835" s="316" t="s">
        <v>5498</v>
      </c>
      <c r="B6835" s="317">
        <v>67915</v>
      </c>
      <c r="C6835" s="317">
        <v>67915</v>
      </c>
      <c r="D6835" s="266">
        <f t="shared" si="133"/>
        <v>0</v>
      </c>
    </row>
    <row r="6836" spans="1:4" x14ac:dyDescent="0.25">
      <c r="A6836" s="316" t="s">
        <v>5498</v>
      </c>
      <c r="B6836" s="317">
        <v>67915</v>
      </c>
      <c r="C6836" s="317">
        <v>67915</v>
      </c>
      <c r="D6836" s="266">
        <f t="shared" si="133"/>
        <v>0</v>
      </c>
    </row>
    <row r="6837" spans="1:4" x14ac:dyDescent="0.25">
      <c r="A6837" s="316" t="s">
        <v>5499</v>
      </c>
      <c r="B6837" s="317">
        <v>41050</v>
      </c>
      <c r="C6837" s="317">
        <v>41050</v>
      </c>
      <c r="D6837" s="266">
        <f t="shared" si="133"/>
        <v>0</v>
      </c>
    </row>
    <row r="6838" spans="1:4" x14ac:dyDescent="0.25">
      <c r="A6838" s="316" t="s">
        <v>5499</v>
      </c>
      <c r="B6838" s="317">
        <v>46550</v>
      </c>
      <c r="C6838" s="317">
        <v>46550</v>
      </c>
      <c r="D6838" s="266">
        <f t="shared" si="133"/>
        <v>0</v>
      </c>
    </row>
    <row r="6839" spans="1:4" x14ac:dyDescent="0.25">
      <c r="A6839" s="316" t="s">
        <v>5499</v>
      </c>
      <c r="B6839" s="317">
        <v>46550</v>
      </c>
      <c r="C6839" s="317">
        <v>46550</v>
      </c>
      <c r="D6839" s="266">
        <f t="shared" si="133"/>
        <v>0</v>
      </c>
    </row>
    <row r="6840" spans="1:4" x14ac:dyDescent="0.25">
      <c r="A6840" s="316" t="s">
        <v>5500</v>
      </c>
      <c r="B6840" s="317">
        <v>101969</v>
      </c>
      <c r="C6840" s="317">
        <v>101969</v>
      </c>
      <c r="D6840" s="266">
        <f t="shared" si="133"/>
        <v>0</v>
      </c>
    </row>
    <row r="6841" spans="1:4" x14ac:dyDescent="0.25">
      <c r="A6841" s="316" t="s">
        <v>5501</v>
      </c>
      <c r="B6841" s="317">
        <v>426</v>
      </c>
      <c r="C6841" s="317">
        <v>426</v>
      </c>
      <c r="D6841" s="266">
        <f t="shared" si="133"/>
        <v>0</v>
      </c>
    </row>
    <row r="6842" spans="1:4" x14ac:dyDescent="0.25">
      <c r="A6842" s="316" t="s">
        <v>5501</v>
      </c>
      <c r="B6842" s="317">
        <v>251</v>
      </c>
      <c r="C6842" s="317">
        <v>251</v>
      </c>
      <c r="D6842" s="266">
        <f t="shared" si="133"/>
        <v>0</v>
      </c>
    </row>
    <row r="6843" spans="1:4" x14ac:dyDescent="0.25">
      <c r="A6843" s="316" t="s">
        <v>5501</v>
      </c>
      <c r="B6843" s="317">
        <v>251</v>
      </c>
      <c r="C6843" s="317">
        <v>251</v>
      </c>
      <c r="D6843" s="266">
        <f t="shared" si="133"/>
        <v>0</v>
      </c>
    </row>
    <row r="6844" spans="1:4" x14ac:dyDescent="0.25">
      <c r="A6844" s="316" t="s">
        <v>5501</v>
      </c>
      <c r="B6844" s="317">
        <v>251</v>
      </c>
      <c r="C6844" s="317">
        <v>251</v>
      </c>
      <c r="D6844" s="266">
        <f t="shared" si="133"/>
        <v>0</v>
      </c>
    </row>
    <row r="6845" spans="1:4" x14ac:dyDescent="0.25">
      <c r="A6845" s="316" t="s">
        <v>5501</v>
      </c>
      <c r="B6845" s="317">
        <v>251</v>
      </c>
      <c r="C6845" s="317">
        <v>251</v>
      </c>
      <c r="D6845" s="266">
        <f t="shared" si="133"/>
        <v>0</v>
      </c>
    </row>
    <row r="6846" spans="1:4" x14ac:dyDescent="0.25">
      <c r="A6846" s="316" t="s">
        <v>5501</v>
      </c>
      <c r="B6846" s="317">
        <v>251</v>
      </c>
      <c r="C6846" s="317">
        <v>251</v>
      </c>
      <c r="D6846" s="266">
        <f t="shared" si="133"/>
        <v>0</v>
      </c>
    </row>
    <row r="6847" spans="1:4" x14ac:dyDescent="0.25">
      <c r="A6847" s="316" t="s">
        <v>5501</v>
      </c>
      <c r="B6847" s="317">
        <v>251</v>
      </c>
      <c r="C6847" s="317">
        <v>251</v>
      </c>
      <c r="D6847" s="266">
        <f t="shared" si="133"/>
        <v>0</v>
      </c>
    </row>
    <row r="6848" spans="1:4" x14ac:dyDescent="0.25">
      <c r="A6848" s="316" t="s">
        <v>5501</v>
      </c>
      <c r="B6848" s="317">
        <v>251</v>
      </c>
      <c r="C6848" s="317">
        <v>251</v>
      </c>
      <c r="D6848" s="266">
        <f t="shared" si="133"/>
        <v>0</v>
      </c>
    </row>
    <row r="6849" spans="1:4" x14ac:dyDescent="0.25">
      <c r="A6849" s="316" t="s">
        <v>5501</v>
      </c>
      <c r="B6849" s="317">
        <v>251</v>
      </c>
      <c r="C6849" s="317">
        <v>251</v>
      </c>
      <c r="D6849" s="266">
        <f t="shared" si="133"/>
        <v>0</v>
      </c>
    </row>
    <row r="6850" spans="1:4" x14ac:dyDescent="0.25">
      <c r="A6850" s="316" t="s">
        <v>5501</v>
      </c>
      <c r="B6850" s="317">
        <v>251</v>
      </c>
      <c r="C6850" s="317">
        <v>251</v>
      </c>
      <c r="D6850" s="266">
        <f t="shared" si="133"/>
        <v>0</v>
      </c>
    </row>
    <row r="6851" spans="1:4" x14ac:dyDescent="0.25">
      <c r="A6851" s="316" t="s">
        <v>5501</v>
      </c>
      <c r="B6851" s="317">
        <v>251</v>
      </c>
      <c r="C6851" s="317">
        <v>251</v>
      </c>
      <c r="D6851" s="266">
        <f t="shared" si="133"/>
        <v>0</v>
      </c>
    </row>
    <row r="6852" spans="1:4" x14ac:dyDescent="0.25">
      <c r="A6852" s="316" t="s">
        <v>5501</v>
      </c>
      <c r="B6852" s="317">
        <v>251</v>
      </c>
      <c r="C6852" s="317">
        <v>251</v>
      </c>
      <c r="D6852" s="266">
        <f t="shared" si="133"/>
        <v>0</v>
      </c>
    </row>
    <row r="6853" spans="1:4" x14ac:dyDescent="0.25">
      <c r="A6853" s="316" t="s">
        <v>5501</v>
      </c>
      <c r="B6853" s="317">
        <v>251</v>
      </c>
      <c r="C6853" s="317">
        <v>251</v>
      </c>
      <c r="D6853" s="266">
        <f t="shared" si="133"/>
        <v>0</v>
      </c>
    </row>
    <row r="6854" spans="1:4" x14ac:dyDescent="0.25">
      <c r="A6854" s="316" t="s">
        <v>5501</v>
      </c>
      <c r="B6854" s="317">
        <v>251</v>
      </c>
      <c r="C6854" s="317">
        <v>251</v>
      </c>
      <c r="D6854" s="266">
        <f t="shared" si="133"/>
        <v>0</v>
      </c>
    </row>
    <row r="6855" spans="1:4" x14ac:dyDescent="0.25">
      <c r="A6855" s="316" t="s">
        <v>5501</v>
      </c>
      <c r="B6855" s="317">
        <v>251</v>
      </c>
      <c r="C6855" s="317">
        <v>251</v>
      </c>
      <c r="D6855" s="266">
        <f t="shared" si="133"/>
        <v>0</v>
      </c>
    </row>
    <row r="6856" spans="1:4" x14ac:dyDescent="0.25">
      <c r="A6856" s="316" t="s">
        <v>5501</v>
      </c>
      <c r="B6856" s="317">
        <v>251</v>
      </c>
      <c r="C6856" s="317">
        <v>251</v>
      </c>
      <c r="D6856" s="266">
        <f t="shared" si="133"/>
        <v>0</v>
      </c>
    </row>
    <row r="6857" spans="1:4" x14ac:dyDescent="0.25">
      <c r="A6857" s="316" t="s">
        <v>5501</v>
      </c>
      <c r="B6857" s="317">
        <v>251</v>
      </c>
      <c r="C6857" s="317">
        <v>251</v>
      </c>
      <c r="D6857" s="266">
        <f t="shared" si="133"/>
        <v>0</v>
      </c>
    </row>
    <row r="6858" spans="1:4" x14ac:dyDescent="0.25">
      <c r="A6858" s="316" t="s">
        <v>5501</v>
      </c>
      <c r="B6858" s="317">
        <v>251</v>
      </c>
      <c r="C6858" s="317">
        <v>251</v>
      </c>
      <c r="D6858" s="266">
        <f t="shared" si="133"/>
        <v>0</v>
      </c>
    </row>
    <row r="6859" spans="1:4" x14ac:dyDescent="0.25">
      <c r="A6859" s="316" t="s">
        <v>5501</v>
      </c>
      <c r="B6859" s="317">
        <v>251</v>
      </c>
      <c r="C6859" s="317">
        <v>251</v>
      </c>
      <c r="D6859" s="266">
        <f t="shared" si="133"/>
        <v>0</v>
      </c>
    </row>
    <row r="6860" spans="1:4" x14ac:dyDescent="0.25">
      <c r="A6860" s="316" t="s">
        <v>5501</v>
      </c>
      <c r="B6860" s="317">
        <v>251</v>
      </c>
      <c r="C6860" s="317">
        <v>251</v>
      </c>
      <c r="D6860" s="266">
        <f t="shared" si="133"/>
        <v>0</v>
      </c>
    </row>
    <row r="6861" spans="1:4" x14ac:dyDescent="0.25">
      <c r="A6861" s="316" t="s">
        <v>5501</v>
      </c>
      <c r="B6861" s="317">
        <v>251</v>
      </c>
      <c r="C6861" s="317">
        <v>251</v>
      </c>
      <c r="D6861" s="266">
        <f t="shared" si="133"/>
        <v>0</v>
      </c>
    </row>
    <row r="6862" spans="1:4" x14ac:dyDescent="0.25">
      <c r="A6862" s="316" t="s">
        <v>5501</v>
      </c>
      <c r="B6862" s="317">
        <v>251</v>
      </c>
      <c r="C6862" s="317">
        <v>251</v>
      </c>
      <c r="D6862" s="266">
        <f t="shared" si="133"/>
        <v>0</v>
      </c>
    </row>
    <row r="6863" spans="1:4" x14ac:dyDescent="0.25">
      <c r="A6863" s="316" t="s">
        <v>5501</v>
      </c>
      <c r="B6863" s="317">
        <v>251</v>
      </c>
      <c r="C6863" s="317">
        <v>251</v>
      </c>
      <c r="D6863" s="266">
        <f t="shared" si="133"/>
        <v>0</v>
      </c>
    </row>
    <row r="6864" spans="1:4" x14ac:dyDescent="0.25">
      <c r="A6864" s="316" t="s">
        <v>5501</v>
      </c>
      <c r="B6864" s="317">
        <v>251</v>
      </c>
      <c r="C6864" s="317">
        <v>251</v>
      </c>
      <c r="D6864" s="266">
        <f t="shared" si="133"/>
        <v>0</v>
      </c>
    </row>
    <row r="6865" spans="1:4" x14ac:dyDescent="0.25">
      <c r="A6865" s="316" t="s">
        <v>5501</v>
      </c>
      <c r="B6865" s="317">
        <v>251</v>
      </c>
      <c r="C6865" s="317">
        <v>251</v>
      </c>
      <c r="D6865" s="266">
        <f t="shared" si="133"/>
        <v>0</v>
      </c>
    </row>
    <row r="6866" spans="1:4" x14ac:dyDescent="0.25">
      <c r="A6866" s="316" t="s">
        <v>5501</v>
      </c>
      <c r="B6866" s="317">
        <v>251</v>
      </c>
      <c r="C6866" s="317">
        <v>251</v>
      </c>
      <c r="D6866" s="266">
        <f t="shared" si="133"/>
        <v>0</v>
      </c>
    </row>
    <row r="6867" spans="1:4" x14ac:dyDescent="0.25">
      <c r="A6867" s="316" t="s">
        <v>5501</v>
      </c>
      <c r="B6867" s="317">
        <v>251</v>
      </c>
      <c r="C6867" s="317">
        <v>251</v>
      </c>
      <c r="D6867" s="266">
        <f t="shared" si="133"/>
        <v>0</v>
      </c>
    </row>
    <row r="6868" spans="1:4" x14ac:dyDescent="0.25">
      <c r="A6868" s="316" t="s">
        <v>5501</v>
      </c>
      <c r="B6868" s="317">
        <v>251</v>
      </c>
      <c r="C6868" s="317">
        <v>251</v>
      </c>
      <c r="D6868" s="266">
        <f t="shared" si="133"/>
        <v>0</v>
      </c>
    </row>
    <row r="6869" spans="1:4" x14ac:dyDescent="0.25">
      <c r="A6869" s="316" t="s">
        <v>5501</v>
      </c>
      <c r="B6869" s="317">
        <v>251</v>
      </c>
      <c r="C6869" s="317">
        <v>251</v>
      </c>
      <c r="D6869" s="266">
        <f t="shared" si="133"/>
        <v>0</v>
      </c>
    </row>
    <row r="6870" spans="1:4" x14ac:dyDescent="0.25">
      <c r="A6870" s="316" t="s">
        <v>5501</v>
      </c>
      <c r="B6870" s="317">
        <v>251</v>
      </c>
      <c r="C6870" s="317">
        <v>251</v>
      </c>
      <c r="D6870" s="266">
        <f t="shared" si="133"/>
        <v>0</v>
      </c>
    </row>
    <row r="6871" spans="1:4" x14ac:dyDescent="0.25">
      <c r="A6871" s="316" t="s">
        <v>5501</v>
      </c>
      <c r="B6871" s="317">
        <v>251</v>
      </c>
      <c r="C6871" s="317">
        <v>251</v>
      </c>
      <c r="D6871" s="266">
        <f t="shared" ref="D6871:D6934" si="134">B6871-C6871</f>
        <v>0</v>
      </c>
    </row>
    <row r="6872" spans="1:4" x14ac:dyDescent="0.25">
      <c r="A6872" s="316" t="s">
        <v>5501</v>
      </c>
      <c r="B6872" s="317">
        <v>251</v>
      </c>
      <c r="C6872" s="317">
        <v>251</v>
      </c>
      <c r="D6872" s="266">
        <f t="shared" si="134"/>
        <v>0</v>
      </c>
    </row>
    <row r="6873" spans="1:4" x14ac:dyDescent="0.25">
      <c r="A6873" s="316" t="s">
        <v>5501</v>
      </c>
      <c r="B6873" s="317">
        <v>251</v>
      </c>
      <c r="C6873" s="317">
        <v>251</v>
      </c>
      <c r="D6873" s="266">
        <f t="shared" si="134"/>
        <v>0</v>
      </c>
    </row>
    <row r="6874" spans="1:4" x14ac:dyDescent="0.25">
      <c r="A6874" s="316" t="s">
        <v>5501</v>
      </c>
      <c r="B6874" s="317">
        <v>251</v>
      </c>
      <c r="C6874" s="317">
        <v>251</v>
      </c>
      <c r="D6874" s="266">
        <f t="shared" si="134"/>
        <v>0</v>
      </c>
    </row>
    <row r="6875" spans="1:4" x14ac:dyDescent="0.25">
      <c r="A6875" s="316" t="s">
        <v>5501</v>
      </c>
      <c r="B6875" s="317">
        <v>251</v>
      </c>
      <c r="C6875" s="317">
        <v>251</v>
      </c>
      <c r="D6875" s="266">
        <f t="shared" si="134"/>
        <v>0</v>
      </c>
    </row>
    <row r="6876" spans="1:4" x14ac:dyDescent="0.25">
      <c r="A6876" s="316" t="s">
        <v>5501</v>
      </c>
      <c r="B6876" s="317">
        <v>251</v>
      </c>
      <c r="C6876" s="317">
        <v>251</v>
      </c>
      <c r="D6876" s="266">
        <f t="shared" si="134"/>
        <v>0</v>
      </c>
    </row>
    <row r="6877" spans="1:4" x14ac:dyDescent="0.25">
      <c r="A6877" s="316" t="s">
        <v>5501</v>
      </c>
      <c r="B6877" s="317">
        <v>251</v>
      </c>
      <c r="C6877" s="317">
        <v>251</v>
      </c>
      <c r="D6877" s="266">
        <f t="shared" si="134"/>
        <v>0</v>
      </c>
    </row>
    <row r="6878" spans="1:4" x14ac:dyDescent="0.25">
      <c r="A6878" s="316" t="s">
        <v>5501</v>
      </c>
      <c r="B6878" s="317">
        <v>251</v>
      </c>
      <c r="C6878" s="317">
        <v>251</v>
      </c>
      <c r="D6878" s="266">
        <f t="shared" si="134"/>
        <v>0</v>
      </c>
    </row>
    <row r="6879" spans="1:4" x14ac:dyDescent="0.25">
      <c r="A6879" s="316" t="s">
        <v>5501</v>
      </c>
      <c r="B6879" s="317">
        <v>251</v>
      </c>
      <c r="C6879" s="317">
        <v>251</v>
      </c>
      <c r="D6879" s="266">
        <f t="shared" si="134"/>
        <v>0</v>
      </c>
    </row>
    <row r="6880" spans="1:4" x14ac:dyDescent="0.25">
      <c r="A6880" s="316" t="s">
        <v>5501</v>
      </c>
      <c r="B6880" s="317">
        <v>251</v>
      </c>
      <c r="C6880" s="317">
        <v>251</v>
      </c>
      <c r="D6880" s="266">
        <f t="shared" si="134"/>
        <v>0</v>
      </c>
    </row>
    <row r="6881" spans="1:4" x14ac:dyDescent="0.25">
      <c r="A6881" s="316" t="s">
        <v>5501</v>
      </c>
      <c r="B6881" s="317">
        <v>251</v>
      </c>
      <c r="C6881" s="317">
        <v>251</v>
      </c>
      <c r="D6881" s="266">
        <f t="shared" si="134"/>
        <v>0</v>
      </c>
    </row>
    <row r="6882" spans="1:4" x14ac:dyDescent="0.25">
      <c r="A6882" s="316" t="s">
        <v>5501</v>
      </c>
      <c r="B6882" s="317">
        <v>251</v>
      </c>
      <c r="C6882" s="317">
        <v>251</v>
      </c>
      <c r="D6882" s="266">
        <f t="shared" si="134"/>
        <v>0</v>
      </c>
    </row>
    <row r="6883" spans="1:4" x14ac:dyDescent="0.25">
      <c r="A6883" s="316" t="s">
        <v>5501</v>
      </c>
      <c r="B6883" s="317">
        <v>251</v>
      </c>
      <c r="C6883" s="317">
        <v>251</v>
      </c>
      <c r="D6883" s="266">
        <f t="shared" si="134"/>
        <v>0</v>
      </c>
    </row>
    <row r="6884" spans="1:4" x14ac:dyDescent="0.25">
      <c r="A6884" s="316" t="s">
        <v>5501</v>
      </c>
      <c r="B6884" s="317">
        <v>251</v>
      </c>
      <c r="C6884" s="317">
        <v>251</v>
      </c>
      <c r="D6884" s="266">
        <f t="shared" si="134"/>
        <v>0</v>
      </c>
    </row>
    <row r="6885" spans="1:4" x14ac:dyDescent="0.25">
      <c r="A6885" s="316" t="s">
        <v>5501</v>
      </c>
      <c r="B6885" s="317">
        <v>251</v>
      </c>
      <c r="C6885" s="317">
        <v>251</v>
      </c>
      <c r="D6885" s="266">
        <f t="shared" si="134"/>
        <v>0</v>
      </c>
    </row>
    <row r="6886" spans="1:4" x14ac:dyDescent="0.25">
      <c r="A6886" s="316" t="s">
        <v>5501</v>
      </c>
      <c r="B6886" s="317">
        <v>251</v>
      </c>
      <c r="C6886" s="317">
        <v>251</v>
      </c>
      <c r="D6886" s="266">
        <f t="shared" si="134"/>
        <v>0</v>
      </c>
    </row>
    <row r="6887" spans="1:4" x14ac:dyDescent="0.25">
      <c r="A6887" s="316" t="s">
        <v>5501</v>
      </c>
      <c r="B6887" s="317">
        <v>251</v>
      </c>
      <c r="C6887" s="317">
        <v>251</v>
      </c>
      <c r="D6887" s="266">
        <f t="shared" si="134"/>
        <v>0</v>
      </c>
    </row>
    <row r="6888" spans="1:4" x14ac:dyDescent="0.25">
      <c r="A6888" s="316" t="s">
        <v>5501</v>
      </c>
      <c r="B6888" s="317">
        <v>251</v>
      </c>
      <c r="C6888" s="317">
        <v>251</v>
      </c>
      <c r="D6888" s="266">
        <f t="shared" si="134"/>
        <v>0</v>
      </c>
    </row>
    <row r="6889" spans="1:4" x14ac:dyDescent="0.25">
      <c r="A6889" s="316" t="s">
        <v>5501</v>
      </c>
      <c r="B6889" s="317">
        <v>251</v>
      </c>
      <c r="C6889" s="317">
        <v>251</v>
      </c>
      <c r="D6889" s="266">
        <f t="shared" si="134"/>
        <v>0</v>
      </c>
    </row>
    <row r="6890" spans="1:4" x14ac:dyDescent="0.25">
      <c r="A6890" s="316" t="s">
        <v>5501</v>
      </c>
      <c r="B6890" s="317">
        <v>251</v>
      </c>
      <c r="C6890" s="317">
        <v>251</v>
      </c>
      <c r="D6890" s="266">
        <f t="shared" si="134"/>
        <v>0</v>
      </c>
    </row>
    <row r="6891" spans="1:4" x14ac:dyDescent="0.25">
      <c r="A6891" s="316" t="s">
        <v>5501</v>
      </c>
      <c r="B6891" s="317">
        <v>251</v>
      </c>
      <c r="C6891" s="317">
        <v>251</v>
      </c>
      <c r="D6891" s="266">
        <f t="shared" si="134"/>
        <v>0</v>
      </c>
    </row>
    <row r="6892" spans="1:4" x14ac:dyDescent="0.25">
      <c r="A6892" s="316" t="s">
        <v>5501</v>
      </c>
      <c r="B6892" s="317">
        <v>251</v>
      </c>
      <c r="C6892" s="317">
        <v>251</v>
      </c>
      <c r="D6892" s="266">
        <f t="shared" si="134"/>
        <v>0</v>
      </c>
    </row>
    <row r="6893" spans="1:4" x14ac:dyDescent="0.25">
      <c r="A6893" s="316" t="s">
        <v>5501</v>
      </c>
      <c r="B6893" s="317">
        <v>251</v>
      </c>
      <c r="C6893" s="317">
        <v>251</v>
      </c>
      <c r="D6893" s="266">
        <f t="shared" si="134"/>
        <v>0</v>
      </c>
    </row>
    <row r="6894" spans="1:4" x14ac:dyDescent="0.25">
      <c r="A6894" s="316" t="s">
        <v>5501</v>
      </c>
      <c r="B6894" s="317">
        <v>251</v>
      </c>
      <c r="C6894" s="317">
        <v>251</v>
      </c>
      <c r="D6894" s="266">
        <f t="shared" si="134"/>
        <v>0</v>
      </c>
    </row>
    <row r="6895" spans="1:4" x14ac:dyDescent="0.25">
      <c r="A6895" s="316" t="s">
        <v>5501</v>
      </c>
      <c r="B6895" s="317">
        <v>251</v>
      </c>
      <c r="C6895" s="317">
        <v>251</v>
      </c>
      <c r="D6895" s="266">
        <f t="shared" si="134"/>
        <v>0</v>
      </c>
    </row>
    <row r="6896" spans="1:4" x14ac:dyDescent="0.25">
      <c r="A6896" s="316" t="s">
        <v>5501</v>
      </c>
      <c r="B6896" s="317">
        <v>251</v>
      </c>
      <c r="C6896" s="317">
        <v>251</v>
      </c>
      <c r="D6896" s="266">
        <f t="shared" si="134"/>
        <v>0</v>
      </c>
    </row>
    <row r="6897" spans="1:4" x14ac:dyDescent="0.25">
      <c r="A6897" s="316" t="s">
        <v>5501</v>
      </c>
      <c r="B6897" s="317">
        <v>251</v>
      </c>
      <c r="C6897" s="317">
        <v>251</v>
      </c>
      <c r="D6897" s="266">
        <f t="shared" si="134"/>
        <v>0</v>
      </c>
    </row>
    <row r="6898" spans="1:4" x14ac:dyDescent="0.25">
      <c r="A6898" s="316" t="s">
        <v>5501</v>
      </c>
      <c r="B6898" s="317">
        <v>251</v>
      </c>
      <c r="C6898" s="317">
        <v>251</v>
      </c>
      <c r="D6898" s="266">
        <f t="shared" si="134"/>
        <v>0</v>
      </c>
    </row>
    <row r="6899" spans="1:4" x14ac:dyDescent="0.25">
      <c r="A6899" s="316" t="s">
        <v>5501</v>
      </c>
      <c r="B6899" s="317">
        <v>251</v>
      </c>
      <c r="C6899" s="317">
        <v>251</v>
      </c>
      <c r="D6899" s="266">
        <f t="shared" si="134"/>
        <v>0</v>
      </c>
    </row>
    <row r="6900" spans="1:4" x14ac:dyDescent="0.25">
      <c r="A6900" s="316" t="s">
        <v>5501</v>
      </c>
      <c r="B6900" s="317">
        <v>251</v>
      </c>
      <c r="C6900" s="317">
        <v>251</v>
      </c>
      <c r="D6900" s="266">
        <f t="shared" si="134"/>
        <v>0</v>
      </c>
    </row>
    <row r="6901" spans="1:4" x14ac:dyDescent="0.25">
      <c r="A6901" s="316" t="s">
        <v>5501</v>
      </c>
      <c r="B6901" s="317">
        <v>251</v>
      </c>
      <c r="C6901" s="317">
        <v>251</v>
      </c>
      <c r="D6901" s="266">
        <f t="shared" si="134"/>
        <v>0</v>
      </c>
    </row>
    <row r="6902" spans="1:4" x14ac:dyDescent="0.25">
      <c r="A6902" s="316" t="s">
        <v>5501</v>
      </c>
      <c r="B6902" s="317">
        <v>251</v>
      </c>
      <c r="C6902" s="317">
        <v>251</v>
      </c>
      <c r="D6902" s="266">
        <f t="shared" si="134"/>
        <v>0</v>
      </c>
    </row>
    <row r="6903" spans="1:4" x14ac:dyDescent="0.25">
      <c r="A6903" s="316" t="s">
        <v>5501</v>
      </c>
      <c r="B6903" s="317">
        <v>251</v>
      </c>
      <c r="C6903" s="317">
        <v>251</v>
      </c>
      <c r="D6903" s="266">
        <f t="shared" si="134"/>
        <v>0</v>
      </c>
    </row>
    <row r="6904" spans="1:4" x14ac:dyDescent="0.25">
      <c r="A6904" s="316" t="s">
        <v>5501</v>
      </c>
      <c r="B6904" s="317">
        <v>251</v>
      </c>
      <c r="C6904" s="317">
        <v>251</v>
      </c>
      <c r="D6904" s="266">
        <f t="shared" si="134"/>
        <v>0</v>
      </c>
    </row>
    <row r="6905" spans="1:4" x14ac:dyDescent="0.25">
      <c r="A6905" s="316" t="s">
        <v>5501</v>
      </c>
      <c r="B6905" s="317">
        <v>251</v>
      </c>
      <c r="C6905" s="317">
        <v>251</v>
      </c>
      <c r="D6905" s="266">
        <f t="shared" si="134"/>
        <v>0</v>
      </c>
    </row>
    <row r="6906" spans="1:4" x14ac:dyDescent="0.25">
      <c r="A6906" s="316" t="s">
        <v>5501</v>
      </c>
      <c r="B6906" s="317">
        <v>251</v>
      </c>
      <c r="C6906" s="317">
        <v>251</v>
      </c>
      <c r="D6906" s="266">
        <f t="shared" si="134"/>
        <v>0</v>
      </c>
    </row>
    <row r="6907" spans="1:4" x14ac:dyDescent="0.25">
      <c r="A6907" s="316" t="s">
        <v>5501</v>
      </c>
      <c r="B6907" s="317">
        <v>251</v>
      </c>
      <c r="C6907" s="317">
        <v>251</v>
      </c>
      <c r="D6907" s="266">
        <f t="shared" si="134"/>
        <v>0</v>
      </c>
    </row>
    <row r="6908" spans="1:4" x14ac:dyDescent="0.25">
      <c r="A6908" s="316" t="s">
        <v>5501</v>
      </c>
      <c r="B6908" s="317">
        <v>251</v>
      </c>
      <c r="C6908" s="317">
        <v>251</v>
      </c>
      <c r="D6908" s="266">
        <f t="shared" si="134"/>
        <v>0</v>
      </c>
    </row>
    <row r="6909" spans="1:4" x14ac:dyDescent="0.25">
      <c r="A6909" s="316" t="s">
        <v>5501</v>
      </c>
      <c r="B6909" s="317">
        <v>251</v>
      </c>
      <c r="C6909" s="317">
        <v>251</v>
      </c>
      <c r="D6909" s="266">
        <f t="shared" si="134"/>
        <v>0</v>
      </c>
    </row>
    <row r="6910" spans="1:4" x14ac:dyDescent="0.25">
      <c r="A6910" s="316" t="s">
        <v>5501</v>
      </c>
      <c r="B6910" s="317">
        <v>251</v>
      </c>
      <c r="C6910" s="317">
        <v>251</v>
      </c>
      <c r="D6910" s="266">
        <f t="shared" si="134"/>
        <v>0</v>
      </c>
    </row>
    <row r="6911" spans="1:4" x14ac:dyDescent="0.25">
      <c r="A6911" s="316" t="s">
        <v>5501</v>
      </c>
      <c r="B6911" s="317">
        <v>251</v>
      </c>
      <c r="C6911" s="317">
        <v>251</v>
      </c>
      <c r="D6911" s="266">
        <f t="shared" si="134"/>
        <v>0</v>
      </c>
    </row>
    <row r="6912" spans="1:4" x14ac:dyDescent="0.25">
      <c r="A6912" s="316" t="s">
        <v>5501</v>
      </c>
      <c r="B6912" s="317">
        <v>251</v>
      </c>
      <c r="C6912" s="317">
        <v>251</v>
      </c>
      <c r="D6912" s="266">
        <f t="shared" si="134"/>
        <v>0</v>
      </c>
    </row>
    <row r="6913" spans="1:4" x14ac:dyDescent="0.25">
      <c r="A6913" s="316" t="s">
        <v>5501</v>
      </c>
      <c r="B6913" s="317">
        <v>251</v>
      </c>
      <c r="C6913" s="317">
        <v>251</v>
      </c>
      <c r="D6913" s="266">
        <f t="shared" si="134"/>
        <v>0</v>
      </c>
    </row>
    <row r="6914" spans="1:4" x14ac:dyDescent="0.25">
      <c r="A6914" s="316" t="s">
        <v>5501</v>
      </c>
      <c r="B6914" s="317">
        <v>251</v>
      </c>
      <c r="C6914" s="317">
        <v>251</v>
      </c>
      <c r="D6914" s="266">
        <f t="shared" si="134"/>
        <v>0</v>
      </c>
    </row>
    <row r="6915" spans="1:4" x14ac:dyDescent="0.25">
      <c r="A6915" s="316" t="s">
        <v>5501</v>
      </c>
      <c r="B6915" s="317">
        <v>251</v>
      </c>
      <c r="C6915" s="317">
        <v>251</v>
      </c>
      <c r="D6915" s="266">
        <f t="shared" si="134"/>
        <v>0</v>
      </c>
    </row>
    <row r="6916" spans="1:4" x14ac:dyDescent="0.25">
      <c r="A6916" s="316" t="s">
        <v>5501</v>
      </c>
      <c r="B6916" s="317">
        <v>251</v>
      </c>
      <c r="C6916" s="317">
        <v>251</v>
      </c>
      <c r="D6916" s="266">
        <f t="shared" si="134"/>
        <v>0</v>
      </c>
    </row>
    <row r="6917" spans="1:4" x14ac:dyDescent="0.25">
      <c r="A6917" s="316" t="s">
        <v>5501</v>
      </c>
      <c r="B6917" s="317">
        <v>251</v>
      </c>
      <c r="C6917" s="317">
        <v>251</v>
      </c>
      <c r="D6917" s="266">
        <f t="shared" si="134"/>
        <v>0</v>
      </c>
    </row>
    <row r="6918" spans="1:4" x14ac:dyDescent="0.25">
      <c r="A6918" s="316" t="s">
        <v>5501</v>
      </c>
      <c r="B6918" s="317">
        <v>251</v>
      </c>
      <c r="C6918" s="317">
        <v>251</v>
      </c>
      <c r="D6918" s="266">
        <f t="shared" si="134"/>
        <v>0</v>
      </c>
    </row>
    <row r="6919" spans="1:4" x14ac:dyDescent="0.25">
      <c r="A6919" s="316" t="s">
        <v>5501</v>
      </c>
      <c r="B6919" s="317">
        <v>251</v>
      </c>
      <c r="C6919" s="317">
        <v>251</v>
      </c>
      <c r="D6919" s="266">
        <f t="shared" si="134"/>
        <v>0</v>
      </c>
    </row>
    <row r="6920" spans="1:4" x14ac:dyDescent="0.25">
      <c r="A6920" s="316" t="s">
        <v>5501</v>
      </c>
      <c r="B6920" s="317">
        <v>251</v>
      </c>
      <c r="C6920" s="317">
        <v>251</v>
      </c>
      <c r="D6920" s="266">
        <f t="shared" si="134"/>
        <v>0</v>
      </c>
    </row>
    <row r="6921" spans="1:4" x14ac:dyDescent="0.25">
      <c r="A6921" s="316" t="s">
        <v>5501</v>
      </c>
      <c r="B6921" s="317">
        <v>251</v>
      </c>
      <c r="C6921" s="317">
        <v>251</v>
      </c>
      <c r="D6921" s="266">
        <f t="shared" si="134"/>
        <v>0</v>
      </c>
    </row>
    <row r="6922" spans="1:4" x14ac:dyDescent="0.25">
      <c r="A6922" s="316" t="s">
        <v>5501</v>
      </c>
      <c r="B6922" s="317">
        <v>251</v>
      </c>
      <c r="C6922" s="317">
        <v>251</v>
      </c>
      <c r="D6922" s="266">
        <f t="shared" si="134"/>
        <v>0</v>
      </c>
    </row>
    <row r="6923" spans="1:4" x14ac:dyDescent="0.25">
      <c r="A6923" s="316" t="s">
        <v>5501</v>
      </c>
      <c r="B6923" s="317">
        <v>251</v>
      </c>
      <c r="C6923" s="317">
        <v>251</v>
      </c>
      <c r="D6923" s="266">
        <f t="shared" si="134"/>
        <v>0</v>
      </c>
    </row>
    <row r="6924" spans="1:4" x14ac:dyDescent="0.25">
      <c r="A6924" s="316" t="s">
        <v>5501</v>
      </c>
      <c r="B6924" s="317">
        <v>251</v>
      </c>
      <c r="C6924" s="317">
        <v>251</v>
      </c>
      <c r="D6924" s="266">
        <f t="shared" si="134"/>
        <v>0</v>
      </c>
    </row>
    <row r="6925" spans="1:4" x14ac:dyDescent="0.25">
      <c r="A6925" s="316" t="s">
        <v>5501</v>
      </c>
      <c r="B6925" s="317">
        <v>251</v>
      </c>
      <c r="C6925" s="317">
        <v>251</v>
      </c>
      <c r="D6925" s="266">
        <f t="shared" si="134"/>
        <v>0</v>
      </c>
    </row>
    <row r="6926" spans="1:4" x14ac:dyDescent="0.25">
      <c r="A6926" s="316" t="s">
        <v>5501</v>
      </c>
      <c r="B6926" s="317">
        <v>251</v>
      </c>
      <c r="C6926" s="317">
        <v>251</v>
      </c>
      <c r="D6926" s="266">
        <f t="shared" si="134"/>
        <v>0</v>
      </c>
    </row>
    <row r="6927" spans="1:4" x14ac:dyDescent="0.25">
      <c r="A6927" s="316" t="s">
        <v>5501</v>
      </c>
      <c r="B6927" s="317">
        <v>251</v>
      </c>
      <c r="C6927" s="317">
        <v>251</v>
      </c>
      <c r="D6927" s="266">
        <f t="shared" si="134"/>
        <v>0</v>
      </c>
    </row>
    <row r="6928" spans="1:4" x14ac:dyDescent="0.25">
      <c r="A6928" s="316" t="s">
        <v>5501</v>
      </c>
      <c r="B6928" s="317">
        <v>251</v>
      </c>
      <c r="C6928" s="317">
        <v>251</v>
      </c>
      <c r="D6928" s="266">
        <f t="shared" si="134"/>
        <v>0</v>
      </c>
    </row>
    <row r="6929" spans="1:4" x14ac:dyDescent="0.25">
      <c r="A6929" s="316" t="s">
        <v>5501</v>
      </c>
      <c r="B6929" s="317">
        <v>251</v>
      </c>
      <c r="C6929" s="317">
        <v>251</v>
      </c>
      <c r="D6929" s="266">
        <f t="shared" si="134"/>
        <v>0</v>
      </c>
    </row>
    <row r="6930" spans="1:4" x14ac:dyDescent="0.25">
      <c r="A6930" s="316" t="s">
        <v>5501</v>
      </c>
      <c r="B6930" s="317">
        <v>251</v>
      </c>
      <c r="C6930" s="317">
        <v>251</v>
      </c>
      <c r="D6930" s="266">
        <f t="shared" si="134"/>
        <v>0</v>
      </c>
    </row>
    <row r="6931" spans="1:4" x14ac:dyDescent="0.25">
      <c r="A6931" s="316" t="s">
        <v>5501</v>
      </c>
      <c r="B6931" s="317">
        <v>251</v>
      </c>
      <c r="C6931" s="317">
        <v>251</v>
      </c>
      <c r="D6931" s="266">
        <f t="shared" si="134"/>
        <v>0</v>
      </c>
    </row>
    <row r="6932" spans="1:4" x14ac:dyDescent="0.25">
      <c r="A6932" s="316" t="s">
        <v>5501</v>
      </c>
      <c r="B6932" s="317">
        <v>251</v>
      </c>
      <c r="C6932" s="317">
        <v>251</v>
      </c>
      <c r="D6932" s="266">
        <f t="shared" si="134"/>
        <v>0</v>
      </c>
    </row>
    <row r="6933" spans="1:4" x14ac:dyDescent="0.25">
      <c r="A6933" s="316" t="s">
        <v>5501</v>
      </c>
      <c r="B6933" s="317">
        <v>251</v>
      </c>
      <c r="C6933" s="317">
        <v>251</v>
      </c>
      <c r="D6933" s="266">
        <f t="shared" si="134"/>
        <v>0</v>
      </c>
    </row>
    <row r="6934" spans="1:4" x14ac:dyDescent="0.25">
      <c r="A6934" s="316" t="s">
        <v>5501</v>
      </c>
      <c r="B6934" s="317">
        <v>251</v>
      </c>
      <c r="C6934" s="317">
        <v>251</v>
      </c>
      <c r="D6934" s="266">
        <f t="shared" si="134"/>
        <v>0</v>
      </c>
    </row>
    <row r="6935" spans="1:4" x14ac:dyDescent="0.25">
      <c r="A6935" s="316" t="s">
        <v>5501</v>
      </c>
      <c r="B6935" s="317">
        <v>251</v>
      </c>
      <c r="C6935" s="317">
        <v>251</v>
      </c>
      <c r="D6935" s="266">
        <f t="shared" ref="D6935:D6998" si="135">B6935-C6935</f>
        <v>0</v>
      </c>
    </row>
    <row r="6936" spans="1:4" x14ac:dyDescent="0.25">
      <c r="A6936" s="316" t="s">
        <v>5501</v>
      </c>
      <c r="B6936" s="317">
        <v>251</v>
      </c>
      <c r="C6936" s="317">
        <v>251</v>
      </c>
      <c r="D6936" s="266">
        <f t="shared" si="135"/>
        <v>0</v>
      </c>
    </row>
    <row r="6937" spans="1:4" x14ac:dyDescent="0.25">
      <c r="A6937" s="316" t="s">
        <v>5501</v>
      </c>
      <c r="B6937" s="317">
        <v>251</v>
      </c>
      <c r="C6937" s="317">
        <v>251</v>
      </c>
      <c r="D6937" s="266">
        <f t="shared" si="135"/>
        <v>0</v>
      </c>
    </row>
    <row r="6938" spans="1:4" x14ac:dyDescent="0.25">
      <c r="A6938" s="316" t="s">
        <v>5501</v>
      </c>
      <c r="B6938" s="317">
        <v>251</v>
      </c>
      <c r="C6938" s="317">
        <v>251</v>
      </c>
      <c r="D6938" s="266">
        <f t="shared" si="135"/>
        <v>0</v>
      </c>
    </row>
    <row r="6939" spans="1:4" x14ac:dyDescent="0.25">
      <c r="A6939" s="316" t="s">
        <v>5501</v>
      </c>
      <c r="B6939" s="317">
        <v>251</v>
      </c>
      <c r="C6939" s="317">
        <v>251</v>
      </c>
      <c r="D6939" s="266">
        <f t="shared" si="135"/>
        <v>0</v>
      </c>
    </row>
    <row r="6940" spans="1:4" x14ac:dyDescent="0.25">
      <c r="A6940" s="316" t="s">
        <v>5501</v>
      </c>
      <c r="B6940" s="317">
        <v>251</v>
      </c>
      <c r="C6940" s="317">
        <v>251</v>
      </c>
      <c r="D6940" s="266">
        <f t="shared" si="135"/>
        <v>0</v>
      </c>
    </row>
    <row r="6941" spans="1:4" x14ac:dyDescent="0.25">
      <c r="A6941" s="316" t="s">
        <v>5501</v>
      </c>
      <c r="B6941" s="317">
        <v>251</v>
      </c>
      <c r="C6941" s="317">
        <v>251</v>
      </c>
      <c r="D6941" s="266">
        <f t="shared" si="135"/>
        <v>0</v>
      </c>
    </row>
    <row r="6942" spans="1:4" x14ac:dyDescent="0.25">
      <c r="A6942" s="316" t="s">
        <v>5501</v>
      </c>
      <c r="B6942" s="317">
        <v>251</v>
      </c>
      <c r="C6942" s="317">
        <v>251</v>
      </c>
      <c r="D6942" s="266">
        <f t="shared" si="135"/>
        <v>0</v>
      </c>
    </row>
    <row r="6943" spans="1:4" x14ac:dyDescent="0.25">
      <c r="A6943" s="316" t="s">
        <v>5501</v>
      </c>
      <c r="B6943" s="317">
        <v>251</v>
      </c>
      <c r="C6943" s="317">
        <v>251</v>
      </c>
      <c r="D6943" s="266">
        <f t="shared" si="135"/>
        <v>0</v>
      </c>
    </row>
    <row r="6944" spans="1:4" x14ac:dyDescent="0.25">
      <c r="A6944" s="316" t="s">
        <v>5501</v>
      </c>
      <c r="B6944" s="317">
        <v>251</v>
      </c>
      <c r="C6944" s="317">
        <v>251</v>
      </c>
      <c r="D6944" s="266">
        <f t="shared" si="135"/>
        <v>0</v>
      </c>
    </row>
    <row r="6945" spans="1:4" x14ac:dyDescent="0.25">
      <c r="A6945" s="316" t="s">
        <v>5501</v>
      </c>
      <c r="B6945" s="317">
        <v>251</v>
      </c>
      <c r="C6945" s="317">
        <v>251</v>
      </c>
      <c r="D6945" s="266">
        <f t="shared" si="135"/>
        <v>0</v>
      </c>
    </row>
    <row r="6946" spans="1:4" x14ac:dyDescent="0.25">
      <c r="A6946" s="316" t="s">
        <v>5501</v>
      </c>
      <c r="B6946" s="317">
        <v>251</v>
      </c>
      <c r="C6946" s="317">
        <v>251</v>
      </c>
      <c r="D6946" s="266">
        <f t="shared" si="135"/>
        <v>0</v>
      </c>
    </row>
    <row r="6947" spans="1:4" x14ac:dyDescent="0.25">
      <c r="A6947" s="316" t="s">
        <v>5501</v>
      </c>
      <c r="B6947" s="317">
        <v>251</v>
      </c>
      <c r="C6947" s="317">
        <v>251</v>
      </c>
      <c r="D6947" s="266">
        <f t="shared" si="135"/>
        <v>0</v>
      </c>
    </row>
    <row r="6948" spans="1:4" x14ac:dyDescent="0.25">
      <c r="A6948" s="316" t="s">
        <v>5501</v>
      </c>
      <c r="B6948" s="317">
        <v>251</v>
      </c>
      <c r="C6948" s="317">
        <v>251</v>
      </c>
      <c r="D6948" s="266">
        <f t="shared" si="135"/>
        <v>0</v>
      </c>
    </row>
    <row r="6949" spans="1:4" x14ac:dyDescent="0.25">
      <c r="A6949" s="316" t="s">
        <v>5501</v>
      </c>
      <c r="B6949" s="317">
        <v>251</v>
      </c>
      <c r="C6949" s="317">
        <v>251</v>
      </c>
      <c r="D6949" s="266">
        <f t="shared" si="135"/>
        <v>0</v>
      </c>
    </row>
    <row r="6950" spans="1:4" x14ac:dyDescent="0.25">
      <c r="A6950" s="316" t="s">
        <v>5501</v>
      </c>
      <c r="B6950" s="317">
        <v>251</v>
      </c>
      <c r="C6950" s="317">
        <v>251</v>
      </c>
      <c r="D6950" s="266">
        <f t="shared" si="135"/>
        <v>0</v>
      </c>
    </row>
    <row r="6951" spans="1:4" x14ac:dyDescent="0.25">
      <c r="A6951" s="316" t="s">
        <v>5501</v>
      </c>
      <c r="B6951" s="317">
        <v>251</v>
      </c>
      <c r="C6951" s="317">
        <v>251</v>
      </c>
      <c r="D6951" s="266">
        <f t="shared" si="135"/>
        <v>0</v>
      </c>
    </row>
    <row r="6952" spans="1:4" x14ac:dyDescent="0.25">
      <c r="A6952" s="316" t="s">
        <v>5501</v>
      </c>
      <c r="B6952" s="317">
        <v>251</v>
      </c>
      <c r="C6952" s="317">
        <v>251</v>
      </c>
      <c r="D6952" s="266">
        <f t="shared" si="135"/>
        <v>0</v>
      </c>
    </row>
    <row r="6953" spans="1:4" x14ac:dyDescent="0.25">
      <c r="A6953" s="316" t="s">
        <v>5501</v>
      </c>
      <c r="B6953" s="317">
        <v>251</v>
      </c>
      <c r="C6953" s="317">
        <v>251</v>
      </c>
      <c r="D6953" s="266">
        <f t="shared" si="135"/>
        <v>0</v>
      </c>
    </row>
    <row r="6954" spans="1:4" x14ac:dyDescent="0.25">
      <c r="A6954" s="316" t="s">
        <v>5501</v>
      </c>
      <c r="B6954" s="317">
        <v>251</v>
      </c>
      <c r="C6954" s="317">
        <v>251</v>
      </c>
      <c r="D6954" s="266">
        <f t="shared" si="135"/>
        <v>0</v>
      </c>
    </row>
    <row r="6955" spans="1:4" x14ac:dyDescent="0.25">
      <c r="A6955" s="316" t="s">
        <v>5501</v>
      </c>
      <c r="B6955" s="317">
        <v>251</v>
      </c>
      <c r="C6955" s="317">
        <v>251</v>
      </c>
      <c r="D6955" s="266">
        <f t="shared" si="135"/>
        <v>0</v>
      </c>
    </row>
    <row r="6956" spans="1:4" x14ac:dyDescent="0.25">
      <c r="A6956" s="316" t="s">
        <v>5501</v>
      </c>
      <c r="B6956" s="317">
        <v>251</v>
      </c>
      <c r="C6956" s="317">
        <v>251</v>
      </c>
      <c r="D6956" s="266">
        <f t="shared" si="135"/>
        <v>0</v>
      </c>
    </row>
    <row r="6957" spans="1:4" x14ac:dyDescent="0.25">
      <c r="A6957" s="316" t="s">
        <v>5501</v>
      </c>
      <c r="B6957" s="317">
        <v>251</v>
      </c>
      <c r="C6957" s="317">
        <v>251</v>
      </c>
      <c r="D6957" s="266">
        <f t="shared" si="135"/>
        <v>0</v>
      </c>
    </row>
    <row r="6958" spans="1:4" x14ac:dyDescent="0.25">
      <c r="A6958" s="316" t="s">
        <v>5501</v>
      </c>
      <c r="B6958" s="317">
        <v>251</v>
      </c>
      <c r="C6958" s="317">
        <v>251</v>
      </c>
      <c r="D6958" s="266">
        <f t="shared" si="135"/>
        <v>0</v>
      </c>
    </row>
    <row r="6959" spans="1:4" x14ac:dyDescent="0.25">
      <c r="A6959" s="316" t="s">
        <v>5501</v>
      </c>
      <c r="B6959" s="317">
        <v>251</v>
      </c>
      <c r="C6959" s="317">
        <v>251</v>
      </c>
      <c r="D6959" s="266">
        <f t="shared" si="135"/>
        <v>0</v>
      </c>
    </row>
    <row r="6960" spans="1:4" x14ac:dyDescent="0.25">
      <c r="A6960" s="316" t="s">
        <v>5501</v>
      </c>
      <c r="B6960" s="317">
        <v>251</v>
      </c>
      <c r="C6960" s="317">
        <v>251</v>
      </c>
      <c r="D6960" s="266">
        <f t="shared" si="135"/>
        <v>0</v>
      </c>
    </row>
    <row r="6961" spans="1:4" x14ac:dyDescent="0.25">
      <c r="A6961" s="316" t="s">
        <v>5501</v>
      </c>
      <c r="B6961" s="317">
        <v>251</v>
      </c>
      <c r="C6961" s="317">
        <v>251</v>
      </c>
      <c r="D6961" s="266">
        <f t="shared" si="135"/>
        <v>0</v>
      </c>
    </row>
    <row r="6962" spans="1:4" x14ac:dyDescent="0.25">
      <c r="A6962" s="316" t="s">
        <v>5501</v>
      </c>
      <c r="B6962" s="317">
        <v>251</v>
      </c>
      <c r="C6962" s="317">
        <v>251</v>
      </c>
      <c r="D6962" s="266">
        <f t="shared" si="135"/>
        <v>0</v>
      </c>
    </row>
    <row r="6963" spans="1:4" x14ac:dyDescent="0.25">
      <c r="A6963" s="316" t="s">
        <v>5502</v>
      </c>
      <c r="B6963" s="317">
        <v>307</v>
      </c>
      <c r="C6963" s="317">
        <v>307</v>
      </c>
      <c r="D6963" s="266">
        <f t="shared" si="135"/>
        <v>0</v>
      </c>
    </row>
    <row r="6964" spans="1:4" x14ac:dyDescent="0.25">
      <c r="A6964" s="316" t="s">
        <v>5502</v>
      </c>
      <c r="B6964" s="317">
        <v>307</v>
      </c>
      <c r="C6964" s="317">
        <v>307</v>
      </c>
      <c r="D6964" s="266">
        <f t="shared" si="135"/>
        <v>0</v>
      </c>
    </row>
    <row r="6965" spans="1:4" x14ac:dyDescent="0.25">
      <c r="A6965" s="316" t="s">
        <v>5502</v>
      </c>
      <c r="B6965" s="317">
        <v>307</v>
      </c>
      <c r="C6965" s="317">
        <v>307</v>
      </c>
      <c r="D6965" s="266">
        <f t="shared" si="135"/>
        <v>0</v>
      </c>
    </row>
    <row r="6966" spans="1:4" x14ac:dyDescent="0.25">
      <c r="A6966" s="316" t="s">
        <v>5502</v>
      </c>
      <c r="B6966" s="317">
        <v>307</v>
      </c>
      <c r="C6966" s="317">
        <v>307</v>
      </c>
      <c r="D6966" s="266">
        <f t="shared" si="135"/>
        <v>0</v>
      </c>
    </row>
    <row r="6967" spans="1:4" x14ac:dyDescent="0.25">
      <c r="A6967" s="316" t="s">
        <v>5502</v>
      </c>
      <c r="B6967" s="317">
        <v>307</v>
      </c>
      <c r="C6967" s="317">
        <v>307</v>
      </c>
      <c r="D6967" s="266">
        <f t="shared" si="135"/>
        <v>0</v>
      </c>
    </row>
    <row r="6968" spans="1:4" x14ac:dyDescent="0.25">
      <c r="A6968" s="316" t="s">
        <v>5502</v>
      </c>
      <c r="B6968" s="317">
        <v>307</v>
      </c>
      <c r="C6968" s="317">
        <v>307</v>
      </c>
      <c r="D6968" s="266">
        <f t="shared" si="135"/>
        <v>0</v>
      </c>
    </row>
    <row r="6969" spans="1:4" x14ac:dyDescent="0.25">
      <c r="A6969" s="316" t="s">
        <v>5502</v>
      </c>
      <c r="B6969" s="317">
        <v>307</v>
      </c>
      <c r="C6969" s="317">
        <v>307</v>
      </c>
      <c r="D6969" s="266">
        <f t="shared" si="135"/>
        <v>0</v>
      </c>
    </row>
    <row r="6970" spans="1:4" x14ac:dyDescent="0.25">
      <c r="A6970" s="316" t="s">
        <v>5502</v>
      </c>
      <c r="B6970" s="317">
        <v>307</v>
      </c>
      <c r="C6970" s="317">
        <v>307</v>
      </c>
      <c r="D6970" s="266">
        <f t="shared" si="135"/>
        <v>0</v>
      </c>
    </row>
    <row r="6971" spans="1:4" x14ac:dyDescent="0.25">
      <c r="A6971" s="316" t="s">
        <v>5502</v>
      </c>
      <c r="B6971" s="317">
        <v>307</v>
      </c>
      <c r="C6971" s="317">
        <v>307</v>
      </c>
      <c r="D6971" s="266">
        <f t="shared" si="135"/>
        <v>0</v>
      </c>
    </row>
    <row r="6972" spans="1:4" x14ac:dyDescent="0.25">
      <c r="A6972" s="316" t="s">
        <v>5502</v>
      </c>
      <c r="B6972" s="317">
        <v>307</v>
      </c>
      <c r="C6972" s="317">
        <v>307</v>
      </c>
      <c r="D6972" s="266">
        <f t="shared" si="135"/>
        <v>0</v>
      </c>
    </row>
    <row r="6973" spans="1:4" x14ac:dyDescent="0.25">
      <c r="A6973" s="316" t="s">
        <v>5502</v>
      </c>
      <c r="B6973" s="317">
        <v>307</v>
      </c>
      <c r="C6973" s="317">
        <v>307</v>
      </c>
      <c r="D6973" s="266">
        <f t="shared" si="135"/>
        <v>0</v>
      </c>
    </row>
    <row r="6974" spans="1:4" x14ac:dyDescent="0.25">
      <c r="A6974" s="316" t="s">
        <v>5502</v>
      </c>
      <c r="B6974" s="317">
        <v>307</v>
      </c>
      <c r="C6974" s="317">
        <v>307</v>
      </c>
      <c r="D6974" s="266">
        <f t="shared" si="135"/>
        <v>0</v>
      </c>
    </row>
    <row r="6975" spans="1:4" x14ac:dyDescent="0.25">
      <c r="A6975" s="316" t="s">
        <v>5502</v>
      </c>
      <c r="B6975" s="317">
        <v>307</v>
      </c>
      <c r="C6975" s="317">
        <v>307</v>
      </c>
      <c r="D6975" s="266">
        <f t="shared" si="135"/>
        <v>0</v>
      </c>
    </row>
    <row r="6976" spans="1:4" x14ac:dyDescent="0.25">
      <c r="A6976" s="316" t="s">
        <v>5502</v>
      </c>
      <c r="B6976" s="317">
        <v>307</v>
      </c>
      <c r="C6976" s="317">
        <v>307</v>
      </c>
      <c r="D6976" s="266">
        <f t="shared" si="135"/>
        <v>0</v>
      </c>
    </row>
    <row r="6977" spans="1:4" x14ac:dyDescent="0.25">
      <c r="A6977" s="316" t="s">
        <v>5502</v>
      </c>
      <c r="B6977" s="317">
        <v>307</v>
      </c>
      <c r="C6977" s="317">
        <v>307</v>
      </c>
      <c r="D6977" s="266">
        <f t="shared" si="135"/>
        <v>0</v>
      </c>
    </row>
    <row r="6978" spans="1:4" x14ac:dyDescent="0.25">
      <c r="A6978" s="316" t="s">
        <v>5502</v>
      </c>
      <c r="B6978" s="317">
        <v>307</v>
      </c>
      <c r="C6978" s="317">
        <v>307</v>
      </c>
      <c r="D6978" s="266">
        <f t="shared" si="135"/>
        <v>0</v>
      </c>
    </row>
    <row r="6979" spans="1:4" x14ac:dyDescent="0.25">
      <c r="A6979" s="316" t="s">
        <v>5502</v>
      </c>
      <c r="B6979" s="317">
        <v>307</v>
      </c>
      <c r="C6979" s="317">
        <v>307</v>
      </c>
      <c r="D6979" s="266">
        <f t="shared" si="135"/>
        <v>0</v>
      </c>
    </row>
    <row r="6980" spans="1:4" x14ac:dyDescent="0.25">
      <c r="A6980" s="316" t="s">
        <v>5502</v>
      </c>
      <c r="B6980" s="317">
        <v>307</v>
      </c>
      <c r="C6980" s="317">
        <v>307</v>
      </c>
      <c r="D6980" s="266">
        <f t="shared" si="135"/>
        <v>0</v>
      </c>
    </row>
    <row r="6981" spans="1:4" x14ac:dyDescent="0.25">
      <c r="A6981" s="316" t="s">
        <v>5502</v>
      </c>
      <c r="B6981" s="317">
        <v>307</v>
      </c>
      <c r="C6981" s="317">
        <v>307</v>
      </c>
      <c r="D6981" s="266">
        <f t="shared" si="135"/>
        <v>0</v>
      </c>
    </row>
    <row r="6982" spans="1:4" x14ac:dyDescent="0.25">
      <c r="A6982" s="316" t="s">
        <v>5502</v>
      </c>
      <c r="B6982" s="317">
        <v>307</v>
      </c>
      <c r="C6982" s="317">
        <v>307</v>
      </c>
      <c r="D6982" s="266">
        <f t="shared" si="135"/>
        <v>0</v>
      </c>
    </row>
    <row r="6983" spans="1:4" x14ac:dyDescent="0.25">
      <c r="A6983" s="316" t="s">
        <v>5502</v>
      </c>
      <c r="B6983" s="317">
        <v>307</v>
      </c>
      <c r="C6983" s="317">
        <v>307</v>
      </c>
      <c r="D6983" s="266">
        <f t="shared" si="135"/>
        <v>0</v>
      </c>
    </row>
    <row r="6984" spans="1:4" x14ac:dyDescent="0.25">
      <c r="A6984" s="316" t="s">
        <v>5502</v>
      </c>
      <c r="B6984" s="317">
        <v>307</v>
      </c>
      <c r="C6984" s="317">
        <v>307</v>
      </c>
      <c r="D6984" s="266">
        <f t="shared" si="135"/>
        <v>0</v>
      </c>
    </row>
    <row r="6985" spans="1:4" x14ac:dyDescent="0.25">
      <c r="A6985" s="316" t="s">
        <v>5502</v>
      </c>
      <c r="B6985" s="317">
        <v>307</v>
      </c>
      <c r="C6985" s="317">
        <v>307</v>
      </c>
      <c r="D6985" s="266">
        <f t="shared" si="135"/>
        <v>0</v>
      </c>
    </row>
    <row r="6986" spans="1:4" x14ac:dyDescent="0.25">
      <c r="A6986" s="316" t="s">
        <v>5502</v>
      </c>
      <c r="B6986" s="317">
        <v>307</v>
      </c>
      <c r="C6986" s="317">
        <v>307</v>
      </c>
      <c r="D6986" s="266">
        <f t="shared" si="135"/>
        <v>0</v>
      </c>
    </row>
    <row r="6987" spans="1:4" x14ac:dyDescent="0.25">
      <c r="A6987" s="316" t="s">
        <v>5502</v>
      </c>
      <c r="B6987" s="317">
        <v>307</v>
      </c>
      <c r="C6987" s="317">
        <v>307</v>
      </c>
      <c r="D6987" s="266">
        <f t="shared" si="135"/>
        <v>0</v>
      </c>
    </row>
    <row r="6988" spans="1:4" x14ac:dyDescent="0.25">
      <c r="A6988" s="316" t="s">
        <v>5502</v>
      </c>
      <c r="B6988" s="317">
        <v>307</v>
      </c>
      <c r="C6988" s="317">
        <v>307</v>
      </c>
      <c r="D6988" s="266">
        <f t="shared" si="135"/>
        <v>0</v>
      </c>
    </row>
    <row r="6989" spans="1:4" x14ac:dyDescent="0.25">
      <c r="A6989" s="316" t="s">
        <v>5502</v>
      </c>
      <c r="B6989" s="317">
        <v>307</v>
      </c>
      <c r="C6989" s="317">
        <v>307</v>
      </c>
      <c r="D6989" s="266">
        <f t="shared" si="135"/>
        <v>0</v>
      </c>
    </row>
    <row r="6990" spans="1:4" x14ac:dyDescent="0.25">
      <c r="A6990" s="316" t="s">
        <v>5502</v>
      </c>
      <c r="B6990" s="317">
        <v>307</v>
      </c>
      <c r="C6990" s="317">
        <v>307</v>
      </c>
      <c r="D6990" s="266">
        <f t="shared" si="135"/>
        <v>0</v>
      </c>
    </row>
    <row r="6991" spans="1:4" x14ac:dyDescent="0.25">
      <c r="A6991" s="316" t="s">
        <v>5502</v>
      </c>
      <c r="B6991" s="317">
        <v>307</v>
      </c>
      <c r="C6991" s="317">
        <v>307</v>
      </c>
      <c r="D6991" s="266">
        <f t="shared" si="135"/>
        <v>0</v>
      </c>
    </row>
    <row r="6992" spans="1:4" x14ac:dyDescent="0.25">
      <c r="A6992" s="316" t="s">
        <v>5502</v>
      </c>
      <c r="B6992" s="317">
        <v>307</v>
      </c>
      <c r="C6992" s="317">
        <v>307</v>
      </c>
      <c r="D6992" s="266">
        <f t="shared" si="135"/>
        <v>0</v>
      </c>
    </row>
    <row r="6993" spans="1:4" x14ac:dyDescent="0.25">
      <c r="A6993" s="316" t="s">
        <v>5503</v>
      </c>
      <c r="B6993" s="317">
        <v>317</v>
      </c>
      <c r="C6993" s="317">
        <v>317</v>
      </c>
      <c r="D6993" s="266">
        <f t="shared" si="135"/>
        <v>0</v>
      </c>
    </row>
    <row r="6994" spans="1:4" x14ac:dyDescent="0.25">
      <c r="A6994" s="316" t="s">
        <v>5503</v>
      </c>
      <c r="B6994" s="317">
        <v>307</v>
      </c>
      <c r="C6994" s="317">
        <v>307</v>
      </c>
      <c r="D6994" s="266">
        <f t="shared" si="135"/>
        <v>0</v>
      </c>
    </row>
    <row r="6995" spans="1:4" x14ac:dyDescent="0.25">
      <c r="A6995" s="316" t="s">
        <v>5503</v>
      </c>
      <c r="B6995" s="317">
        <v>307</v>
      </c>
      <c r="C6995" s="317">
        <v>307</v>
      </c>
      <c r="D6995" s="266">
        <f t="shared" si="135"/>
        <v>0</v>
      </c>
    </row>
    <row r="6996" spans="1:4" x14ac:dyDescent="0.25">
      <c r="A6996" s="316" t="s">
        <v>5503</v>
      </c>
      <c r="B6996" s="317">
        <v>307</v>
      </c>
      <c r="C6996" s="317">
        <v>307</v>
      </c>
      <c r="D6996" s="266">
        <f t="shared" si="135"/>
        <v>0</v>
      </c>
    </row>
    <row r="6997" spans="1:4" x14ac:dyDescent="0.25">
      <c r="A6997" s="316" t="s">
        <v>5503</v>
      </c>
      <c r="B6997" s="317">
        <v>307</v>
      </c>
      <c r="C6997" s="317">
        <v>307</v>
      </c>
      <c r="D6997" s="266">
        <f t="shared" si="135"/>
        <v>0</v>
      </c>
    </row>
    <row r="6998" spans="1:4" x14ac:dyDescent="0.25">
      <c r="A6998" s="316" t="s">
        <v>5503</v>
      </c>
      <c r="B6998" s="317">
        <v>307</v>
      </c>
      <c r="C6998" s="317">
        <v>307</v>
      </c>
      <c r="D6998" s="266">
        <f t="shared" si="135"/>
        <v>0</v>
      </c>
    </row>
    <row r="6999" spans="1:4" x14ac:dyDescent="0.25">
      <c r="A6999" s="316" t="s">
        <v>5503</v>
      </c>
      <c r="B6999" s="317">
        <v>307</v>
      </c>
      <c r="C6999" s="317">
        <v>307</v>
      </c>
      <c r="D6999" s="266">
        <f t="shared" ref="D6999:D7062" si="136">B6999-C6999</f>
        <v>0</v>
      </c>
    </row>
    <row r="7000" spans="1:4" x14ac:dyDescent="0.25">
      <c r="A7000" s="316" t="s">
        <v>5503</v>
      </c>
      <c r="B7000" s="317">
        <v>307</v>
      </c>
      <c r="C7000" s="317">
        <v>307</v>
      </c>
      <c r="D7000" s="266">
        <f t="shared" si="136"/>
        <v>0</v>
      </c>
    </row>
    <row r="7001" spans="1:4" x14ac:dyDescent="0.25">
      <c r="A7001" s="316" t="s">
        <v>5503</v>
      </c>
      <c r="B7001" s="317">
        <v>307</v>
      </c>
      <c r="C7001" s="317">
        <v>307</v>
      </c>
      <c r="D7001" s="266">
        <f t="shared" si="136"/>
        <v>0</v>
      </c>
    </row>
    <row r="7002" spans="1:4" x14ac:dyDescent="0.25">
      <c r="A7002" s="316" t="s">
        <v>5503</v>
      </c>
      <c r="B7002" s="317">
        <v>307</v>
      </c>
      <c r="C7002" s="317">
        <v>307</v>
      </c>
      <c r="D7002" s="266">
        <f t="shared" si="136"/>
        <v>0</v>
      </c>
    </row>
    <row r="7003" spans="1:4" x14ac:dyDescent="0.25">
      <c r="A7003" s="316" t="s">
        <v>5503</v>
      </c>
      <c r="B7003" s="317">
        <v>307</v>
      </c>
      <c r="C7003" s="317">
        <v>307</v>
      </c>
      <c r="D7003" s="266">
        <f t="shared" si="136"/>
        <v>0</v>
      </c>
    </row>
    <row r="7004" spans="1:4" x14ac:dyDescent="0.25">
      <c r="A7004" s="316" t="s">
        <v>5503</v>
      </c>
      <c r="B7004" s="317">
        <v>307</v>
      </c>
      <c r="C7004" s="317">
        <v>307</v>
      </c>
      <c r="D7004" s="266">
        <f t="shared" si="136"/>
        <v>0</v>
      </c>
    </row>
    <row r="7005" spans="1:4" x14ac:dyDescent="0.25">
      <c r="A7005" s="316" t="s">
        <v>5503</v>
      </c>
      <c r="B7005" s="317">
        <v>307</v>
      </c>
      <c r="C7005" s="317">
        <v>307</v>
      </c>
      <c r="D7005" s="266">
        <f t="shared" si="136"/>
        <v>0</v>
      </c>
    </row>
    <row r="7006" spans="1:4" x14ac:dyDescent="0.25">
      <c r="A7006" s="316" t="s">
        <v>5503</v>
      </c>
      <c r="B7006" s="317">
        <v>307</v>
      </c>
      <c r="C7006" s="317">
        <v>307</v>
      </c>
      <c r="D7006" s="266">
        <f t="shared" si="136"/>
        <v>0</v>
      </c>
    </row>
    <row r="7007" spans="1:4" x14ac:dyDescent="0.25">
      <c r="A7007" s="316" t="s">
        <v>5503</v>
      </c>
      <c r="B7007" s="317">
        <v>307</v>
      </c>
      <c r="C7007" s="317">
        <v>307</v>
      </c>
      <c r="D7007" s="266">
        <f t="shared" si="136"/>
        <v>0</v>
      </c>
    </row>
    <row r="7008" spans="1:4" x14ac:dyDescent="0.25">
      <c r="A7008" s="316" t="s">
        <v>5503</v>
      </c>
      <c r="B7008" s="317">
        <v>307</v>
      </c>
      <c r="C7008" s="317">
        <v>307</v>
      </c>
      <c r="D7008" s="266">
        <f t="shared" si="136"/>
        <v>0</v>
      </c>
    </row>
    <row r="7009" spans="1:4" x14ac:dyDescent="0.25">
      <c r="A7009" s="316" t="s">
        <v>5503</v>
      </c>
      <c r="B7009" s="317">
        <v>307</v>
      </c>
      <c r="C7009" s="317">
        <v>307</v>
      </c>
      <c r="D7009" s="266">
        <f t="shared" si="136"/>
        <v>0</v>
      </c>
    </row>
    <row r="7010" spans="1:4" x14ac:dyDescent="0.25">
      <c r="A7010" s="316" t="s">
        <v>5503</v>
      </c>
      <c r="B7010" s="317">
        <v>307</v>
      </c>
      <c r="C7010" s="317">
        <v>307</v>
      </c>
      <c r="D7010" s="266">
        <f t="shared" si="136"/>
        <v>0</v>
      </c>
    </row>
    <row r="7011" spans="1:4" x14ac:dyDescent="0.25">
      <c r="A7011" s="316" t="s">
        <v>5503</v>
      </c>
      <c r="B7011" s="317">
        <v>307</v>
      </c>
      <c r="C7011" s="317">
        <v>307</v>
      </c>
      <c r="D7011" s="266">
        <f t="shared" si="136"/>
        <v>0</v>
      </c>
    </row>
    <row r="7012" spans="1:4" x14ac:dyDescent="0.25">
      <c r="A7012" s="316" t="s">
        <v>5503</v>
      </c>
      <c r="B7012" s="317">
        <v>307</v>
      </c>
      <c r="C7012" s="317">
        <v>307</v>
      </c>
      <c r="D7012" s="266">
        <f t="shared" si="136"/>
        <v>0</v>
      </c>
    </row>
    <row r="7013" spans="1:4" x14ac:dyDescent="0.25">
      <c r="A7013" s="316" t="s">
        <v>5503</v>
      </c>
      <c r="B7013" s="317">
        <v>307</v>
      </c>
      <c r="C7013" s="317">
        <v>307</v>
      </c>
      <c r="D7013" s="266">
        <f t="shared" si="136"/>
        <v>0</v>
      </c>
    </row>
    <row r="7014" spans="1:4" x14ac:dyDescent="0.25">
      <c r="A7014" s="316" t="s">
        <v>5503</v>
      </c>
      <c r="B7014" s="317">
        <v>307</v>
      </c>
      <c r="C7014" s="317">
        <v>307</v>
      </c>
      <c r="D7014" s="266">
        <f t="shared" si="136"/>
        <v>0</v>
      </c>
    </row>
    <row r="7015" spans="1:4" x14ac:dyDescent="0.25">
      <c r="A7015" s="316" t="s">
        <v>5503</v>
      </c>
      <c r="B7015" s="317">
        <v>307</v>
      </c>
      <c r="C7015" s="317">
        <v>307</v>
      </c>
      <c r="D7015" s="266">
        <f t="shared" si="136"/>
        <v>0</v>
      </c>
    </row>
    <row r="7016" spans="1:4" x14ac:dyDescent="0.25">
      <c r="A7016" s="316" t="s">
        <v>5503</v>
      </c>
      <c r="B7016" s="317">
        <v>307</v>
      </c>
      <c r="C7016" s="317">
        <v>307</v>
      </c>
      <c r="D7016" s="266">
        <f t="shared" si="136"/>
        <v>0</v>
      </c>
    </row>
    <row r="7017" spans="1:4" x14ac:dyDescent="0.25">
      <c r="A7017" s="316" t="s">
        <v>5503</v>
      </c>
      <c r="B7017" s="317">
        <v>307</v>
      </c>
      <c r="C7017" s="317">
        <v>307</v>
      </c>
      <c r="D7017" s="266">
        <f t="shared" si="136"/>
        <v>0</v>
      </c>
    </row>
    <row r="7018" spans="1:4" x14ac:dyDescent="0.25">
      <c r="A7018" s="316" t="s">
        <v>5503</v>
      </c>
      <c r="B7018" s="317">
        <v>307</v>
      </c>
      <c r="C7018" s="317">
        <v>307</v>
      </c>
      <c r="D7018" s="266">
        <f t="shared" si="136"/>
        <v>0</v>
      </c>
    </row>
    <row r="7019" spans="1:4" x14ac:dyDescent="0.25">
      <c r="A7019" s="316" t="s">
        <v>5503</v>
      </c>
      <c r="B7019" s="317">
        <v>307</v>
      </c>
      <c r="C7019" s="317">
        <v>307</v>
      </c>
      <c r="D7019" s="266">
        <f t="shared" si="136"/>
        <v>0</v>
      </c>
    </row>
    <row r="7020" spans="1:4" x14ac:dyDescent="0.25">
      <c r="A7020" s="316" t="s">
        <v>5503</v>
      </c>
      <c r="B7020" s="317">
        <v>307</v>
      </c>
      <c r="C7020" s="317">
        <v>307</v>
      </c>
      <c r="D7020" s="266">
        <f t="shared" si="136"/>
        <v>0</v>
      </c>
    </row>
    <row r="7021" spans="1:4" x14ac:dyDescent="0.25">
      <c r="A7021" s="316" t="s">
        <v>5503</v>
      </c>
      <c r="B7021" s="317">
        <v>307</v>
      </c>
      <c r="C7021" s="317">
        <v>307</v>
      </c>
      <c r="D7021" s="266">
        <f t="shared" si="136"/>
        <v>0</v>
      </c>
    </row>
    <row r="7022" spans="1:4" x14ac:dyDescent="0.25">
      <c r="A7022" s="316" t="s">
        <v>5503</v>
      </c>
      <c r="B7022" s="317">
        <v>307</v>
      </c>
      <c r="C7022" s="317">
        <v>307</v>
      </c>
      <c r="D7022" s="266">
        <f t="shared" si="136"/>
        <v>0</v>
      </c>
    </row>
    <row r="7023" spans="1:4" x14ac:dyDescent="0.25">
      <c r="A7023" s="316" t="s">
        <v>5503</v>
      </c>
      <c r="B7023" s="317">
        <v>307</v>
      </c>
      <c r="C7023" s="317">
        <v>307</v>
      </c>
      <c r="D7023" s="266">
        <f t="shared" si="136"/>
        <v>0</v>
      </c>
    </row>
    <row r="7024" spans="1:4" x14ac:dyDescent="0.25">
      <c r="A7024" s="316" t="s">
        <v>5503</v>
      </c>
      <c r="B7024" s="317">
        <v>307</v>
      </c>
      <c r="C7024" s="317">
        <v>307</v>
      </c>
      <c r="D7024" s="266">
        <f t="shared" si="136"/>
        <v>0</v>
      </c>
    </row>
    <row r="7025" spans="1:4" x14ac:dyDescent="0.25">
      <c r="A7025" s="316" t="s">
        <v>5503</v>
      </c>
      <c r="B7025" s="317">
        <v>307</v>
      </c>
      <c r="C7025" s="317">
        <v>307</v>
      </c>
      <c r="D7025" s="266">
        <f t="shared" si="136"/>
        <v>0</v>
      </c>
    </row>
    <row r="7026" spans="1:4" x14ac:dyDescent="0.25">
      <c r="A7026" s="316" t="s">
        <v>5503</v>
      </c>
      <c r="B7026" s="317">
        <v>307</v>
      </c>
      <c r="C7026" s="317">
        <v>307</v>
      </c>
      <c r="D7026" s="266">
        <f t="shared" si="136"/>
        <v>0</v>
      </c>
    </row>
    <row r="7027" spans="1:4" x14ac:dyDescent="0.25">
      <c r="A7027" s="316" t="s">
        <v>5503</v>
      </c>
      <c r="B7027" s="317">
        <v>307</v>
      </c>
      <c r="C7027" s="317">
        <v>307</v>
      </c>
      <c r="D7027" s="266">
        <f t="shared" si="136"/>
        <v>0</v>
      </c>
    </row>
    <row r="7028" spans="1:4" x14ac:dyDescent="0.25">
      <c r="A7028" s="316" t="s">
        <v>5503</v>
      </c>
      <c r="B7028" s="317">
        <v>307</v>
      </c>
      <c r="C7028" s="317">
        <v>307</v>
      </c>
      <c r="D7028" s="266">
        <f t="shared" si="136"/>
        <v>0</v>
      </c>
    </row>
    <row r="7029" spans="1:4" x14ac:dyDescent="0.25">
      <c r="A7029" s="316" t="s">
        <v>5503</v>
      </c>
      <c r="B7029" s="317">
        <v>307</v>
      </c>
      <c r="C7029" s="317">
        <v>307</v>
      </c>
      <c r="D7029" s="266">
        <f t="shared" si="136"/>
        <v>0</v>
      </c>
    </row>
    <row r="7030" spans="1:4" x14ac:dyDescent="0.25">
      <c r="A7030" s="316" t="s">
        <v>5503</v>
      </c>
      <c r="B7030" s="317">
        <v>307</v>
      </c>
      <c r="C7030" s="317">
        <v>307</v>
      </c>
      <c r="D7030" s="266">
        <f t="shared" si="136"/>
        <v>0</v>
      </c>
    </row>
    <row r="7031" spans="1:4" x14ac:dyDescent="0.25">
      <c r="A7031" s="316" t="s">
        <v>5503</v>
      </c>
      <c r="B7031" s="317">
        <v>307</v>
      </c>
      <c r="C7031" s="317">
        <v>307</v>
      </c>
      <c r="D7031" s="266">
        <f t="shared" si="136"/>
        <v>0</v>
      </c>
    </row>
    <row r="7032" spans="1:4" x14ac:dyDescent="0.25">
      <c r="A7032" s="316" t="s">
        <v>5503</v>
      </c>
      <c r="B7032" s="317">
        <v>307</v>
      </c>
      <c r="C7032" s="317">
        <v>307</v>
      </c>
      <c r="D7032" s="266">
        <f t="shared" si="136"/>
        <v>0</v>
      </c>
    </row>
    <row r="7033" spans="1:4" x14ac:dyDescent="0.25">
      <c r="A7033" s="316" t="s">
        <v>5503</v>
      </c>
      <c r="B7033" s="317">
        <v>307</v>
      </c>
      <c r="C7033" s="317">
        <v>307</v>
      </c>
      <c r="D7033" s="266">
        <f t="shared" si="136"/>
        <v>0</v>
      </c>
    </row>
    <row r="7034" spans="1:4" x14ac:dyDescent="0.25">
      <c r="A7034" s="316" t="s">
        <v>5503</v>
      </c>
      <c r="B7034" s="317">
        <v>307</v>
      </c>
      <c r="C7034" s="317">
        <v>307</v>
      </c>
      <c r="D7034" s="266">
        <f t="shared" si="136"/>
        <v>0</v>
      </c>
    </row>
    <row r="7035" spans="1:4" x14ac:dyDescent="0.25">
      <c r="A7035" s="316" t="s">
        <v>5503</v>
      </c>
      <c r="B7035" s="317">
        <v>307</v>
      </c>
      <c r="C7035" s="317">
        <v>307</v>
      </c>
      <c r="D7035" s="266">
        <f t="shared" si="136"/>
        <v>0</v>
      </c>
    </row>
    <row r="7036" spans="1:4" x14ac:dyDescent="0.25">
      <c r="A7036" s="316" t="s">
        <v>5503</v>
      </c>
      <c r="B7036" s="317">
        <v>307</v>
      </c>
      <c r="C7036" s="317">
        <v>307</v>
      </c>
      <c r="D7036" s="266">
        <f t="shared" si="136"/>
        <v>0</v>
      </c>
    </row>
    <row r="7037" spans="1:4" x14ac:dyDescent="0.25">
      <c r="A7037" s="316" t="s">
        <v>5503</v>
      </c>
      <c r="B7037" s="317">
        <v>307</v>
      </c>
      <c r="C7037" s="317">
        <v>307</v>
      </c>
      <c r="D7037" s="266">
        <f t="shared" si="136"/>
        <v>0</v>
      </c>
    </row>
    <row r="7038" spans="1:4" x14ac:dyDescent="0.25">
      <c r="A7038" s="316" t="s">
        <v>5503</v>
      </c>
      <c r="B7038" s="317">
        <v>307</v>
      </c>
      <c r="C7038" s="317">
        <v>307</v>
      </c>
      <c r="D7038" s="266">
        <f t="shared" si="136"/>
        <v>0</v>
      </c>
    </row>
    <row r="7039" spans="1:4" x14ac:dyDescent="0.25">
      <c r="A7039" s="316" t="s">
        <v>5503</v>
      </c>
      <c r="B7039" s="317">
        <v>307</v>
      </c>
      <c r="C7039" s="317">
        <v>307</v>
      </c>
      <c r="D7039" s="266">
        <f t="shared" si="136"/>
        <v>0</v>
      </c>
    </row>
    <row r="7040" spans="1:4" x14ac:dyDescent="0.25">
      <c r="A7040" s="316" t="s">
        <v>5503</v>
      </c>
      <c r="B7040" s="317">
        <v>307</v>
      </c>
      <c r="C7040" s="317">
        <v>307</v>
      </c>
      <c r="D7040" s="266">
        <f t="shared" si="136"/>
        <v>0</v>
      </c>
    </row>
    <row r="7041" spans="1:4" x14ac:dyDescent="0.25">
      <c r="A7041" s="316" t="s">
        <v>5503</v>
      </c>
      <c r="B7041" s="317">
        <v>307</v>
      </c>
      <c r="C7041" s="317">
        <v>307</v>
      </c>
      <c r="D7041" s="266">
        <f t="shared" si="136"/>
        <v>0</v>
      </c>
    </row>
    <row r="7042" spans="1:4" x14ac:dyDescent="0.25">
      <c r="A7042" s="316" t="s">
        <v>5503</v>
      </c>
      <c r="B7042" s="317">
        <v>307</v>
      </c>
      <c r="C7042" s="317">
        <v>307</v>
      </c>
      <c r="D7042" s="266">
        <f t="shared" si="136"/>
        <v>0</v>
      </c>
    </row>
    <row r="7043" spans="1:4" x14ac:dyDescent="0.25">
      <c r="A7043" s="316" t="s">
        <v>5503</v>
      </c>
      <c r="B7043" s="317">
        <v>307</v>
      </c>
      <c r="C7043" s="317">
        <v>307</v>
      </c>
      <c r="D7043" s="266">
        <f t="shared" si="136"/>
        <v>0</v>
      </c>
    </row>
    <row r="7044" spans="1:4" x14ac:dyDescent="0.25">
      <c r="A7044" s="316" t="s">
        <v>5503</v>
      </c>
      <c r="B7044" s="317">
        <v>307</v>
      </c>
      <c r="C7044" s="317">
        <v>307</v>
      </c>
      <c r="D7044" s="266">
        <f t="shared" si="136"/>
        <v>0</v>
      </c>
    </row>
    <row r="7045" spans="1:4" x14ac:dyDescent="0.25">
      <c r="A7045" s="316" t="s">
        <v>5503</v>
      </c>
      <c r="B7045" s="317">
        <v>307</v>
      </c>
      <c r="C7045" s="317">
        <v>307</v>
      </c>
      <c r="D7045" s="266">
        <f t="shared" si="136"/>
        <v>0</v>
      </c>
    </row>
    <row r="7046" spans="1:4" x14ac:dyDescent="0.25">
      <c r="A7046" s="316" t="s">
        <v>5503</v>
      </c>
      <c r="B7046" s="317">
        <v>307</v>
      </c>
      <c r="C7046" s="317">
        <v>307</v>
      </c>
      <c r="D7046" s="266">
        <f t="shared" si="136"/>
        <v>0</v>
      </c>
    </row>
    <row r="7047" spans="1:4" x14ac:dyDescent="0.25">
      <c r="A7047" s="316" t="s">
        <v>5503</v>
      </c>
      <c r="B7047" s="317">
        <v>307</v>
      </c>
      <c r="C7047" s="317">
        <v>307</v>
      </c>
      <c r="D7047" s="266">
        <f t="shared" si="136"/>
        <v>0</v>
      </c>
    </row>
    <row r="7048" spans="1:4" x14ac:dyDescent="0.25">
      <c r="A7048" s="316" t="s">
        <v>5503</v>
      </c>
      <c r="B7048" s="317">
        <v>307</v>
      </c>
      <c r="C7048" s="317">
        <v>307</v>
      </c>
      <c r="D7048" s="266">
        <f t="shared" si="136"/>
        <v>0</v>
      </c>
    </row>
    <row r="7049" spans="1:4" x14ac:dyDescent="0.25">
      <c r="A7049" s="316" t="s">
        <v>5503</v>
      </c>
      <c r="B7049" s="317">
        <v>307</v>
      </c>
      <c r="C7049" s="317">
        <v>307</v>
      </c>
      <c r="D7049" s="266">
        <f t="shared" si="136"/>
        <v>0</v>
      </c>
    </row>
    <row r="7050" spans="1:4" x14ac:dyDescent="0.25">
      <c r="A7050" s="316" t="s">
        <v>5503</v>
      </c>
      <c r="B7050" s="317">
        <v>307</v>
      </c>
      <c r="C7050" s="317">
        <v>307</v>
      </c>
      <c r="D7050" s="266">
        <f t="shared" si="136"/>
        <v>0</v>
      </c>
    </row>
    <row r="7051" spans="1:4" x14ac:dyDescent="0.25">
      <c r="A7051" s="316" t="s">
        <v>5503</v>
      </c>
      <c r="B7051" s="317">
        <v>307</v>
      </c>
      <c r="C7051" s="317">
        <v>307</v>
      </c>
      <c r="D7051" s="266">
        <f t="shared" si="136"/>
        <v>0</v>
      </c>
    </row>
    <row r="7052" spans="1:4" x14ac:dyDescent="0.25">
      <c r="A7052" s="316" t="s">
        <v>5503</v>
      </c>
      <c r="B7052" s="317">
        <v>307</v>
      </c>
      <c r="C7052" s="317">
        <v>307</v>
      </c>
      <c r="D7052" s="266">
        <f t="shared" si="136"/>
        <v>0</v>
      </c>
    </row>
    <row r="7053" spans="1:4" x14ac:dyDescent="0.25">
      <c r="A7053" s="316" t="s">
        <v>5503</v>
      </c>
      <c r="B7053" s="317">
        <v>307</v>
      </c>
      <c r="C7053" s="317">
        <v>307</v>
      </c>
      <c r="D7053" s="266">
        <f t="shared" si="136"/>
        <v>0</v>
      </c>
    </row>
    <row r="7054" spans="1:4" x14ac:dyDescent="0.25">
      <c r="A7054" s="316" t="s">
        <v>5503</v>
      </c>
      <c r="B7054" s="317">
        <v>307</v>
      </c>
      <c r="C7054" s="317">
        <v>307</v>
      </c>
      <c r="D7054" s="266">
        <f t="shared" si="136"/>
        <v>0</v>
      </c>
    </row>
    <row r="7055" spans="1:4" x14ac:dyDescent="0.25">
      <c r="A7055" s="316" t="s">
        <v>5503</v>
      </c>
      <c r="B7055" s="317">
        <v>307</v>
      </c>
      <c r="C7055" s="317">
        <v>307</v>
      </c>
      <c r="D7055" s="266">
        <f t="shared" si="136"/>
        <v>0</v>
      </c>
    </row>
    <row r="7056" spans="1:4" x14ac:dyDescent="0.25">
      <c r="A7056" s="316" t="s">
        <v>5503</v>
      </c>
      <c r="B7056" s="317">
        <v>307</v>
      </c>
      <c r="C7056" s="317">
        <v>307</v>
      </c>
      <c r="D7056" s="266">
        <f t="shared" si="136"/>
        <v>0</v>
      </c>
    </row>
    <row r="7057" spans="1:4" x14ac:dyDescent="0.25">
      <c r="A7057" s="316" t="s">
        <v>5503</v>
      </c>
      <c r="B7057" s="317">
        <v>307</v>
      </c>
      <c r="C7057" s="317">
        <v>307</v>
      </c>
      <c r="D7057" s="266">
        <f t="shared" si="136"/>
        <v>0</v>
      </c>
    </row>
    <row r="7058" spans="1:4" x14ac:dyDescent="0.25">
      <c r="A7058" s="316" t="s">
        <v>5503</v>
      </c>
      <c r="B7058" s="317">
        <v>307</v>
      </c>
      <c r="C7058" s="317">
        <v>307</v>
      </c>
      <c r="D7058" s="266">
        <f t="shared" si="136"/>
        <v>0</v>
      </c>
    </row>
    <row r="7059" spans="1:4" x14ac:dyDescent="0.25">
      <c r="A7059" s="316" t="s">
        <v>5503</v>
      </c>
      <c r="B7059" s="317">
        <v>307</v>
      </c>
      <c r="C7059" s="317">
        <v>307</v>
      </c>
      <c r="D7059" s="266">
        <f t="shared" si="136"/>
        <v>0</v>
      </c>
    </row>
    <row r="7060" spans="1:4" x14ac:dyDescent="0.25">
      <c r="A7060" s="316" t="s">
        <v>5503</v>
      </c>
      <c r="B7060" s="317">
        <v>307</v>
      </c>
      <c r="C7060" s="317">
        <v>307</v>
      </c>
      <c r="D7060" s="266">
        <f t="shared" si="136"/>
        <v>0</v>
      </c>
    </row>
    <row r="7061" spans="1:4" x14ac:dyDescent="0.25">
      <c r="A7061" s="316" t="s">
        <v>5503</v>
      </c>
      <c r="B7061" s="317">
        <v>307</v>
      </c>
      <c r="C7061" s="317">
        <v>307</v>
      </c>
      <c r="D7061" s="266">
        <f t="shared" si="136"/>
        <v>0</v>
      </c>
    </row>
    <row r="7062" spans="1:4" x14ac:dyDescent="0.25">
      <c r="A7062" s="316" t="s">
        <v>5503</v>
      </c>
      <c r="B7062" s="317">
        <v>307</v>
      </c>
      <c r="C7062" s="317">
        <v>307</v>
      </c>
      <c r="D7062" s="266">
        <f t="shared" si="136"/>
        <v>0</v>
      </c>
    </row>
    <row r="7063" spans="1:4" x14ac:dyDescent="0.25">
      <c r="A7063" s="316" t="s">
        <v>5503</v>
      </c>
      <c r="B7063" s="317">
        <v>307</v>
      </c>
      <c r="C7063" s="317">
        <v>307</v>
      </c>
      <c r="D7063" s="266">
        <f t="shared" ref="D7063:D7126" si="137">B7063-C7063</f>
        <v>0</v>
      </c>
    </row>
    <row r="7064" spans="1:4" x14ac:dyDescent="0.25">
      <c r="A7064" s="316" t="s">
        <v>5503</v>
      </c>
      <c r="B7064" s="317">
        <v>307</v>
      </c>
      <c r="C7064" s="317">
        <v>307</v>
      </c>
      <c r="D7064" s="266">
        <f t="shared" si="137"/>
        <v>0</v>
      </c>
    </row>
    <row r="7065" spans="1:4" x14ac:dyDescent="0.25">
      <c r="A7065" s="316" t="s">
        <v>5503</v>
      </c>
      <c r="B7065" s="317">
        <v>307</v>
      </c>
      <c r="C7065" s="317">
        <v>307</v>
      </c>
      <c r="D7065" s="266">
        <f t="shared" si="137"/>
        <v>0</v>
      </c>
    </row>
    <row r="7066" spans="1:4" x14ac:dyDescent="0.25">
      <c r="A7066" s="316" t="s">
        <v>5503</v>
      </c>
      <c r="B7066" s="317">
        <v>307</v>
      </c>
      <c r="C7066" s="317">
        <v>307</v>
      </c>
      <c r="D7066" s="266">
        <f t="shared" si="137"/>
        <v>0</v>
      </c>
    </row>
    <row r="7067" spans="1:4" x14ac:dyDescent="0.25">
      <c r="A7067" s="316" t="s">
        <v>5503</v>
      </c>
      <c r="B7067" s="317">
        <v>307</v>
      </c>
      <c r="C7067" s="317">
        <v>307</v>
      </c>
      <c r="D7067" s="266">
        <f t="shared" si="137"/>
        <v>0</v>
      </c>
    </row>
    <row r="7068" spans="1:4" x14ac:dyDescent="0.25">
      <c r="A7068" s="316" t="s">
        <v>5503</v>
      </c>
      <c r="B7068" s="317">
        <v>307</v>
      </c>
      <c r="C7068" s="317">
        <v>307</v>
      </c>
      <c r="D7068" s="266">
        <f t="shared" si="137"/>
        <v>0</v>
      </c>
    </row>
    <row r="7069" spans="1:4" x14ac:dyDescent="0.25">
      <c r="A7069" s="316" t="s">
        <v>5503</v>
      </c>
      <c r="B7069" s="317">
        <v>307</v>
      </c>
      <c r="C7069" s="317">
        <v>307</v>
      </c>
      <c r="D7069" s="266">
        <f t="shared" si="137"/>
        <v>0</v>
      </c>
    </row>
    <row r="7070" spans="1:4" x14ac:dyDescent="0.25">
      <c r="A7070" s="316" t="s">
        <v>5503</v>
      </c>
      <c r="B7070" s="317">
        <v>307</v>
      </c>
      <c r="C7070" s="317">
        <v>307</v>
      </c>
      <c r="D7070" s="266">
        <f t="shared" si="137"/>
        <v>0</v>
      </c>
    </row>
    <row r="7071" spans="1:4" x14ac:dyDescent="0.25">
      <c r="A7071" s="316" t="s">
        <v>5503</v>
      </c>
      <c r="B7071" s="317">
        <v>307</v>
      </c>
      <c r="C7071" s="317">
        <v>307</v>
      </c>
      <c r="D7071" s="266">
        <f t="shared" si="137"/>
        <v>0</v>
      </c>
    </row>
    <row r="7072" spans="1:4" x14ac:dyDescent="0.25">
      <c r="A7072" s="316" t="s">
        <v>5503</v>
      </c>
      <c r="B7072" s="317">
        <v>307</v>
      </c>
      <c r="C7072" s="317">
        <v>307</v>
      </c>
      <c r="D7072" s="266">
        <f t="shared" si="137"/>
        <v>0</v>
      </c>
    </row>
    <row r="7073" spans="1:4" x14ac:dyDescent="0.25">
      <c r="A7073" s="316" t="s">
        <v>5503</v>
      </c>
      <c r="B7073" s="317">
        <v>307</v>
      </c>
      <c r="C7073" s="317">
        <v>307</v>
      </c>
      <c r="D7073" s="266">
        <f t="shared" si="137"/>
        <v>0</v>
      </c>
    </row>
    <row r="7074" spans="1:4" x14ac:dyDescent="0.25">
      <c r="A7074" s="316" t="s">
        <v>5503</v>
      </c>
      <c r="B7074" s="317">
        <v>307</v>
      </c>
      <c r="C7074" s="317">
        <v>307</v>
      </c>
      <c r="D7074" s="266">
        <f t="shared" si="137"/>
        <v>0</v>
      </c>
    </row>
    <row r="7075" spans="1:4" x14ac:dyDescent="0.25">
      <c r="A7075" s="316" t="s">
        <v>5503</v>
      </c>
      <c r="B7075" s="317">
        <v>307</v>
      </c>
      <c r="C7075" s="317">
        <v>307</v>
      </c>
      <c r="D7075" s="266">
        <f t="shared" si="137"/>
        <v>0</v>
      </c>
    </row>
    <row r="7076" spans="1:4" x14ac:dyDescent="0.25">
      <c r="A7076" s="316" t="s">
        <v>5503</v>
      </c>
      <c r="B7076" s="317">
        <v>307</v>
      </c>
      <c r="C7076" s="317">
        <v>307</v>
      </c>
      <c r="D7076" s="266">
        <f t="shared" si="137"/>
        <v>0</v>
      </c>
    </row>
    <row r="7077" spans="1:4" x14ac:dyDescent="0.25">
      <c r="A7077" s="316" t="s">
        <v>5503</v>
      </c>
      <c r="B7077" s="317">
        <v>307</v>
      </c>
      <c r="C7077" s="317">
        <v>307</v>
      </c>
      <c r="D7077" s="266">
        <f t="shared" si="137"/>
        <v>0</v>
      </c>
    </row>
    <row r="7078" spans="1:4" x14ac:dyDescent="0.25">
      <c r="A7078" s="316" t="s">
        <v>5503</v>
      </c>
      <c r="B7078" s="317">
        <v>307</v>
      </c>
      <c r="C7078" s="317">
        <v>307</v>
      </c>
      <c r="D7078" s="266">
        <f t="shared" si="137"/>
        <v>0</v>
      </c>
    </row>
    <row r="7079" spans="1:4" x14ac:dyDescent="0.25">
      <c r="A7079" s="316" t="s">
        <v>5503</v>
      </c>
      <c r="B7079" s="317">
        <v>307</v>
      </c>
      <c r="C7079" s="317">
        <v>307</v>
      </c>
      <c r="D7079" s="266">
        <f t="shared" si="137"/>
        <v>0</v>
      </c>
    </row>
    <row r="7080" spans="1:4" x14ac:dyDescent="0.25">
      <c r="A7080" s="316" t="s">
        <v>5503</v>
      </c>
      <c r="B7080" s="317">
        <v>307</v>
      </c>
      <c r="C7080" s="317">
        <v>307</v>
      </c>
      <c r="D7080" s="266">
        <f t="shared" si="137"/>
        <v>0</v>
      </c>
    </row>
    <row r="7081" spans="1:4" x14ac:dyDescent="0.25">
      <c r="A7081" s="316" t="s">
        <v>5503</v>
      </c>
      <c r="B7081" s="317">
        <v>307</v>
      </c>
      <c r="C7081" s="317">
        <v>307</v>
      </c>
      <c r="D7081" s="266">
        <f t="shared" si="137"/>
        <v>0</v>
      </c>
    </row>
    <row r="7082" spans="1:4" x14ac:dyDescent="0.25">
      <c r="A7082" s="316" t="s">
        <v>5503</v>
      </c>
      <c r="B7082" s="317">
        <v>307</v>
      </c>
      <c r="C7082" s="317">
        <v>307</v>
      </c>
      <c r="D7082" s="266">
        <f t="shared" si="137"/>
        <v>0</v>
      </c>
    </row>
    <row r="7083" spans="1:4" x14ac:dyDescent="0.25">
      <c r="A7083" s="316" t="s">
        <v>5503</v>
      </c>
      <c r="B7083" s="317">
        <v>307</v>
      </c>
      <c r="C7083" s="317">
        <v>307</v>
      </c>
      <c r="D7083" s="266">
        <f t="shared" si="137"/>
        <v>0</v>
      </c>
    </row>
    <row r="7084" spans="1:4" x14ac:dyDescent="0.25">
      <c r="A7084" s="316" t="s">
        <v>5503</v>
      </c>
      <c r="B7084" s="317">
        <v>307</v>
      </c>
      <c r="C7084" s="317">
        <v>307</v>
      </c>
      <c r="D7084" s="266">
        <f t="shared" si="137"/>
        <v>0</v>
      </c>
    </row>
    <row r="7085" spans="1:4" x14ac:dyDescent="0.25">
      <c r="A7085" s="316" t="s">
        <v>5503</v>
      </c>
      <c r="B7085" s="317">
        <v>307</v>
      </c>
      <c r="C7085" s="317">
        <v>307</v>
      </c>
      <c r="D7085" s="266">
        <f t="shared" si="137"/>
        <v>0</v>
      </c>
    </row>
    <row r="7086" spans="1:4" x14ac:dyDescent="0.25">
      <c r="A7086" s="316" t="s">
        <v>5503</v>
      </c>
      <c r="B7086" s="317">
        <v>307</v>
      </c>
      <c r="C7086" s="317">
        <v>307</v>
      </c>
      <c r="D7086" s="266">
        <f t="shared" si="137"/>
        <v>0</v>
      </c>
    </row>
    <row r="7087" spans="1:4" x14ac:dyDescent="0.25">
      <c r="A7087" s="316" t="s">
        <v>5503</v>
      </c>
      <c r="B7087" s="317">
        <v>307</v>
      </c>
      <c r="C7087" s="317">
        <v>307</v>
      </c>
      <c r="D7087" s="266">
        <f t="shared" si="137"/>
        <v>0</v>
      </c>
    </row>
    <row r="7088" spans="1:4" x14ac:dyDescent="0.25">
      <c r="A7088" s="316" t="s">
        <v>5503</v>
      </c>
      <c r="B7088" s="317">
        <v>307</v>
      </c>
      <c r="C7088" s="317">
        <v>307</v>
      </c>
      <c r="D7088" s="266">
        <f t="shared" si="137"/>
        <v>0</v>
      </c>
    </row>
    <row r="7089" spans="1:4" x14ac:dyDescent="0.25">
      <c r="A7089" s="316" t="s">
        <v>5503</v>
      </c>
      <c r="B7089" s="317">
        <v>307</v>
      </c>
      <c r="C7089" s="317">
        <v>307</v>
      </c>
      <c r="D7089" s="266">
        <f t="shared" si="137"/>
        <v>0</v>
      </c>
    </row>
    <row r="7090" spans="1:4" x14ac:dyDescent="0.25">
      <c r="A7090" s="316" t="s">
        <v>5503</v>
      </c>
      <c r="B7090" s="317">
        <v>307</v>
      </c>
      <c r="C7090" s="317">
        <v>307</v>
      </c>
      <c r="D7090" s="266">
        <f t="shared" si="137"/>
        <v>0</v>
      </c>
    </row>
    <row r="7091" spans="1:4" x14ac:dyDescent="0.25">
      <c r="A7091" s="316" t="s">
        <v>5503</v>
      </c>
      <c r="B7091" s="317">
        <v>307</v>
      </c>
      <c r="C7091" s="317">
        <v>307</v>
      </c>
      <c r="D7091" s="266">
        <f t="shared" si="137"/>
        <v>0</v>
      </c>
    </row>
    <row r="7092" spans="1:4" x14ac:dyDescent="0.25">
      <c r="A7092" s="316" t="s">
        <v>5503</v>
      </c>
      <c r="B7092" s="317">
        <v>307</v>
      </c>
      <c r="C7092" s="317">
        <v>307</v>
      </c>
      <c r="D7092" s="266">
        <f t="shared" si="137"/>
        <v>0</v>
      </c>
    </row>
    <row r="7093" spans="1:4" x14ac:dyDescent="0.25">
      <c r="A7093" s="316" t="s">
        <v>5503</v>
      </c>
      <c r="B7093" s="317">
        <v>307</v>
      </c>
      <c r="C7093" s="317">
        <v>307</v>
      </c>
      <c r="D7093" s="266">
        <f t="shared" si="137"/>
        <v>0</v>
      </c>
    </row>
    <row r="7094" spans="1:4" x14ac:dyDescent="0.25">
      <c r="A7094" s="316" t="s">
        <v>5503</v>
      </c>
      <c r="B7094" s="317">
        <v>307</v>
      </c>
      <c r="C7094" s="317">
        <v>307</v>
      </c>
      <c r="D7094" s="266">
        <f t="shared" si="137"/>
        <v>0</v>
      </c>
    </row>
    <row r="7095" spans="1:4" x14ac:dyDescent="0.25">
      <c r="A7095" s="316" t="s">
        <v>5503</v>
      </c>
      <c r="B7095" s="317">
        <v>307</v>
      </c>
      <c r="C7095" s="317">
        <v>307</v>
      </c>
      <c r="D7095" s="266">
        <f t="shared" si="137"/>
        <v>0</v>
      </c>
    </row>
    <row r="7096" spans="1:4" x14ac:dyDescent="0.25">
      <c r="A7096" s="316" t="s">
        <v>5503</v>
      </c>
      <c r="B7096" s="317">
        <v>307</v>
      </c>
      <c r="C7096" s="317">
        <v>307</v>
      </c>
      <c r="D7096" s="266">
        <f t="shared" si="137"/>
        <v>0</v>
      </c>
    </row>
    <row r="7097" spans="1:4" x14ac:dyDescent="0.25">
      <c r="A7097" s="316" t="s">
        <v>5503</v>
      </c>
      <c r="B7097" s="317">
        <v>307</v>
      </c>
      <c r="C7097" s="317">
        <v>307</v>
      </c>
      <c r="D7097" s="266">
        <f t="shared" si="137"/>
        <v>0</v>
      </c>
    </row>
    <row r="7098" spans="1:4" x14ac:dyDescent="0.25">
      <c r="A7098" s="316" t="s">
        <v>5503</v>
      </c>
      <c r="B7098" s="317">
        <v>307</v>
      </c>
      <c r="C7098" s="317">
        <v>307</v>
      </c>
      <c r="D7098" s="266">
        <f t="shared" si="137"/>
        <v>0</v>
      </c>
    </row>
    <row r="7099" spans="1:4" x14ac:dyDescent="0.25">
      <c r="A7099" s="316" t="s">
        <v>5503</v>
      </c>
      <c r="B7099" s="317">
        <v>307</v>
      </c>
      <c r="C7099" s="317">
        <v>307</v>
      </c>
      <c r="D7099" s="266">
        <f t="shared" si="137"/>
        <v>0</v>
      </c>
    </row>
    <row r="7100" spans="1:4" x14ac:dyDescent="0.25">
      <c r="A7100" s="316" t="s">
        <v>5503</v>
      </c>
      <c r="B7100" s="317">
        <v>307</v>
      </c>
      <c r="C7100" s="317">
        <v>307</v>
      </c>
      <c r="D7100" s="266">
        <f t="shared" si="137"/>
        <v>0</v>
      </c>
    </row>
    <row r="7101" spans="1:4" x14ac:dyDescent="0.25">
      <c r="A7101" s="316" t="s">
        <v>5503</v>
      </c>
      <c r="B7101" s="317">
        <v>307</v>
      </c>
      <c r="C7101" s="317">
        <v>307</v>
      </c>
      <c r="D7101" s="266">
        <f t="shared" si="137"/>
        <v>0</v>
      </c>
    </row>
    <row r="7102" spans="1:4" x14ac:dyDescent="0.25">
      <c r="A7102" s="316" t="s">
        <v>5503</v>
      </c>
      <c r="B7102" s="317">
        <v>307</v>
      </c>
      <c r="C7102" s="317">
        <v>307</v>
      </c>
      <c r="D7102" s="266">
        <f t="shared" si="137"/>
        <v>0</v>
      </c>
    </row>
    <row r="7103" spans="1:4" x14ac:dyDescent="0.25">
      <c r="A7103" s="316" t="s">
        <v>5503</v>
      </c>
      <c r="B7103" s="317">
        <v>307</v>
      </c>
      <c r="C7103" s="317">
        <v>307</v>
      </c>
      <c r="D7103" s="266">
        <f t="shared" si="137"/>
        <v>0</v>
      </c>
    </row>
    <row r="7104" spans="1:4" x14ac:dyDescent="0.25">
      <c r="A7104" s="316" t="s">
        <v>5503</v>
      </c>
      <c r="B7104" s="317">
        <v>307</v>
      </c>
      <c r="C7104" s="317">
        <v>307</v>
      </c>
      <c r="D7104" s="266">
        <f t="shared" si="137"/>
        <v>0</v>
      </c>
    </row>
    <row r="7105" spans="1:4" x14ac:dyDescent="0.25">
      <c r="A7105" s="316" t="s">
        <v>5503</v>
      </c>
      <c r="B7105" s="317">
        <v>307</v>
      </c>
      <c r="C7105" s="317">
        <v>307</v>
      </c>
      <c r="D7105" s="266">
        <f t="shared" si="137"/>
        <v>0</v>
      </c>
    </row>
    <row r="7106" spans="1:4" x14ac:dyDescent="0.25">
      <c r="A7106" s="316" t="s">
        <v>5503</v>
      </c>
      <c r="B7106" s="317">
        <v>307</v>
      </c>
      <c r="C7106" s="317">
        <v>307</v>
      </c>
      <c r="D7106" s="266">
        <f t="shared" si="137"/>
        <v>0</v>
      </c>
    </row>
    <row r="7107" spans="1:4" x14ac:dyDescent="0.25">
      <c r="A7107" s="316" t="s">
        <v>5503</v>
      </c>
      <c r="B7107" s="317">
        <v>307</v>
      </c>
      <c r="C7107" s="317">
        <v>307</v>
      </c>
      <c r="D7107" s="266">
        <f t="shared" si="137"/>
        <v>0</v>
      </c>
    </row>
    <row r="7108" spans="1:4" x14ac:dyDescent="0.25">
      <c r="A7108" s="316" t="s">
        <v>5503</v>
      </c>
      <c r="B7108" s="317">
        <v>307</v>
      </c>
      <c r="C7108" s="317">
        <v>307</v>
      </c>
      <c r="D7108" s="266">
        <f t="shared" si="137"/>
        <v>0</v>
      </c>
    </row>
    <row r="7109" spans="1:4" x14ac:dyDescent="0.25">
      <c r="A7109" s="316" t="s">
        <v>5503</v>
      </c>
      <c r="B7109" s="317">
        <v>307</v>
      </c>
      <c r="C7109" s="317">
        <v>307</v>
      </c>
      <c r="D7109" s="266">
        <f t="shared" si="137"/>
        <v>0</v>
      </c>
    </row>
    <row r="7110" spans="1:4" x14ac:dyDescent="0.25">
      <c r="A7110" s="316" t="s">
        <v>5503</v>
      </c>
      <c r="B7110" s="317">
        <v>307</v>
      </c>
      <c r="C7110" s="317">
        <v>307</v>
      </c>
      <c r="D7110" s="266">
        <f t="shared" si="137"/>
        <v>0</v>
      </c>
    </row>
    <row r="7111" spans="1:4" x14ac:dyDescent="0.25">
      <c r="A7111" s="316" t="s">
        <v>5503</v>
      </c>
      <c r="B7111" s="317">
        <v>307</v>
      </c>
      <c r="C7111" s="317">
        <v>307</v>
      </c>
      <c r="D7111" s="266">
        <f t="shared" si="137"/>
        <v>0</v>
      </c>
    </row>
    <row r="7112" spans="1:4" x14ac:dyDescent="0.25">
      <c r="A7112" s="316" t="s">
        <v>5503</v>
      </c>
      <c r="B7112" s="317">
        <v>307</v>
      </c>
      <c r="C7112" s="317">
        <v>307</v>
      </c>
      <c r="D7112" s="266">
        <f t="shared" si="137"/>
        <v>0</v>
      </c>
    </row>
    <row r="7113" spans="1:4" x14ac:dyDescent="0.25">
      <c r="A7113" s="316" t="s">
        <v>5504</v>
      </c>
      <c r="B7113" s="317">
        <v>748</v>
      </c>
      <c r="C7113" s="317">
        <v>748</v>
      </c>
      <c r="D7113" s="266">
        <f t="shared" si="137"/>
        <v>0</v>
      </c>
    </row>
    <row r="7114" spans="1:4" x14ac:dyDescent="0.25">
      <c r="A7114" s="316" t="s">
        <v>5504</v>
      </c>
      <c r="B7114" s="317">
        <v>748</v>
      </c>
      <c r="C7114" s="317">
        <v>748</v>
      </c>
      <c r="D7114" s="266">
        <f t="shared" si="137"/>
        <v>0</v>
      </c>
    </row>
    <row r="7115" spans="1:4" x14ac:dyDescent="0.25">
      <c r="A7115" s="316" t="s">
        <v>5504</v>
      </c>
      <c r="B7115" s="317">
        <v>748</v>
      </c>
      <c r="C7115" s="317">
        <v>748</v>
      </c>
      <c r="D7115" s="266">
        <f t="shared" si="137"/>
        <v>0</v>
      </c>
    </row>
    <row r="7116" spans="1:4" x14ac:dyDescent="0.25">
      <c r="A7116" s="316" t="s">
        <v>5504</v>
      </c>
      <c r="B7116" s="317">
        <v>748</v>
      </c>
      <c r="C7116" s="317">
        <v>748</v>
      </c>
      <c r="D7116" s="266">
        <f t="shared" si="137"/>
        <v>0</v>
      </c>
    </row>
    <row r="7117" spans="1:4" x14ac:dyDescent="0.25">
      <c r="A7117" s="316" t="s">
        <v>5504</v>
      </c>
      <c r="B7117" s="317">
        <v>748</v>
      </c>
      <c r="C7117" s="317">
        <v>748</v>
      </c>
      <c r="D7117" s="266">
        <f t="shared" si="137"/>
        <v>0</v>
      </c>
    </row>
    <row r="7118" spans="1:4" x14ac:dyDescent="0.25">
      <c r="A7118" s="316" t="s">
        <v>5504</v>
      </c>
      <c r="B7118" s="317">
        <v>748</v>
      </c>
      <c r="C7118" s="317">
        <v>748</v>
      </c>
      <c r="D7118" s="266">
        <f t="shared" si="137"/>
        <v>0</v>
      </c>
    </row>
    <row r="7119" spans="1:4" x14ac:dyDescent="0.25">
      <c r="A7119" s="316" t="s">
        <v>5504</v>
      </c>
      <c r="B7119" s="317">
        <v>748</v>
      </c>
      <c r="C7119" s="317">
        <v>748</v>
      </c>
      <c r="D7119" s="266">
        <f t="shared" si="137"/>
        <v>0</v>
      </c>
    </row>
    <row r="7120" spans="1:4" x14ac:dyDescent="0.25">
      <c r="A7120" s="316" t="s">
        <v>5504</v>
      </c>
      <c r="B7120" s="317">
        <v>748</v>
      </c>
      <c r="C7120" s="317">
        <v>748</v>
      </c>
      <c r="D7120" s="266">
        <f t="shared" si="137"/>
        <v>0</v>
      </c>
    </row>
    <row r="7121" spans="1:4" x14ac:dyDescent="0.25">
      <c r="A7121" s="316" t="s">
        <v>5504</v>
      </c>
      <c r="B7121" s="317">
        <v>748</v>
      </c>
      <c r="C7121" s="317">
        <v>748</v>
      </c>
      <c r="D7121" s="266">
        <f t="shared" si="137"/>
        <v>0</v>
      </c>
    </row>
    <row r="7122" spans="1:4" x14ac:dyDescent="0.25">
      <c r="A7122" s="316" t="s">
        <v>5504</v>
      </c>
      <c r="B7122" s="317">
        <v>748</v>
      </c>
      <c r="C7122" s="317">
        <v>748</v>
      </c>
      <c r="D7122" s="266">
        <f t="shared" si="137"/>
        <v>0</v>
      </c>
    </row>
    <row r="7123" spans="1:4" x14ac:dyDescent="0.25">
      <c r="A7123" s="316" t="s">
        <v>5504</v>
      </c>
      <c r="B7123" s="317">
        <v>748</v>
      </c>
      <c r="C7123" s="317">
        <v>748</v>
      </c>
      <c r="D7123" s="266">
        <f t="shared" si="137"/>
        <v>0</v>
      </c>
    </row>
    <row r="7124" spans="1:4" x14ac:dyDescent="0.25">
      <c r="A7124" s="316" t="s">
        <v>5504</v>
      </c>
      <c r="B7124" s="317">
        <v>748</v>
      </c>
      <c r="C7124" s="317">
        <v>748</v>
      </c>
      <c r="D7124" s="266">
        <f t="shared" si="137"/>
        <v>0</v>
      </c>
    </row>
    <row r="7125" spans="1:4" x14ac:dyDescent="0.25">
      <c r="A7125" s="316" t="s">
        <v>5504</v>
      </c>
      <c r="B7125" s="317">
        <v>748</v>
      </c>
      <c r="C7125" s="317">
        <v>748</v>
      </c>
      <c r="D7125" s="266">
        <f t="shared" si="137"/>
        <v>0</v>
      </c>
    </row>
    <row r="7126" spans="1:4" x14ac:dyDescent="0.25">
      <c r="A7126" s="316" t="s">
        <v>5504</v>
      </c>
      <c r="B7126" s="317">
        <v>748</v>
      </c>
      <c r="C7126" s="317">
        <v>748</v>
      </c>
      <c r="D7126" s="266">
        <f t="shared" si="137"/>
        <v>0</v>
      </c>
    </row>
    <row r="7127" spans="1:4" x14ac:dyDescent="0.25">
      <c r="A7127" s="316" t="s">
        <v>5504</v>
      </c>
      <c r="B7127" s="317">
        <v>748</v>
      </c>
      <c r="C7127" s="317">
        <v>748</v>
      </c>
      <c r="D7127" s="266">
        <f t="shared" ref="D7127:D7190" si="138">B7127-C7127</f>
        <v>0</v>
      </c>
    </row>
    <row r="7128" spans="1:4" x14ac:dyDescent="0.25">
      <c r="A7128" s="316" t="s">
        <v>5504</v>
      </c>
      <c r="B7128" s="317">
        <v>748</v>
      </c>
      <c r="C7128" s="317">
        <v>748</v>
      </c>
      <c r="D7128" s="266">
        <f t="shared" si="138"/>
        <v>0</v>
      </c>
    </row>
    <row r="7129" spans="1:4" x14ac:dyDescent="0.25">
      <c r="A7129" s="316" t="s">
        <v>5504</v>
      </c>
      <c r="B7129" s="317">
        <v>748</v>
      </c>
      <c r="C7129" s="317">
        <v>748</v>
      </c>
      <c r="D7129" s="266">
        <f t="shared" si="138"/>
        <v>0</v>
      </c>
    </row>
    <row r="7130" spans="1:4" x14ac:dyDescent="0.25">
      <c r="A7130" s="316" t="s">
        <v>5504</v>
      </c>
      <c r="B7130" s="317">
        <v>748</v>
      </c>
      <c r="C7130" s="317">
        <v>748</v>
      </c>
      <c r="D7130" s="266">
        <f t="shared" si="138"/>
        <v>0</v>
      </c>
    </row>
    <row r="7131" spans="1:4" x14ac:dyDescent="0.25">
      <c r="A7131" s="316" t="s">
        <v>5504</v>
      </c>
      <c r="B7131" s="317">
        <v>748</v>
      </c>
      <c r="C7131" s="317">
        <v>748</v>
      </c>
      <c r="D7131" s="266">
        <f t="shared" si="138"/>
        <v>0</v>
      </c>
    </row>
    <row r="7132" spans="1:4" x14ac:dyDescent="0.25">
      <c r="A7132" s="316" t="s">
        <v>5504</v>
      </c>
      <c r="B7132" s="317">
        <v>748</v>
      </c>
      <c r="C7132" s="317">
        <v>748</v>
      </c>
      <c r="D7132" s="266">
        <f t="shared" si="138"/>
        <v>0</v>
      </c>
    </row>
    <row r="7133" spans="1:4" x14ac:dyDescent="0.25">
      <c r="A7133" s="316" t="s">
        <v>5504</v>
      </c>
      <c r="B7133" s="317">
        <v>748</v>
      </c>
      <c r="C7133" s="317">
        <v>748</v>
      </c>
      <c r="D7133" s="266">
        <f t="shared" si="138"/>
        <v>0</v>
      </c>
    </row>
    <row r="7134" spans="1:4" x14ac:dyDescent="0.25">
      <c r="A7134" s="316" t="s">
        <v>5504</v>
      </c>
      <c r="B7134" s="317">
        <v>748</v>
      </c>
      <c r="C7134" s="317">
        <v>748</v>
      </c>
      <c r="D7134" s="266">
        <f t="shared" si="138"/>
        <v>0</v>
      </c>
    </row>
    <row r="7135" spans="1:4" x14ac:dyDescent="0.25">
      <c r="A7135" s="316" t="s">
        <v>5504</v>
      </c>
      <c r="B7135" s="317">
        <v>748</v>
      </c>
      <c r="C7135" s="317">
        <v>748</v>
      </c>
      <c r="D7135" s="266">
        <f t="shared" si="138"/>
        <v>0</v>
      </c>
    </row>
    <row r="7136" spans="1:4" x14ac:dyDescent="0.25">
      <c r="A7136" s="316" t="s">
        <v>5504</v>
      </c>
      <c r="B7136" s="317">
        <v>748</v>
      </c>
      <c r="C7136" s="317">
        <v>748</v>
      </c>
      <c r="D7136" s="266">
        <f t="shared" si="138"/>
        <v>0</v>
      </c>
    </row>
    <row r="7137" spans="1:4" x14ac:dyDescent="0.25">
      <c r="A7137" s="316" t="s">
        <v>5504</v>
      </c>
      <c r="B7137" s="317">
        <v>748</v>
      </c>
      <c r="C7137" s="317">
        <v>748</v>
      </c>
      <c r="D7137" s="266">
        <f t="shared" si="138"/>
        <v>0</v>
      </c>
    </row>
    <row r="7138" spans="1:4" x14ac:dyDescent="0.25">
      <c r="A7138" s="316" t="s">
        <v>5504</v>
      </c>
      <c r="B7138" s="317">
        <v>748</v>
      </c>
      <c r="C7138" s="317">
        <v>748</v>
      </c>
      <c r="D7138" s="266">
        <f t="shared" si="138"/>
        <v>0</v>
      </c>
    </row>
    <row r="7139" spans="1:4" x14ac:dyDescent="0.25">
      <c r="A7139" s="316" t="s">
        <v>5504</v>
      </c>
      <c r="B7139" s="317">
        <v>748</v>
      </c>
      <c r="C7139" s="317">
        <v>748</v>
      </c>
      <c r="D7139" s="266">
        <f t="shared" si="138"/>
        <v>0</v>
      </c>
    </row>
    <row r="7140" spans="1:4" x14ac:dyDescent="0.25">
      <c r="A7140" s="316" t="s">
        <v>5504</v>
      </c>
      <c r="B7140" s="317">
        <v>748</v>
      </c>
      <c r="C7140" s="317">
        <v>748</v>
      </c>
      <c r="D7140" s="266">
        <f t="shared" si="138"/>
        <v>0</v>
      </c>
    </row>
    <row r="7141" spans="1:4" x14ac:dyDescent="0.25">
      <c r="A7141" s="316" t="s">
        <v>5504</v>
      </c>
      <c r="B7141" s="317">
        <v>748</v>
      </c>
      <c r="C7141" s="317">
        <v>748</v>
      </c>
      <c r="D7141" s="266">
        <f t="shared" si="138"/>
        <v>0</v>
      </c>
    </row>
    <row r="7142" spans="1:4" x14ac:dyDescent="0.25">
      <c r="A7142" s="316" t="s">
        <v>5504</v>
      </c>
      <c r="B7142" s="317">
        <v>748</v>
      </c>
      <c r="C7142" s="317">
        <v>748</v>
      </c>
      <c r="D7142" s="266">
        <f t="shared" si="138"/>
        <v>0</v>
      </c>
    </row>
    <row r="7143" spans="1:4" x14ac:dyDescent="0.25">
      <c r="A7143" s="316" t="s">
        <v>5504</v>
      </c>
      <c r="B7143" s="317">
        <v>748</v>
      </c>
      <c r="C7143" s="317">
        <v>748</v>
      </c>
      <c r="D7143" s="266">
        <f t="shared" si="138"/>
        <v>0</v>
      </c>
    </row>
    <row r="7144" spans="1:4" x14ac:dyDescent="0.25">
      <c r="A7144" s="316" t="s">
        <v>5504</v>
      </c>
      <c r="B7144" s="317">
        <v>748</v>
      </c>
      <c r="C7144" s="317">
        <v>748</v>
      </c>
      <c r="D7144" s="266">
        <f t="shared" si="138"/>
        <v>0</v>
      </c>
    </row>
    <row r="7145" spans="1:4" x14ac:dyDescent="0.25">
      <c r="A7145" s="316" t="s">
        <v>5504</v>
      </c>
      <c r="B7145" s="317">
        <v>748</v>
      </c>
      <c r="C7145" s="317">
        <v>748</v>
      </c>
      <c r="D7145" s="266">
        <f t="shared" si="138"/>
        <v>0</v>
      </c>
    </row>
    <row r="7146" spans="1:4" x14ac:dyDescent="0.25">
      <c r="A7146" s="316" t="s">
        <v>5504</v>
      </c>
      <c r="B7146" s="317">
        <v>748</v>
      </c>
      <c r="C7146" s="317">
        <v>748</v>
      </c>
      <c r="D7146" s="266">
        <f t="shared" si="138"/>
        <v>0</v>
      </c>
    </row>
    <row r="7147" spans="1:4" x14ac:dyDescent="0.25">
      <c r="A7147" s="316" t="s">
        <v>5504</v>
      </c>
      <c r="B7147" s="317">
        <v>748</v>
      </c>
      <c r="C7147" s="317">
        <v>748</v>
      </c>
      <c r="D7147" s="266">
        <f t="shared" si="138"/>
        <v>0</v>
      </c>
    </row>
    <row r="7148" spans="1:4" x14ac:dyDescent="0.25">
      <c r="A7148" s="316" t="s">
        <v>5504</v>
      </c>
      <c r="B7148" s="317">
        <v>748</v>
      </c>
      <c r="C7148" s="317">
        <v>748</v>
      </c>
      <c r="D7148" s="266">
        <f t="shared" si="138"/>
        <v>0</v>
      </c>
    </row>
    <row r="7149" spans="1:4" x14ac:dyDescent="0.25">
      <c r="A7149" s="316" t="s">
        <v>5504</v>
      </c>
      <c r="B7149" s="317">
        <v>748</v>
      </c>
      <c r="C7149" s="317">
        <v>748</v>
      </c>
      <c r="D7149" s="266">
        <f t="shared" si="138"/>
        <v>0</v>
      </c>
    </row>
    <row r="7150" spans="1:4" x14ac:dyDescent="0.25">
      <c r="A7150" s="316" t="s">
        <v>5504</v>
      </c>
      <c r="B7150" s="317">
        <v>748</v>
      </c>
      <c r="C7150" s="317">
        <v>748</v>
      </c>
      <c r="D7150" s="266">
        <f t="shared" si="138"/>
        <v>0</v>
      </c>
    </row>
    <row r="7151" spans="1:4" x14ac:dyDescent="0.25">
      <c r="A7151" s="316" t="s">
        <v>5504</v>
      </c>
      <c r="B7151" s="317">
        <v>748</v>
      </c>
      <c r="C7151" s="317">
        <v>748</v>
      </c>
      <c r="D7151" s="266">
        <f t="shared" si="138"/>
        <v>0</v>
      </c>
    </row>
    <row r="7152" spans="1:4" x14ac:dyDescent="0.25">
      <c r="A7152" s="316" t="s">
        <v>5504</v>
      </c>
      <c r="B7152" s="317">
        <v>748</v>
      </c>
      <c r="C7152" s="317">
        <v>748</v>
      </c>
      <c r="D7152" s="266">
        <f t="shared" si="138"/>
        <v>0</v>
      </c>
    </row>
    <row r="7153" spans="1:4" x14ac:dyDescent="0.25">
      <c r="A7153" s="316" t="s">
        <v>5504</v>
      </c>
      <c r="B7153" s="317">
        <v>748</v>
      </c>
      <c r="C7153" s="317">
        <v>748</v>
      </c>
      <c r="D7153" s="266">
        <f t="shared" si="138"/>
        <v>0</v>
      </c>
    </row>
    <row r="7154" spans="1:4" x14ac:dyDescent="0.25">
      <c r="A7154" s="316" t="s">
        <v>5504</v>
      </c>
      <c r="B7154" s="317">
        <v>748</v>
      </c>
      <c r="C7154" s="317">
        <v>748</v>
      </c>
      <c r="D7154" s="266">
        <f t="shared" si="138"/>
        <v>0</v>
      </c>
    </row>
    <row r="7155" spans="1:4" x14ac:dyDescent="0.25">
      <c r="A7155" s="316" t="s">
        <v>5504</v>
      </c>
      <c r="B7155" s="317">
        <v>748</v>
      </c>
      <c r="C7155" s="317">
        <v>748</v>
      </c>
      <c r="D7155" s="266">
        <f t="shared" si="138"/>
        <v>0</v>
      </c>
    </row>
    <row r="7156" spans="1:4" x14ac:dyDescent="0.25">
      <c r="A7156" s="316" t="s">
        <v>5504</v>
      </c>
      <c r="B7156" s="317">
        <v>748</v>
      </c>
      <c r="C7156" s="317">
        <v>748</v>
      </c>
      <c r="D7156" s="266">
        <f t="shared" si="138"/>
        <v>0</v>
      </c>
    </row>
    <row r="7157" spans="1:4" x14ac:dyDescent="0.25">
      <c r="A7157" s="316" t="s">
        <v>5504</v>
      </c>
      <c r="B7157" s="317">
        <v>748</v>
      </c>
      <c r="C7157" s="317">
        <v>748</v>
      </c>
      <c r="D7157" s="266">
        <f t="shared" si="138"/>
        <v>0</v>
      </c>
    </row>
    <row r="7158" spans="1:4" x14ac:dyDescent="0.25">
      <c r="A7158" s="316" t="s">
        <v>5504</v>
      </c>
      <c r="B7158" s="317">
        <v>748</v>
      </c>
      <c r="C7158" s="317">
        <v>748</v>
      </c>
      <c r="D7158" s="266">
        <f t="shared" si="138"/>
        <v>0</v>
      </c>
    </row>
    <row r="7159" spans="1:4" x14ac:dyDescent="0.25">
      <c r="A7159" s="316" t="s">
        <v>5504</v>
      </c>
      <c r="B7159" s="317">
        <v>748</v>
      </c>
      <c r="C7159" s="317">
        <v>748</v>
      </c>
      <c r="D7159" s="266">
        <f t="shared" si="138"/>
        <v>0</v>
      </c>
    </row>
    <row r="7160" spans="1:4" x14ac:dyDescent="0.25">
      <c r="A7160" s="316" t="s">
        <v>5504</v>
      </c>
      <c r="B7160" s="317">
        <v>748</v>
      </c>
      <c r="C7160" s="317">
        <v>748</v>
      </c>
      <c r="D7160" s="266">
        <f t="shared" si="138"/>
        <v>0</v>
      </c>
    </row>
    <row r="7161" spans="1:4" x14ac:dyDescent="0.25">
      <c r="A7161" s="316" t="s">
        <v>5504</v>
      </c>
      <c r="B7161" s="317">
        <v>748</v>
      </c>
      <c r="C7161" s="317">
        <v>748</v>
      </c>
      <c r="D7161" s="266">
        <f t="shared" si="138"/>
        <v>0</v>
      </c>
    </row>
    <row r="7162" spans="1:4" x14ac:dyDescent="0.25">
      <c r="A7162" s="316" t="s">
        <v>5504</v>
      </c>
      <c r="B7162" s="317">
        <v>748</v>
      </c>
      <c r="C7162" s="317">
        <v>748</v>
      </c>
      <c r="D7162" s="266">
        <f t="shared" si="138"/>
        <v>0</v>
      </c>
    </row>
    <row r="7163" spans="1:4" x14ac:dyDescent="0.25">
      <c r="A7163" s="316" t="s">
        <v>5504</v>
      </c>
      <c r="B7163" s="317">
        <v>748</v>
      </c>
      <c r="C7163" s="317">
        <v>748</v>
      </c>
      <c r="D7163" s="266">
        <f t="shared" si="138"/>
        <v>0</v>
      </c>
    </row>
    <row r="7164" spans="1:4" x14ac:dyDescent="0.25">
      <c r="A7164" s="316" t="s">
        <v>5504</v>
      </c>
      <c r="B7164" s="317">
        <v>748</v>
      </c>
      <c r="C7164" s="317">
        <v>748</v>
      </c>
      <c r="D7164" s="266">
        <f t="shared" si="138"/>
        <v>0</v>
      </c>
    </row>
    <row r="7165" spans="1:4" x14ac:dyDescent="0.25">
      <c r="A7165" s="316" t="s">
        <v>5504</v>
      </c>
      <c r="B7165" s="317">
        <v>748</v>
      </c>
      <c r="C7165" s="317">
        <v>748</v>
      </c>
      <c r="D7165" s="266">
        <f t="shared" si="138"/>
        <v>0</v>
      </c>
    </row>
    <row r="7166" spans="1:4" x14ac:dyDescent="0.25">
      <c r="A7166" s="316" t="s">
        <v>5504</v>
      </c>
      <c r="B7166" s="317">
        <v>748</v>
      </c>
      <c r="C7166" s="317">
        <v>748</v>
      </c>
      <c r="D7166" s="266">
        <f t="shared" si="138"/>
        <v>0</v>
      </c>
    </row>
    <row r="7167" spans="1:4" x14ac:dyDescent="0.25">
      <c r="A7167" s="316" t="s">
        <v>5504</v>
      </c>
      <c r="B7167" s="317">
        <v>748</v>
      </c>
      <c r="C7167" s="317">
        <v>748</v>
      </c>
      <c r="D7167" s="266">
        <f t="shared" si="138"/>
        <v>0</v>
      </c>
    </row>
    <row r="7168" spans="1:4" x14ac:dyDescent="0.25">
      <c r="A7168" s="316" t="s">
        <v>5504</v>
      </c>
      <c r="B7168" s="317">
        <v>748</v>
      </c>
      <c r="C7168" s="317">
        <v>748</v>
      </c>
      <c r="D7168" s="266">
        <f t="shared" si="138"/>
        <v>0</v>
      </c>
    </row>
    <row r="7169" spans="1:4" x14ac:dyDescent="0.25">
      <c r="A7169" s="316" t="s">
        <v>5504</v>
      </c>
      <c r="B7169" s="317">
        <v>748</v>
      </c>
      <c r="C7169" s="317">
        <v>748</v>
      </c>
      <c r="D7169" s="266">
        <f t="shared" si="138"/>
        <v>0</v>
      </c>
    </row>
    <row r="7170" spans="1:4" x14ac:dyDescent="0.25">
      <c r="A7170" s="316" t="s">
        <v>5504</v>
      </c>
      <c r="B7170" s="317">
        <v>748</v>
      </c>
      <c r="C7170" s="317">
        <v>748</v>
      </c>
      <c r="D7170" s="266">
        <f t="shared" si="138"/>
        <v>0</v>
      </c>
    </row>
    <row r="7171" spans="1:4" x14ac:dyDescent="0.25">
      <c r="A7171" s="316" t="s">
        <v>5504</v>
      </c>
      <c r="B7171" s="317">
        <v>748</v>
      </c>
      <c r="C7171" s="317">
        <v>748</v>
      </c>
      <c r="D7171" s="266">
        <f t="shared" si="138"/>
        <v>0</v>
      </c>
    </row>
    <row r="7172" spans="1:4" x14ac:dyDescent="0.25">
      <c r="A7172" s="316" t="s">
        <v>5504</v>
      </c>
      <c r="B7172" s="317">
        <v>748</v>
      </c>
      <c r="C7172" s="317">
        <v>748</v>
      </c>
      <c r="D7172" s="266">
        <f t="shared" si="138"/>
        <v>0</v>
      </c>
    </row>
    <row r="7173" spans="1:4" x14ac:dyDescent="0.25">
      <c r="A7173" s="316" t="s">
        <v>5504</v>
      </c>
      <c r="B7173" s="317">
        <v>748</v>
      </c>
      <c r="C7173" s="317">
        <v>748</v>
      </c>
      <c r="D7173" s="266">
        <f t="shared" si="138"/>
        <v>0</v>
      </c>
    </row>
    <row r="7174" spans="1:4" x14ac:dyDescent="0.25">
      <c r="A7174" s="316" t="s">
        <v>5504</v>
      </c>
      <c r="B7174" s="317">
        <v>748</v>
      </c>
      <c r="C7174" s="317">
        <v>748</v>
      </c>
      <c r="D7174" s="266">
        <f t="shared" si="138"/>
        <v>0</v>
      </c>
    </row>
    <row r="7175" spans="1:4" x14ac:dyDescent="0.25">
      <c r="A7175" s="316" t="s">
        <v>5504</v>
      </c>
      <c r="B7175" s="317">
        <v>748</v>
      </c>
      <c r="C7175" s="317">
        <v>748</v>
      </c>
      <c r="D7175" s="266">
        <f t="shared" si="138"/>
        <v>0</v>
      </c>
    </row>
    <row r="7176" spans="1:4" x14ac:dyDescent="0.25">
      <c r="A7176" s="316" t="s">
        <v>5504</v>
      </c>
      <c r="B7176" s="317">
        <v>748</v>
      </c>
      <c r="C7176" s="317">
        <v>748</v>
      </c>
      <c r="D7176" s="266">
        <f t="shared" si="138"/>
        <v>0</v>
      </c>
    </row>
    <row r="7177" spans="1:4" x14ac:dyDescent="0.25">
      <c r="A7177" s="316" t="s">
        <v>5504</v>
      </c>
      <c r="B7177" s="317">
        <v>748</v>
      </c>
      <c r="C7177" s="317">
        <v>748</v>
      </c>
      <c r="D7177" s="266">
        <f t="shared" si="138"/>
        <v>0</v>
      </c>
    </row>
    <row r="7178" spans="1:4" x14ac:dyDescent="0.25">
      <c r="A7178" s="316" t="s">
        <v>5504</v>
      </c>
      <c r="B7178" s="317">
        <v>748</v>
      </c>
      <c r="C7178" s="317">
        <v>748</v>
      </c>
      <c r="D7178" s="266">
        <f t="shared" si="138"/>
        <v>0</v>
      </c>
    </row>
    <row r="7179" spans="1:4" x14ac:dyDescent="0.25">
      <c r="A7179" s="316" t="s">
        <v>5504</v>
      </c>
      <c r="B7179" s="317">
        <v>748</v>
      </c>
      <c r="C7179" s="317">
        <v>748</v>
      </c>
      <c r="D7179" s="266">
        <f t="shared" si="138"/>
        <v>0</v>
      </c>
    </row>
    <row r="7180" spans="1:4" x14ac:dyDescent="0.25">
      <c r="A7180" s="316" t="s">
        <v>5504</v>
      </c>
      <c r="B7180" s="317">
        <v>748</v>
      </c>
      <c r="C7180" s="317">
        <v>748</v>
      </c>
      <c r="D7180" s="266">
        <f t="shared" si="138"/>
        <v>0</v>
      </c>
    </row>
    <row r="7181" spans="1:4" x14ac:dyDescent="0.25">
      <c r="A7181" s="316" t="s">
        <v>5504</v>
      </c>
      <c r="B7181" s="317">
        <v>748</v>
      </c>
      <c r="C7181" s="317">
        <v>748</v>
      </c>
      <c r="D7181" s="266">
        <f t="shared" si="138"/>
        <v>0</v>
      </c>
    </row>
    <row r="7182" spans="1:4" x14ac:dyDescent="0.25">
      <c r="A7182" s="316" t="s">
        <v>5504</v>
      </c>
      <c r="B7182" s="317">
        <v>748</v>
      </c>
      <c r="C7182" s="317">
        <v>748</v>
      </c>
      <c r="D7182" s="266">
        <f t="shared" si="138"/>
        <v>0</v>
      </c>
    </row>
    <row r="7183" spans="1:4" x14ac:dyDescent="0.25">
      <c r="A7183" s="316" t="s">
        <v>5504</v>
      </c>
      <c r="B7183" s="317">
        <v>748</v>
      </c>
      <c r="C7183" s="317">
        <v>748</v>
      </c>
      <c r="D7183" s="266">
        <f t="shared" si="138"/>
        <v>0</v>
      </c>
    </row>
    <row r="7184" spans="1:4" x14ac:dyDescent="0.25">
      <c r="A7184" s="316" t="s">
        <v>5504</v>
      </c>
      <c r="B7184" s="317">
        <v>748</v>
      </c>
      <c r="C7184" s="317">
        <v>748</v>
      </c>
      <c r="D7184" s="266">
        <f t="shared" si="138"/>
        <v>0</v>
      </c>
    </row>
    <row r="7185" spans="1:4" x14ac:dyDescent="0.25">
      <c r="A7185" s="316" t="s">
        <v>5504</v>
      </c>
      <c r="B7185" s="317">
        <v>748</v>
      </c>
      <c r="C7185" s="317">
        <v>748</v>
      </c>
      <c r="D7185" s="266">
        <f t="shared" si="138"/>
        <v>0</v>
      </c>
    </row>
    <row r="7186" spans="1:4" x14ac:dyDescent="0.25">
      <c r="A7186" s="316" t="s">
        <v>5504</v>
      </c>
      <c r="B7186" s="317">
        <v>748</v>
      </c>
      <c r="C7186" s="317">
        <v>748</v>
      </c>
      <c r="D7186" s="266">
        <f t="shared" si="138"/>
        <v>0</v>
      </c>
    </row>
    <row r="7187" spans="1:4" x14ac:dyDescent="0.25">
      <c r="A7187" s="316" t="s">
        <v>5504</v>
      </c>
      <c r="B7187" s="317">
        <v>748</v>
      </c>
      <c r="C7187" s="317">
        <v>748</v>
      </c>
      <c r="D7187" s="266">
        <f t="shared" si="138"/>
        <v>0</v>
      </c>
    </row>
    <row r="7188" spans="1:4" x14ac:dyDescent="0.25">
      <c r="A7188" s="316" t="s">
        <v>5504</v>
      </c>
      <c r="B7188" s="317">
        <v>748</v>
      </c>
      <c r="C7188" s="317">
        <v>748</v>
      </c>
      <c r="D7188" s="266">
        <f t="shared" si="138"/>
        <v>0</v>
      </c>
    </row>
    <row r="7189" spans="1:4" x14ac:dyDescent="0.25">
      <c r="A7189" s="316" t="s">
        <v>5504</v>
      </c>
      <c r="B7189" s="317">
        <v>748</v>
      </c>
      <c r="C7189" s="317">
        <v>748</v>
      </c>
      <c r="D7189" s="266">
        <f t="shared" si="138"/>
        <v>0</v>
      </c>
    </row>
    <row r="7190" spans="1:4" x14ac:dyDescent="0.25">
      <c r="A7190" s="316" t="s">
        <v>5504</v>
      </c>
      <c r="B7190" s="317">
        <v>748</v>
      </c>
      <c r="C7190" s="317">
        <v>748</v>
      </c>
      <c r="D7190" s="266">
        <f t="shared" si="138"/>
        <v>0</v>
      </c>
    </row>
    <row r="7191" spans="1:4" x14ac:dyDescent="0.25">
      <c r="A7191" s="316" t="s">
        <v>5504</v>
      </c>
      <c r="B7191" s="317">
        <v>748</v>
      </c>
      <c r="C7191" s="317">
        <v>748</v>
      </c>
      <c r="D7191" s="266">
        <f t="shared" ref="D7191:D7254" si="139">B7191-C7191</f>
        <v>0</v>
      </c>
    </row>
    <row r="7192" spans="1:4" x14ac:dyDescent="0.25">
      <c r="A7192" s="316" t="s">
        <v>5504</v>
      </c>
      <c r="B7192" s="317">
        <v>748</v>
      </c>
      <c r="C7192" s="317">
        <v>748</v>
      </c>
      <c r="D7192" s="266">
        <f t="shared" si="139"/>
        <v>0</v>
      </c>
    </row>
    <row r="7193" spans="1:4" x14ac:dyDescent="0.25">
      <c r="A7193" s="316" t="s">
        <v>5504</v>
      </c>
      <c r="B7193" s="317">
        <v>748</v>
      </c>
      <c r="C7193" s="317">
        <v>748</v>
      </c>
      <c r="D7193" s="266">
        <f t="shared" si="139"/>
        <v>0</v>
      </c>
    </row>
    <row r="7194" spans="1:4" x14ac:dyDescent="0.25">
      <c r="A7194" s="316" t="s">
        <v>5504</v>
      </c>
      <c r="B7194" s="317">
        <v>748</v>
      </c>
      <c r="C7194" s="317">
        <v>748</v>
      </c>
      <c r="D7194" s="266">
        <f t="shared" si="139"/>
        <v>0</v>
      </c>
    </row>
    <row r="7195" spans="1:4" x14ac:dyDescent="0.25">
      <c r="A7195" s="316" t="s">
        <v>5504</v>
      </c>
      <c r="B7195" s="317">
        <v>748</v>
      </c>
      <c r="C7195" s="317">
        <v>748</v>
      </c>
      <c r="D7195" s="266">
        <f t="shared" si="139"/>
        <v>0</v>
      </c>
    </row>
    <row r="7196" spans="1:4" x14ac:dyDescent="0.25">
      <c r="A7196" s="316" t="s">
        <v>5504</v>
      </c>
      <c r="B7196" s="317">
        <v>748</v>
      </c>
      <c r="C7196" s="317">
        <v>748</v>
      </c>
      <c r="D7196" s="266">
        <f t="shared" si="139"/>
        <v>0</v>
      </c>
    </row>
    <row r="7197" spans="1:4" x14ac:dyDescent="0.25">
      <c r="A7197" s="316" t="s">
        <v>5504</v>
      </c>
      <c r="B7197" s="317">
        <v>748</v>
      </c>
      <c r="C7197" s="317">
        <v>748</v>
      </c>
      <c r="D7197" s="266">
        <f t="shared" si="139"/>
        <v>0</v>
      </c>
    </row>
    <row r="7198" spans="1:4" x14ac:dyDescent="0.25">
      <c r="A7198" s="316" t="s">
        <v>5504</v>
      </c>
      <c r="B7198" s="317">
        <v>748</v>
      </c>
      <c r="C7198" s="317">
        <v>748</v>
      </c>
      <c r="D7198" s="266">
        <f t="shared" si="139"/>
        <v>0</v>
      </c>
    </row>
    <row r="7199" spans="1:4" x14ac:dyDescent="0.25">
      <c r="A7199" s="316" t="s">
        <v>5504</v>
      </c>
      <c r="B7199" s="317">
        <v>748</v>
      </c>
      <c r="C7199" s="317">
        <v>748</v>
      </c>
      <c r="D7199" s="266">
        <f t="shared" si="139"/>
        <v>0</v>
      </c>
    </row>
    <row r="7200" spans="1:4" x14ac:dyDescent="0.25">
      <c r="A7200" s="316" t="s">
        <v>5504</v>
      </c>
      <c r="B7200" s="317">
        <v>748</v>
      </c>
      <c r="C7200" s="317">
        <v>748</v>
      </c>
      <c r="D7200" s="266">
        <f t="shared" si="139"/>
        <v>0</v>
      </c>
    </row>
    <row r="7201" spans="1:4" x14ac:dyDescent="0.25">
      <c r="A7201" s="316" t="s">
        <v>5504</v>
      </c>
      <c r="B7201" s="317">
        <v>748</v>
      </c>
      <c r="C7201" s="317">
        <v>748</v>
      </c>
      <c r="D7201" s="266">
        <f t="shared" si="139"/>
        <v>0</v>
      </c>
    </row>
    <row r="7202" spans="1:4" x14ac:dyDescent="0.25">
      <c r="A7202" s="316" t="s">
        <v>5504</v>
      </c>
      <c r="B7202" s="317">
        <v>748</v>
      </c>
      <c r="C7202" s="317">
        <v>748</v>
      </c>
      <c r="D7202" s="266">
        <f t="shared" si="139"/>
        <v>0</v>
      </c>
    </row>
    <row r="7203" spans="1:4" x14ac:dyDescent="0.25">
      <c r="A7203" s="316" t="s">
        <v>5504</v>
      </c>
      <c r="B7203" s="317">
        <v>748</v>
      </c>
      <c r="C7203" s="317">
        <v>748</v>
      </c>
      <c r="D7203" s="266">
        <f t="shared" si="139"/>
        <v>0</v>
      </c>
    </row>
    <row r="7204" spans="1:4" x14ac:dyDescent="0.25">
      <c r="A7204" s="316" t="s">
        <v>5504</v>
      </c>
      <c r="B7204" s="317">
        <v>748</v>
      </c>
      <c r="C7204" s="317">
        <v>748</v>
      </c>
      <c r="D7204" s="266">
        <f t="shared" si="139"/>
        <v>0</v>
      </c>
    </row>
    <row r="7205" spans="1:4" x14ac:dyDescent="0.25">
      <c r="A7205" s="316" t="s">
        <v>5504</v>
      </c>
      <c r="B7205" s="317">
        <v>748</v>
      </c>
      <c r="C7205" s="317">
        <v>748</v>
      </c>
      <c r="D7205" s="266">
        <f t="shared" si="139"/>
        <v>0</v>
      </c>
    </row>
    <row r="7206" spans="1:4" x14ac:dyDescent="0.25">
      <c r="A7206" s="316" t="s">
        <v>5504</v>
      </c>
      <c r="B7206" s="317">
        <v>748</v>
      </c>
      <c r="C7206" s="317">
        <v>748</v>
      </c>
      <c r="D7206" s="266">
        <f t="shared" si="139"/>
        <v>0</v>
      </c>
    </row>
    <row r="7207" spans="1:4" x14ac:dyDescent="0.25">
      <c r="A7207" s="316" t="s">
        <v>5504</v>
      </c>
      <c r="B7207" s="317">
        <v>748</v>
      </c>
      <c r="C7207" s="317">
        <v>748</v>
      </c>
      <c r="D7207" s="266">
        <f t="shared" si="139"/>
        <v>0</v>
      </c>
    </row>
    <row r="7208" spans="1:4" x14ac:dyDescent="0.25">
      <c r="A7208" s="316" t="s">
        <v>5504</v>
      </c>
      <c r="B7208" s="317">
        <v>748</v>
      </c>
      <c r="C7208" s="317">
        <v>748</v>
      </c>
      <c r="D7208" s="266">
        <f t="shared" si="139"/>
        <v>0</v>
      </c>
    </row>
    <row r="7209" spans="1:4" x14ac:dyDescent="0.25">
      <c r="A7209" s="316" t="s">
        <v>5504</v>
      </c>
      <c r="B7209" s="317">
        <v>748</v>
      </c>
      <c r="C7209" s="317">
        <v>748</v>
      </c>
      <c r="D7209" s="266">
        <f t="shared" si="139"/>
        <v>0</v>
      </c>
    </row>
    <row r="7210" spans="1:4" x14ac:dyDescent="0.25">
      <c r="A7210" s="316" t="s">
        <v>5504</v>
      </c>
      <c r="B7210" s="317">
        <v>748</v>
      </c>
      <c r="C7210" s="317">
        <v>748</v>
      </c>
      <c r="D7210" s="266">
        <f t="shared" si="139"/>
        <v>0</v>
      </c>
    </row>
    <row r="7211" spans="1:4" x14ac:dyDescent="0.25">
      <c r="A7211" s="316" t="s">
        <v>5504</v>
      </c>
      <c r="B7211" s="317">
        <v>748</v>
      </c>
      <c r="C7211" s="317">
        <v>748</v>
      </c>
      <c r="D7211" s="266">
        <f t="shared" si="139"/>
        <v>0</v>
      </c>
    </row>
    <row r="7212" spans="1:4" x14ac:dyDescent="0.25">
      <c r="A7212" s="316" t="s">
        <v>5504</v>
      </c>
      <c r="B7212" s="317">
        <v>748</v>
      </c>
      <c r="C7212" s="317">
        <v>748</v>
      </c>
      <c r="D7212" s="266">
        <f t="shared" si="139"/>
        <v>0</v>
      </c>
    </row>
    <row r="7213" spans="1:4" x14ac:dyDescent="0.25">
      <c r="A7213" s="316" t="s">
        <v>5504</v>
      </c>
      <c r="B7213" s="317">
        <v>748</v>
      </c>
      <c r="C7213" s="317">
        <v>748</v>
      </c>
      <c r="D7213" s="266">
        <f t="shared" si="139"/>
        <v>0</v>
      </c>
    </row>
    <row r="7214" spans="1:4" x14ac:dyDescent="0.25">
      <c r="A7214" s="316" t="s">
        <v>5504</v>
      </c>
      <c r="B7214" s="317">
        <v>748</v>
      </c>
      <c r="C7214" s="317">
        <v>748</v>
      </c>
      <c r="D7214" s="266">
        <f t="shared" si="139"/>
        <v>0</v>
      </c>
    </row>
    <row r="7215" spans="1:4" x14ac:dyDescent="0.25">
      <c r="A7215" s="316" t="s">
        <v>5504</v>
      </c>
      <c r="B7215" s="317">
        <v>748</v>
      </c>
      <c r="C7215" s="317">
        <v>748</v>
      </c>
      <c r="D7215" s="266">
        <f t="shared" si="139"/>
        <v>0</v>
      </c>
    </row>
    <row r="7216" spans="1:4" x14ac:dyDescent="0.25">
      <c r="A7216" s="316" t="s">
        <v>5504</v>
      </c>
      <c r="B7216" s="317">
        <v>748</v>
      </c>
      <c r="C7216" s="317">
        <v>748</v>
      </c>
      <c r="D7216" s="266">
        <f t="shared" si="139"/>
        <v>0</v>
      </c>
    </row>
    <row r="7217" spans="1:4" x14ac:dyDescent="0.25">
      <c r="A7217" s="316" t="s">
        <v>5504</v>
      </c>
      <c r="B7217" s="317">
        <v>748</v>
      </c>
      <c r="C7217" s="317">
        <v>748</v>
      </c>
      <c r="D7217" s="266">
        <f t="shared" si="139"/>
        <v>0</v>
      </c>
    </row>
    <row r="7218" spans="1:4" x14ac:dyDescent="0.25">
      <c r="A7218" s="316" t="s">
        <v>5504</v>
      </c>
      <c r="B7218" s="317">
        <v>748</v>
      </c>
      <c r="C7218" s="317">
        <v>748</v>
      </c>
      <c r="D7218" s="266">
        <f t="shared" si="139"/>
        <v>0</v>
      </c>
    </row>
    <row r="7219" spans="1:4" x14ac:dyDescent="0.25">
      <c r="A7219" s="316" t="s">
        <v>5504</v>
      </c>
      <c r="B7219" s="317">
        <v>748</v>
      </c>
      <c r="C7219" s="317">
        <v>748</v>
      </c>
      <c r="D7219" s="266">
        <f t="shared" si="139"/>
        <v>0</v>
      </c>
    </row>
    <row r="7220" spans="1:4" x14ac:dyDescent="0.25">
      <c r="A7220" s="316" t="s">
        <v>5504</v>
      </c>
      <c r="B7220" s="317">
        <v>748</v>
      </c>
      <c r="C7220" s="317">
        <v>748</v>
      </c>
      <c r="D7220" s="266">
        <f t="shared" si="139"/>
        <v>0</v>
      </c>
    </row>
    <row r="7221" spans="1:4" x14ac:dyDescent="0.25">
      <c r="A7221" s="316" t="s">
        <v>5504</v>
      </c>
      <c r="B7221" s="317">
        <v>748</v>
      </c>
      <c r="C7221" s="317">
        <v>748</v>
      </c>
      <c r="D7221" s="266">
        <f t="shared" si="139"/>
        <v>0</v>
      </c>
    </row>
    <row r="7222" spans="1:4" x14ac:dyDescent="0.25">
      <c r="A7222" s="316" t="s">
        <v>5504</v>
      </c>
      <c r="B7222" s="317">
        <v>748</v>
      </c>
      <c r="C7222" s="317">
        <v>748</v>
      </c>
      <c r="D7222" s="266">
        <f t="shared" si="139"/>
        <v>0</v>
      </c>
    </row>
    <row r="7223" spans="1:4" x14ac:dyDescent="0.25">
      <c r="A7223" s="316" t="s">
        <v>5504</v>
      </c>
      <c r="B7223" s="317">
        <v>748</v>
      </c>
      <c r="C7223" s="317">
        <v>748</v>
      </c>
      <c r="D7223" s="266">
        <f t="shared" si="139"/>
        <v>0</v>
      </c>
    </row>
    <row r="7224" spans="1:4" x14ac:dyDescent="0.25">
      <c r="A7224" s="316" t="s">
        <v>5504</v>
      </c>
      <c r="B7224" s="317">
        <v>748</v>
      </c>
      <c r="C7224" s="317">
        <v>748</v>
      </c>
      <c r="D7224" s="266">
        <f t="shared" si="139"/>
        <v>0</v>
      </c>
    </row>
    <row r="7225" spans="1:4" x14ac:dyDescent="0.25">
      <c r="A7225" s="316" t="s">
        <v>5504</v>
      </c>
      <c r="B7225" s="317">
        <v>748</v>
      </c>
      <c r="C7225" s="317">
        <v>748</v>
      </c>
      <c r="D7225" s="266">
        <f t="shared" si="139"/>
        <v>0</v>
      </c>
    </row>
    <row r="7226" spans="1:4" x14ac:dyDescent="0.25">
      <c r="A7226" s="316" t="s">
        <v>5504</v>
      </c>
      <c r="B7226" s="317">
        <v>748</v>
      </c>
      <c r="C7226" s="317">
        <v>748</v>
      </c>
      <c r="D7226" s="266">
        <f t="shared" si="139"/>
        <v>0</v>
      </c>
    </row>
    <row r="7227" spans="1:4" x14ac:dyDescent="0.25">
      <c r="A7227" s="316" t="s">
        <v>5504</v>
      </c>
      <c r="B7227" s="317">
        <v>748</v>
      </c>
      <c r="C7227" s="317">
        <v>748</v>
      </c>
      <c r="D7227" s="266">
        <f t="shared" si="139"/>
        <v>0</v>
      </c>
    </row>
    <row r="7228" spans="1:4" x14ac:dyDescent="0.25">
      <c r="A7228" s="316" t="s">
        <v>5504</v>
      </c>
      <c r="B7228" s="317">
        <v>748</v>
      </c>
      <c r="C7228" s="317">
        <v>748</v>
      </c>
      <c r="D7228" s="266">
        <f t="shared" si="139"/>
        <v>0</v>
      </c>
    </row>
    <row r="7229" spans="1:4" x14ac:dyDescent="0.25">
      <c r="A7229" s="316" t="s">
        <v>5504</v>
      </c>
      <c r="B7229" s="317">
        <v>748</v>
      </c>
      <c r="C7229" s="317">
        <v>748</v>
      </c>
      <c r="D7229" s="266">
        <f t="shared" si="139"/>
        <v>0</v>
      </c>
    </row>
    <row r="7230" spans="1:4" x14ac:dyDescent="0.25">
      <c r="A7230" s="316" t="s">
        <v>5504</v>
      </c>
      <c r="B7230" s="317">
        <v>749</v>
      </c>
      <c r="C7230" s="317">
        <v>749</v>
      </c>
      <c r="D7230" s="266">
        <f t="shared" si="139"/>
        <v>0</v>
      </c>
    </row>
    <row r="7231" spans="1:4" x14ac:dyDescent="0.25">
      <c r="A7231" s="316" t="s">
        <v>5504</v>
      </c>
      <c r="B7231" s="317">
        <v>749</v>
      </c>
      <c r="C7231" s="317">
        <v>749</v>
      </c>
      <c r="D7231" s="266">
        <f t="shared" si="139"/>
        <v>0</v>
      </c>
    </row>
    <row r="7232" spans="1:4" x14ac:dyDescent="0.25">
      <c r="A7232" s="316" t="s">
        <v>5504</v>
      </c>
      <c r="B7232" s="317">
        <v>749</v>
      </c>
      <c r="C7232" s="317">
        <v>749</v>
      </c>
      <c r="D7232" s="266">
        <f t="shared" si="139"/>
        <v>0</v>
      </c>
    </row>
    <row r="7233" spans="1:4" x14ac:dyDescent="0.25">
      <c r="A7233" s="316" t="s">
        <v>5505</v>
      </c>
      <c r="B7233" s="317">
        <v>4008</v>
      </c>
      <c r="C7233" s="317">
        <v>4008</v>
      </c>
      <c r="D7233" s="266">
        <f t="shared" si="139"/>
        <v>0</v>
      </c>
    </row>
    <row r="7234" spans="1:4" x14ac:dyDescent="0.25">
      <c r="A7234" s="316" t="s">
        <v>5505</v>
      </c>
      <c r="B7234" s="317">
        <v>4008</v>
      </c>
      <c r="C7234" s="317">
        <v>4008</v>
      </c>
      <c r="D7234" s="266">
        <f t="shared" si="139"/>
        <v>0</v>
      </c>
    </row>
    <row r="7235" spans="1:4" x14ac:dyDescent="0.25">
      <c r="A7235" s="316" t="s">
        <v>5505</v>
      </c>
      <c r="B7235" s="317">
        <v>4008</v>
      </c>
      <c r="C7235" s="317">
        <v>4008</v>
      </c>
      <c r="D7235" s="266">
        <f t="shared" si="139"/>
        <v>0</v>
      </c>
    </row>
    <row r="7236" spans="1:4" x14ac:dyDescent="0.25">
      <c r="A7236" s="316" t="s">
        <v>5505</v>
      </c>
      <c r="B7236" s="317">
        <v>4008</v>
      </c>
      <c r="C7236" s="317">
        <v>4008</v>
      </c>
      <c r="D7236" s="266">
        <f t="shared" si="139"/>
        <v>0</v>
      </c>
    </row>
    <row r="7237" spans="1:4" x14ac:dyDescent="0.25">
      <c r="A7237" s="316" t="s">
        <v>5505</v>
      </c>
      <c r="B7237" s="317">
        <v>4008</v>
      </c>
      <c r="C7237" s="317">
        <v>4008</v>
      </c>
      <c r="D7237" s="266">
        <f t="shared" si="139"/>
        <v>0</v>
      </c>
    </row>
    <row r="7238" spans="1:4" x14ac:dyDescent="0.25">
      <c r="A7238" s="316" t="s">
        <v>5505</v>
      </c>
      <c r="B7238" s="317">
        <v>2952</v>
      </c>
      <c r="C7238" s="317">
        <v>2952</v>
      </c>
      <c r="D7238" s="266">
        <f t="shared" si="139"/>
        <v>0</v>
      </c>
    </row>
    <row r="7239" spans="1:4" x14ac:dyDescent="0.25">
      <c r="A7239" s="316" t="s">
        <v>5505</v>
      </c>
      <c r="B7239" s="317">
        <v>2953</v>
      </c>
      <c r="C7239" s="317">
        <v>2953</v>
      </c>
      <c r="D7239" s="266">
        <f t="shared" si="139"/>
        <v>0</v>
      </c>
    </row>
    <row r="7240" spans="1:4" x14ac:dyDescent="0.25">
      <c r="A7240" s="316" t="s">
        <v>5505</v>
      </c>
      <c r="B7240" s="317">
        <v>2953</v>
      </c>
      <c r="C7240" s="317">
        <v>2953</v>
      </c>
      <c r="D7240" s="266">
        <f t="shared" si="139"/>
        <v>0</v>
      </c>
    </row>
    <row r="7241" spans="1:4" x14ac:dyDescent="0.25">
      <c r="A7241" s="316" t="s">
        <v>5505</v>
      </c>
      <c r="B7241" s="317">
        <v>2953</v>
      </c>
      <c r="C7241" s="317">
        <v>2953</v>
      </c>
      <c r="D7241" s="266">
        <f t="shared" si="139"/>
        <v>0</v>
      </c>
    </row>
    <row r="7242" spans="1:4" x14ac:dyDescent="0.25">
      <c r="A7242" s="316" t="s">
        <v>5505</v>
      </c>
      <c r="B7242" s="317">
        <v>2953</v>
      </c>
      <c r="C7242" s="317">
        <v>2953</v>
      </c>
      <c r="D7242" s="266">
        <f t="shared" si="139"/>
        <v>0</v>
      </c>
    </row>
    <row r="7243" spans="1:4" x14ac:dyDescent="0.25">
      <c r="A7243" s="316" t="s">
        <v>5506</v>
      </c>
      <c r="B7243" s="317">
        <v>43307</v>
      </c>
      <c r="C7243" s="317">
        <v>43307</v>
      </c>
      <c r="D7243" s="266">
        <f t="shared" si="139"/>
        <v>0</v>
      </c>
    </row>
    <row r="7244" spans="1:4" x14ac:dyDescent="0.25">
      <c r="A7244" s="316" t="s">
        <v>5507</v>
      </c>
      <c r="B7244" s="317">
        <v>78740</v>
      </c>
      <c r="C7244" s="317">
        <v>78740</v>
      </c>
      <c r="D7244" s="266">
        <f t="shared" si="139"/>
        <v>0</v>
      </c>
    </row>
    <row r="7245" spans="1:4" x14ac:dyDescent="0.25">
      <c r="A7245" s="316" t="s">
        <v>5508</v>
      </c>
      <c r="B7245" s="317">
        <v>85819</v>
      </c>
      <c r="C7245" s="317">
        <v>85819</v>
      </c>
      <c r="D7245" s="266">
        <f t="shared" si="139"/>
        <v>0</v>
      </c>
    </row>
    <row r="7246" spans="1:4" x14ac:dyDescent="0.25">
      <c r="A7246" s="316" t="s">
        <v>5509</v>
      </c>
      <c r="B7246" s="317">
        <v>550</v>
      </c>
      <c r="C7246" s="317">
        <v>550</v>
      </c>
      <c r="D7246" s="266">
        <f t="shared" si="139"/>
        <v>0</v>
      </c>
    </row>
    <row r="7247" spans="1:4" x14ac:dyDescent="0.25">
      <c r="A7247" s="316" t="s">
        <v>5509</v>
      </c>
      <c r="B7247" s="317">
        <v>550</v>
      </c>
      <c r="C7247" s="317">
        <v>550</v>
      </c>
      <c r="D7247" s="266">
        <f t="shared" si="139"/>
        <v>0</v>
      </c>
    </row>
    <row r="7248" spans="1:4" x14ac:dyDescent="0.25">
      <c r="A7248" s="316" t="s">
        <v>5509</v>
      </c>
      <c r="B7248" s="317">
        <v>550</v>
      </c>
      <c r="C7248" s="317">
        <v>550</v>
      </c>
      <c r="D7248" s="266">
        <f t="shared" si="139"/>
        <v>0</v>
      </c>
    </row>
    <row r="7249" spans="1:4" x14ac:dyDescent="0.25">
      <c r="A7249" s="316" t="s">
        <v>5509</v>
      </c>
      <c r="B7249" s="317">
        <v>550</v>
      </c>
      <c r="C7249" s="317">
        <v>550</v>
      </c>
      <c r="D7249" s="266">
        <f t="shared" si="139"/>
        <v>0</v>
      </c>
    </row>
    <row r="7250" spans="1:4" x14ac:dyDescent="0.25">
      <c r="A7250" s="316" t="s">
        <v>5509</v>
      </c>
      <c r="B7250" s="317">
        <v>550</v>
      </c>
      <c r="C7250" s="317">
        <v>550</v>
      </c>
      <c r="D7250" s="266">
        <f t="shared" si="139"/>
        <v>0</v>
      </c>
    </row>
    <row r="7251" spans="1:4" x14ac:dyDescent="0.25">
      <c r="A7251" s="316" t="s">
        <v>5509</v>
      </c>
      <c r="B7251" s="317">
        <v>550</v>
      </c>
      <c r="C7251" s="317">
        <v>550</v>
      </c>
      <c r="D7251" s="266">
        <f t="shared" si="139"/>
        <v>0</v>
      </c>
    </row>
    <row r="7252" spans="1:4" x14ac:dyDescent="0.25">
      <c r="A7252" s="316" t="s">
        <v>5509</v>
      </c>
      <c r="B7252" s="317">
        <v>550</v>
      </c>
      <c r="C7252" s="317">
        <v>550</v>
      </c>
      <c r="D7252" s="266">
        <f t="shared" si="139"/>
        <v>0</v>
      </c>
    </row>
    <row r="7253" spans="1:4" x14ac:dyDescent="0.25">
      <c r="A7253" s="316" t="s">
        <v>5509</v>
      </c>
      <c r="B7253" s="317">
        <v>550</v>
      </c>
      <c r="C7253" s="317">
        <v>550</v>
      </c>
      <c r="D7253" s="266">
        <f t="shared" si="139"/>
        <v>0</v>
      </c>
    </row>
    <row r="7254" spans="1:4" x14ac:dyDescent="0.25">
      <c r="A7254" s="316" t="s">
        <v>5509</v>
      </c>
      <c r="B7254" s="317">
        <v>550</v>
      </c>
      <c r="C7254" s="317">
        <v>550</v>
      </c>
      <c r="D7254" s="266">
        <f t="shared" si="139"/>
        <v>0</v>
      </c>
    </row>
    <row r="7255" spans="1:4" x14ac:dyDescent="0.25">
      <c r="A7255" s="316" t="s">
        <v>5509</v>
      </c>
      <c r="B7255" s="317">
        <v>550</v>
      </c>
      <c r="C7255" s="317">
        <v>550</v>
      </c>
      <c r="D7255" s="266">
        <f t="shared" ref="D7255:D7318" si="140">B7255-C7255</f>
        <v>0</v>
      </c>
    </row>
    <row r="7256" spans="1:4" x14ac:dyDescent="0.25">
      <c r="A7256" s="316" t="s">
        <v>5509</v>
      </c>
      <c r="B7256" s="317">
        <v>550</v>
      </c>
      <c r="C7256" s="317">
        <v>550</v>
      </c>
      <c r="D7256" s="266">
        <f t="shared" si="140"/>
        <v>0</v>
      </c>
    </row>
    <row r="7257" spans="1:4" x14ac:dyDescent="0.25">
      <c r="A7257" s="316" t="s">
        <v>5509</v>
      </c>
      <c r="B7257" s="317">
        <v>550</v>
      </c>
      <c r="C7257" s="317">
        <v>550</v>
      </c>
      <c r="D7257" s="266">
        <f t="shared" si="140"/>
        <v>0</v>
      </c>
    </row>
    <row r="7258" spans="1:4" x14ac:dyDescent="0.25">
      <c r="A7258" s="316" t="s">
        <v>5509</v>
      </c>
      <c r="B7258" s="317">
        <v>550</v>
      </c>
      <c r="C7258" s="317">
        <v>550</v>
      </c>
      <c r="D7258" s="266">
        <f t="shared" si="140"/>
        <v>0</v>
      </c>
    </row>
    <row r="7259" spans="1:4" x14ac:dyDescent="0.25">
      <c r="A7259" s="316" t="s">
        <v>5509</v>
      </c>
      <c r="B7259" s="317">
        <v>550</v>
      </c>
      <c r="C7259" s="317">
        <v>550</v>
      </c>
      <c r="D7259" s="266">
        <f t="shared" si="140"/>
        <v>0</v>
      </c>
    </row>
    <row r="7260" spans="1:4" x14ac:dyDescent="0.25">
      <c r="A7260" s="316" t="s">
        <v>5509</v>
      </c>
      <c r="B7260" s="317">
        <v>550</v>
      </c>
      <c r="C7260" s="317">
        <v>550</v>
      </c>
      <c r="D7260" s="266">
        <f t="shared" si="140"/>
        <v>0</v>
      </c>
    </row>
    <row r="7261" spans="1:4" x14ac:dyDescent="0.25">
      <c r="A7261" s="316" t="s">
        <v>5509</v>
      </c>
      <c r="B7261" s="317">
        <v>550</v>
      </c>
      <c r="C7261" s="317">
        <v>550</v>
      </c>
      <c r="D7261" s="266">
        <f t="shared" si="140"/>
        <v>0</v>
      </c>
    </row>
    <row r="7262" spans="1:4" x14ac:dyDescent="0.25">
      <c r="A7262" s="316" t="s">
        <v>5509</v>
      </c>
      <c r="B7262" s="317">
        <v>550</v>
      </c>
      <c r="C7262" s="317">
        <v>550</v>
      </c>
      <c r="D7262" s="266">
        <f t="shared" si="140"/>
        <v>0</v>
      </c>
    </row>
    <row r="7263" spans="1:4" x14ac:dyDescent="0.25">
      <c r="A7263" s="316" t="s">
        <v>5509</v>
      </c>
      <c r="B7263" s="317">
        <v>550</v>
      </c>
      <c r="C7263" s="317">
        <v>550</v>
      </c>
      <c r="D7263" s="266">
        <f t="shared" si="140"/>
        <v>0</v>
      </c>
    </row>
    <row r="7264" spans="1:4" x14ac:dyDescent="0.25">
      <c r="A7264" s="316" t="s">
        <v>5509</v>
      </c>
      <c r="B7264" s="317">
        <v>550</v>
      </c>
      <c r="C7264" s="317">
        <v>550</v>
      </c>
      <c r="D7264" s="266">
        <f t="shared" si="140"/>
        <v>0</v>
      </c>
    </row>
    <row r="7265" spans="1:4" x14ac:dyDescent="0.25">
      <c r="A7265" s="316" t="s">
        <v>5509</v>
      </c>
      <c r="B7265" s="317">
        <v>550</v>
      </c>
      <c r="C7265" s="317">
        <v>550</v>
      </c>
      <c r="D7265" s="266">
        <f t="shared" si="140"/>
        <v>0</v>
      </c>
    </row>
    <row r="7266" spans="1:4" x14ac:dyDescent="0.25">
      <c r="A7266" s="316" t="s">
        <v>5509</v>
      </c>
      <c r="B7266" s="317">
        <v>550</v>
      </c>
      <c r="C7266" s="317">
        <v>550</v>
      </c>
      <c r="D7266" s="266">
        <f t="shared" si="140"/>
        <v>0</v>
      </c>
    </row>
    <row r="7267" spans="1:4" x14ac:dyDescent="0.25">
      <c r="A7267" s="316" t="s">
        <v>5509</v>
      </c>
      <c r="B7267" s="317">
        <v>550</v>
      </c>
      <c r="C7267" s="317">
        <v>550</v>
      </c>
      <c r="D7267" s="266">
        <f t="shared" si="140"/>
        <v>0</v>
      </c>
    </row>
    <row r="7268" spans="1:4" x14ac:dyDescent="0.25">
      <c r="A7268" s="316" t="s">
        <v>5509</v>
      </c>
      <c r="B7268" s="317">
        <v>550</v>
      </c>
      <c r="C7268" s="317">
        <v>550</v>
      </c>
      <c r="D7268" s="266">
        <f t="shared" si="140"/>
        <v>0</v>
      </c>
    </row>
    <row r="7269" spans="1:4" x14ac:dyDescent="0.25">
      <c r="A7269" s="316" t="s">
        <v>5509</v>
      </c>
      <c r="B7269" s="317">
        <v>550</v>
      </c>
      <c r="C7269" s="317">
        <v>550</v>
      </c>
      <c r="D7269" s="266">
        <f t="shared" si="140"/>
        <v>0</v>
      </c>
    </row>
    <row r="7270" spans="1:4" x14ac:dyDescent="0.25">
      <c r="A7270" s="316" t="s">
        <v>5509</v>
      </c>
      <c r="B7270" s="317">
        <v>550</v>
      </c>
      <c r="C7270" s="317">
        <v>550</v>
      </c>
      <c r="D7270" s="266">
        <f t="shared" si="140"/>
        <v>0</v>
      </c>
    </row>
    <row r="7271" spans="1:4" x14ac:dyDescent="0.25">
      <c r="A7271" s="316" t="s">
        <v>5509</v>
      </c>
      <c r="B7271" s="317">
        <v>550</v>
      </c>
      <c r="C7271" s="317">
        <v>550</v>
      </c>
      <c r="D7271" s="266">
        <f t="shared" si="140"/>
        <v>0</v>
      </c>
    </row>
    <row r="7272" spans="1:4" x14ac:dyDescent="0.25">
      <c r="A7272" s="316" t="s">
        <v>5509</v>
      </c>
      <c r="B7272" s="317">
        <v>550</v>
      </c>
      <c r="C7272" s="317">
        <v>550</v>
      </c>
      <c r="D7272" s="266">
        <f t="shared" si="140"/>
        <v>0</v>
      </c>
    </row>
    <row r="7273" spans="1:4" x14ac:dyDescent="0.25">
      <c r="A7273" s="316" t="s">
        <v>5509</v>
      </c>
      <c r="B7273" s="317">
        <v>550</v>
      </c>
      <c r="C7273" s="317">
        <v>550</v>
      </c>
      <c r="D7273" s="266">
        <f t="shared" si="140"/>
        <v>0</v>
      </c>
    </row>
    <row r="7274" spans="1:4" x14ac:dyDescent="0.25">
      <c r="A7274" s="316" t="s">
        <v>5509</v>
      </c>
      <c r="B7274" s="317">
        <v>550</v>
      </c>
      <c r="C7274" s="317">
        <v>550</v>
      </c>
      <c r="D7274" s="266">
        <f t="shared" si="140"/>
        <v>0</v>
      </c>
    </row>
    <row r="7275" spans="1:4" x14ac:dyDescent="0.25">
      <c r="A7275" s="316" t="s">
        <v>5509</v>
      </c>
      <c r="B7275" s="317">
        <v>550</v>
      </c>
      <c r="C7275" s="317">
        <v>550</v>
      </c>
      <c r="D7275" s="266">
        <f t="shared" si="140"/>
        <v>0</v>
      </c>
    </row>
    <row r="7276" spans="1:4" x14ac:dyDescent="0.25">
      <c r="A7276" s="316" t="s">
        <v>5509</v>
      </c>
      <c r="B7276" s="317">
        <v>550</v>
      </c>
      <c r="C7276" s="317">
        <v>550</v>
      </c>
      <c r="D7276" s="266">
        <f t="shared" si="140"/>
        <v>0</v>
      </c>
    </row>
    <row r="7277" spans="1:4" x14ac:dyDescent="0.25">
      <c r="A7277" s="316" t="s">
        <v>5509</v>
      </c>
      <c r="B7277" s="317">
        <v>550</v>
      </c>
      <c r="C7277" s="317">
        <v>550</v>
      </c>
      <c r="D7277" s="266">
        <f t="shared" si="140"/>
        <v>0</v>
      </c>
    </row>
    <row r="7278" spans="1:4" x14ac:dyDescent="0.25">
      <c r="A7278" s="316" t="s">
        <v>5509</v>
      </c>
      <c r="B7278" s="317">
        <v>550</v>
      </c>
      <c r="C7278" s="317">
        <v>550</v>
      </c>
      <c r="D7278" s="266">
        <f t="shared" si="140"/>
        <v>0</v>
      </c>
    </row>
    <row r="7279" spans="1:4" x14ac:dyDescent="0.25">
      <c r="A7279" s="316" t="s">
        <v>5509</v>
      </c>
      <c r="B7279" s="317">
        <v>550</v>
      </c>
      <c r="C7279" s="317">
        <v>550</v>
      </c>
      <c r="D7279" s="266">
        <f t="shared" si="140"/>
        <v>0</v>
      </c>
    </row>
    <row r="7280" spans="1:4" x14ac:dyDescent="0.25">
      <c r="A7280" s="316" t="s">
        <v>5509</v>
      </c>
      <c r="B7280" s="317">
        <v>550</v>
      </c>
      <c r="C7280" s="317">
        <v>550</v>
      </c>
      <c r="D7280" s="266">
        <f t="shared" si="140"/>
        <v>0</v>
      </c>
    </row>
    <row r="7281" spans="1:4" x14ac:dyDescent="0.25">
      <c r="A7281" s="316" t="s">
        <v>5509</v>
      </c>
      <c r="B7281" s="317">
        <v>550</v>
      </c>
      <c r="C7281" s="317">
        <v>550</v>
      </c>
      <c r="D7281" s="266">
        <f t="shared" si="140"/>
        <v>0</v>
      </c>
    </row>
    <row r="7282" spans="1:4" x14ac:dyDescent="0.25">
      <c r="A7282" s="316" t="s">
        <v>5509</v>
      </c>
      <c r="B7282" s="317">
        <v>550</v>
      </c>
      <c r="C7282" s="317">
        <v>550</v>
      </c>
      <c r="D7282" s="266">
        <f t="shared" si="140"/>
        <v>0</v>
      </c>
    </row>
    <row r="7283" spans="1:4" x14ac:dyDescent="0.25">
      <c r="A7283" s="316" t="s">
        <v>5509</v>
      </c>
      <c r="B7283" s="317">
        <v>550</v>
      </c>
      <c r="C7283" s="317">
        <v>550</v>
      </c>
      <c r="D7283" s="266">
        <f t="shared" si="140"/>
        <v>0</v>
      </c>
    </row>
    <row r="7284" spans="1:4" x14ac:dyDescent="0.25">
      <c r="A7284" s="316" t="s">
        <v>5509</v>
      </c>
      <c r="B7284" s="317">
        <v>550</v>
      </c>
      <c r="C7284" s="317">
        <v>550</v>
      </c>
      <c r="D7284" s="266">
        <f t="shared" si="140"/>
        <v>0</v>
      </c>
    </row>
    <row r="7285" spans="1:4" x14ac:dyDescent="0.25">
      <c r="A7285" s="316" t="s">
        <v>5509</v>
      </c>
      <c r="B7285" s="317">
        <v>550</v>
      </c>
      <c r="C7285" s="317">
        <v>550</v>
      </c>
      <c r="D7285" s="266">
        <f t="shared" si="140"/>
        <v>0</v>
      </c>
    </row>
    <row r="7286" spans="1:4" x14ac:dyDescent="0.25">
      <c r="A7286" s="316" t="s">
        <v>5509</v>
      </c>
      <c r="B7286" s="317">
        <v>550</v>
      </c>
      <c r="C7286" s="317">
        <v>550</v>
      </c>
      <c r="D7286" s="266">
        <f t="shared" si="140"/>
        <v>0</v>
      </c>
    </row>
    <row r="7287" spans="1:4" x14ac:dyDescent="0.25">
      <c r="A7287" s="316" t="s">
        <v>5509</v>
      </c>
      <c r="B7287" s="317">
        <v>550</v>
      </c>
      <c r="C7287" s="317">
        <v>550</v>
      </c>
      <c r="D7287" s="266">
        <f t="shared" si="140"/>
        <v>0</v>
      </c>
    </row>
    <row r="7288" spans="1:4" x14ac:dyDescent="0.25">
      <c r="A7288" s="316" t="s">
        <v>5509</v>
      </c>
      <c r="B7288" s="317">
        <v>550</v>
      </c>
      <c r="C7288" s="317">
        <v>550</v>
      </c>
      <c r="D7288" s="266">
        <f t="shared" si="140"/>
        <v>0</v>
      </c>
    </row>
    <row r="7289" spans="1:4" x14ac:dyDescent="0.25">
      <c r="A7289" s="316" t="s">
        <v>5509</v>
      </c>
      <c r="B7289" s="317">
        <v>550</v>
      </c>
      <c r="C7289" s="317">
        <v>550</v>
      </c>
      <c r="D7289" s="266">
        <f t="shared" si="140"/>
        <v>0</v>
      </c>
    </row>
    <row r="7290" spans="1:4" x14ac:dyDescent="0.25">
      <c r="A7290" s="316" t="s">
        <v>5509</v>
      </c>
      <c r="B7290" s="317">
        <v>550</v>
      </c>
      <c r="C7290" s="317">
        <v>550</v>
      </c>
      <c r="D7290" s="266">
        <f t="shared" si="140"/>
        <v>0</v>
      </c>
    </row>
    <row r="7291" spans="1:4" x14ac:dyDescent="0.25">
      <c r="A7291" s="316" t="s">
        <v>5509</v>
      </c>
      <c r="B7291" s="317">
        <v>550</v>
      </c>
      <c r="C7291" s="317">
        <v>550</v>
      </c>
      <c r="D7291" s="266">
        <f t="shared" si="140"/>
        <v>0</v>
      </c>
    </row>
    <row r="7292" spans="1:4" x14ac:dyDescent="0.25">
      <c r="A7292" s="316" t="s">
        <v>5509</v>
      </c>
      <c r="B7292" s="317">
        <v>550</v>
      </c>
      <c r="C7292" s="317">
        <v>550</v>
      </c>
      <c r="D7292" s="266">
        <f t="shared" si="140"/>
        <v>0</v>
      </c>
    </row>
    <row r="7293" spans="1:4" x14ac:dyDescent="0.25">
      <c r="A7293" s="316" t="s">
        <v>5509</v>
      </c>
      <c r="B7293" s="317">
        <v>550</v>
      </c>
      <c r="C7293" s="317">
        <v>550</v>
      </c>
      <c r="D7293" s="266">
        <f t="shared" si="140"/>
        <v>0</v>
      </c>
    </row>
    <row r="7294" spans="1:4" x14ac:dyDescent="0.25">
      <c r="A7294" s="316" t="s">
        <v>5509</v>
      </c>
      <c r="B7294" s="317">
        <v>550</v>
      </c>
      <c r="C7294" s="317">
        <v>550</v>
      </c>
      <c r="D7294" s="266">
        <f t="shared" si="140"/>
        <v>0</v>
      </c>
    </row>
    <row r="7295" spans="1:4" x14ac:dyDescent="0.25">
      <c r="A7295" s="316" t="s">
        <v>5509</v>
      </c>
      <c r="B7295" s="317">
        <v>550</v>
      </c>
      <c r="C7295" s="317">
        <v>550</v>
      </c>
      <c r="D7295" s="266">
        <f t="shared" si="140"/>
        <v>0</v>
      </c>
    </row>
    <row r="7296" spans="1:4" x14ac:dyDescent="0.25">
      <c r="A7296" s="316" t="s">
        <v>5509</v>
      </c>
      <c r="B7296" s="317">
        <v>550</v>
      </c>
      <c r="C7296" s="317">
        <v>550</v>
      </c>
      <c r="D7296" s="266">
        <f t="shared" si="140"/>
        <v>0</v>
      </c>
    </row>
    <row r="7297" spans="1:4" x14ac:dyDescent="0.25">
      <c r="A7297" s="316" t="s">
        <v>5509</v>
      </c>
      <c r="B7297" s="317">
        <v>550</v>
      </c>
      <c r="C7297" s="317">
        <v>550</v>
      </c>
      <c r="D7297" s="266">
        <f t="shared" si="140"/>
        <v>0</v>
      </c>
    </row>
    <row r="7298" spans="1:4" x14ac:dyDescent="0.25">
      <c r="A7298" s="316" t="s">
        <v>5509</v>
      </c>
      <c r="B7298" s="317">
        <v>550</v>
      </c>
      <c r="C7298" s="317">
        <v>550</v>
      </c>
      <c r="D7298" s="266">
        <f t="shared" si="140"/>
        <v>0</v>
      </c>
    </row>
    <row r="7299" spans="1:4" x14ac:dyDescent="0.25">
      <c r="A7299" s="316" t="s">
        <v>5509</v>
      </c>
      <c r="B7299" s="317">
        <v>550</v>
      </c>
      <c r="C7299" s="317">
        <v>550</v>
      </c>
      <c r="D7299" s="266">
        <f t="shared" si="140"/>
        <v>0</v>
      </c>
    </row>
    <row r="7300" spans="1:4" x14ac:dyDescent="0.25">
      <c r="A7300" s="316" t="s">
        <v>5509</v>
      </c>
      <c r="B7300" s="317">
        <v>550</v>
      </c>
      <c r="C7300" s="317">
        <v>550</v>
      </c>
      <c r="D7300" s="266">
        <f t="shared" si="140"/>
        <v>0</v>
      </c>
    </row>
    <row r="7301" spans="1:4" x14ac:dyDescent="0.25">
      <c r="A7301" s="316" t="s">
        <v>5509</v>
      </c>
      <c r="B7301" s="317">
        <v>550</v>
      </c>
      <c r="C7301" s="317">
        <v>550</v>
      </c>
      <c r="D7301" s="266">
        <f t="shared" si="140"/>
        <v>0</v>
      </c>
    </row>
    <row r="7302" spans="1:4" x14ac:dyDescent="0.25">
      <c r="A7302" s="316" t="s">
        <v>5509</v>
      </c>
      <c r="B7302" s="317">
        <v>550</v>
      </c>
      <c r="C7302" s="317">
        <v>550</v>
      </c>
      <c r="D7302" s="266">
        <f t="shared" si="140"/>
        <v>0</v>
      </c>
    </row>
    <row r="7303" spans="1:4" x14ac:dyDescent="0.25">
      <c r="A7303" s="316" t="s">
        <v>5509</v>
      </c>
      <c r="B7303" s="317">
        <v>550</v>
      </c>
      <c r="C7303" s="317">
        <v>550</v>
      </c>
      <c r="D7303" s="266">
        <f t="shared" si="140"/>
        <v>0</v>
      </c>
    </row>
    <row r="7304" spans="1:4" x14ac:dyDescent="0.25">
      <c r="A7304" s="316" t="s">
        <v>5509</v>
      </c>
      <c r="B7304" s="317">
        <v>550</v>
      </c>
      <c r="C7304" s="317">
        <v>550</v>
      </c>
      <c r="D7304" s="266">
        <f t="shared" si="140"/>
        <v>0</v>
      </c>
    </row>
    <row r="7305" spans="1:4" x14ac:dyDescent="0.25">
      <c r="A7305" s="316" t="s">
        <v>5509</v>
      </c>
      <c r="B7305" s="317">
        <v>550</v>
      </c>
      <c r="C7305" s="317">
        <v>550</v>
      </c>
      <c r="D7305" s="266">
        <f t="shared" si="140"/>
        <v>0</v>
      </c>
    </row>
    <row r="7306" spans="1:4" x14ac:dyDescent="0.25">
      <c r="A7306" s="316" t="s">
        <v>5509</v>
      </c>
      <c r="B7306" s="317">
        <v>550</v>
      </c>
      <c r="C7306" s="317">
        <v>550</v>
      </c>
      <c r="D7306" s="266">
        <f t="shared" si="140"/>
        <v>0</v>
      </c>
    </row>
    <row r="7307" spans="1:4" x14ac:dyDescent="0.25">
      <c r="A7307" s="316" t="s">
        <v>5509</v>
      </c>
      <c r="B7307" s="317">
        <v>550</v>
      </c>
      <c r="C7307" s="317">
        <v>550</v>
      </c>
      <c r="D7307" s="266">
        <f t="shared" si="140"/>
        <v>0</v>
      </c>
    </row>
    <row r="7308" spans="1:4" x14ac:dyDescent="0.25">
      <c r="A7308" s="316" t="s">
        <v>5509</v>
      </c>
      <c r="B7308" s="317">
        <v>513</v>
      </c>
      <c r="C7308" s="317">
        <v>513</v>
      </c>
      <c r="D7308" s="266">
        <f t="shared" si="140"/>
        <v>0</v>
      </c>
    </row>
    <row r="7309" spans="1:4" x14ac:dyDescent="0.25">
      <c r="A7309" s="316" t="s">
        <v>5510</v>
      </c>
      <c r="B7309" s="317">
        <v>13000</v>
      </c>
      <c r="C7309" s="317">
        <v>13000</v>
      </c>
      <c r="D7309" s="266">
        <f t="shared" si="140"/>
        <v>0</v>
      </c>
    </row>
    <row r="7310" spans="1:4" x14ac:dyDescent="0.25">
      <c r="A7310" s="316" t="s">
        <v>5510</v>
      </c>
      <c r="B7310" s="317">
        <v>13000</v>
      </c>
      <c r="C7310" s="317">
        <v>13000</v>
      </c>
      <c r="D7310" s="266">
        <f t="shared" si="140"/>
        <v>0</v>
      </c>
    </row>
    <row r="7311" spans="1:4" x14ac:dyDescent="0.25">
      <c r="A7311" s="316" t="s">
        <v>5510</v>
      </c>
      <c r="B7311" s="317">
        <v>13000</v>
      </c>
      <c r="C7311" s="317">
        <v>13000</v>
      </c>
      <c r="D7311" s="266">
        <f t="shared" si="140"/>
        <v>0</v>
      </c>
    </row>
    <row r="7312" spans="1:4" x14ac:dyDescent="0.25">
      <c r="A7312" s="316" t="s">
        <v>5510</v>
      </c>
      <c r="B7312" s="317">
        <v>13000</v>
      </c>
      <c r="C7312" s="317">
        <v>13000</v>
      </c>
      <c r="D7312" s="266">
        <f t="shared" si="140"/>
        <v>0</v>
      </c>
    </row>
    <row r="7313" spans="1:4" x14ac:dyDescent="0.25">
      <c r="A7313" s="316" t="s">
        <v>5511</v>
      </c>
      <c r="B7313" s="317">
        <v>78740</v>
      </c>
      <c r="C7313" s="317">
        <v>78740</v>
      </c>
      <c r="D7313" s="266">
        <f t="shared" si="140"/>
        <v>0</v>
      </c>
    </row>
    <row r="7314" spans="1:4" x14ac:dyDescent="0.25">
      <c r="A7314" s="316" t="s">
        <v>5512</v>
      </c>
      <c r="B7314" s="317">
        <v>149606</v>
      </c>
      <c r="C7314" s="317">
        <v>149606</v>
      </c>
      <c r="D7314" s="266">
        <f t="shared" si="140"/>
        <v>0</v>
      </c>
    </row>
    <row r="7315" spans="1:4" x14ac:dyDescent="0.25">
      <c r="A7315" s="294" t="s">
        <v>5796</v>
      </c>
      <c r="B7315" s="318">
        <v>11024</v>
      </c>
      <c r="C7315" s="318">
        <v>11024</v>
      </c>
      <c r="D7315" s="266">
        <f t="shared" si="140"/>
        <v>0</v>
      </c>
    </row>
    <row r="7316" spans="1:4" x14ac:dyDescent="0.25">
      <c r="A7316" s="294" t="s">
        <v>5797</v>
      </c>
      <c r="B7316" s="318">
        <v>1030</v>
      </c>
      <c r="C7316" s="318">
        <v>1030</v>
      </c>
      <c r="D7316" s="266">
        <f t="shared" si="140"/>
        <v>0</v>
      </c>
    </row>
    <row r="7317" spans="1:4" x14ac:dyDescent="0.25">
      <c r="A7317" s="294" t="s">
        <v>5797</v>
      </c>
      <c r="B7317" s="318">
        <v>1030</v>
      </c>
      <c r="C7317" s="318">
        <v>1030</v>
      </c>
      <c r="D7317" s="266">
        <f t="shared" si="140"/>
        <v>0</v>
      </c>
    </row>
    <row r="7318" spans="1:4" x14ac:dyDescent="0.25">
      <c r="A7318" s="294" t="s">
        <v>5797</v>
      </c>
      <c r="B7318" s="318">
        <v>1030</v>
      </c>
      <c r="C7318" s="318">
        <v>1030</v>
      </c>
      <c r="D7318" s="266">
        <f t="shared" si="140"/>
        <v>0</v>
      </c>
    </row>
    <row r="7319" spans="1:4" x14ac:dyDescent="0.25">
      <c r="A7319" s="294" t="s">
        <v>5797</v>
      </c>
      <c r="B7319" s="318">
        <v>1030</v>
      </c>
      <c r="C7319" s="318">
        <v>1030</v>
      </c>
      <c r="D7319" s="266">
        <f t="shared" ref="D7319:D7382" si="141">B7319-C7319</f>
        <v>0</v>
      </c>
    </row>
    <row r="7320" spans="1:4" x14ac:dyDescent="0.25">
      <c r="A7320" s="294" t="s">
        <v>5797</v>
      </c>
      <c r="B7320" s="318">
        <v>1030</v>
      </c>
      <c r="C7320" s="318">
        <v>1030</v>
      </c>
      <c r="D7320" s="266">
        <f t="shared" si="141"/>
        <v>0</v>
      </c>
    </row>
    <row r="7321" spans="1:4" x14ac:dyDescent="0.25">
      <c r="A7321" s="294" t="s">
        <v>5797</v>
      </c>
      <c r="B7321" s="318">
        <v>1030</v>
      </c>
      <c r="C7321" s="318">
        <v>1030</v>
      </c>
      <c r="D7321" s="266">
        <f t="shared" si="141"/>
        <v>0</v>
      </c>
    </row>
    <row r="7322" spans="1:4" x14ac:dyDescent="0.25">
      <c r="A7322" s="294" t="s">
        <v>5797</v>
      </c>
      <c r="B7322" s="318">
        <v>1030</v>
      </c>
      <c r="C7322" s="318">
        <v>1030</v>
      </c>
      <c r="D7322" s="266">
        <f t="shared" si="141"/>
        <v>0</v>
      </c>
    </row>
    <row r="7323" spans="1:4" x14ac:dyDescent="0.25">
      <c r="A7323" s="294" t="s">
        <v>5797</v>
      </c>
      <c r="B7323" s="318">
        <v>1030</v>
      </c>
      <c r="C7323" s="318">
        <v>1030</v>
      </c>
      <c r="D7323" s="266">
        <f t="shared" si="141"/>
        <v>0</v>
      </c>
    </row>
    <row r="7324" spans="1:4" x14ac:dyDescent="0.25">
      <c r="A7324" s="294" t="s">
        <v>5797</v>
      </c>
      <c r="B7324" s="318">
        <v>1030</v>
      </c>
      <c r="C7324" s="318">
        <v>1030</v>
      </c>
      <c r="D7324" s="266">
        <f t="shared" si="141"/>
        <v>0</v>
      </c>
    </row>
    <row r="7325" spans="1:4" x14ac:dyDescent="0.25">
      <c r="A7325" s="294" t="s">
        <v>5797</v>
      </c>
      <c r="B7325" s="318">
        <v>1030</v>
      </c>
      <c r="C7325" s="318">
        <v>1030</v>
      </c>
      <c r="D7325" s="266">
        <f t="shared" si="141"/>
        <v>0</v>
      </c>
    </row>
    <row r="7326" spans="1:4" x14ac:dyDescent="0.25">
      <c r="A7326" s="294" t="s">
        <v>5797</v>
      </c>
      <c r="B7326" s="318">
        <v>1030</v>
      </c>
      <c r="C7326" s="318">
        <v>1030</v>
      </c>
      <c r="D7326" s="266">
        <f t="shared" si="141"/>
        <v>0</v>
      </c>
    </row>
    <row r="7327" spans="1:4" x14ac:dyDescent="0.25">
      <c r="A7327" s="294" t="s">
        <v>5797</v>
      </c>
      <c r="B7327" s="318">
        <v>1030</v>
      </c>
      <c r="C7327" s="318">
        <v>1030</v>
      </c>
      <c r="D7327" s="266">
        <f t="shared" si="141"/>
        <v>0</v>
      </c>
    </row>
    <row r="7328" spans="1:4" x14ac:dyDescent="0.25">
      <c r="A7328" s="294" t="s">
        <v>5797</v>
      </c>
      <c r="B7328" s="318">
        <v>1030</v>
      </c>
      <c r="C7328" s="318">
        <v>1030</v>
      </c>
      <c r="D7328" s="266">
        <f t="shared" si="141"/>
        <v>0</v>
      </c>
    </row>
    <row r="7329" spans="1:4" x14ac:dyDescent="0.25">
      <c r="A7329" s="294" t="s">
        <v>5797</v>
      </c>
      <c r="B7329" s="318">
        <v>1030</v>
      </c>
      <c r="C7329" s="318">
        <v>1030</v>
      </c>
      <c r="D7329" s="266">
        <f t="shared" si="141"/>
        <v>0</v>
      </c>
    </row>
    <row r="7330" spans="1:4" x14ac:dyDescent="0.25">
      <c r="A7330" s="294" t="s">
        <v>5797</v>
      </c>
      <c r="B7330" s="318">
        <v>1030</v>
      </c>
      <c r="C7330" s="318">
        <v>1030</v>
      </c>
      <c r="D7330" s="266">
        <f t="shared" si="141"/>
        <v>0</v>
      </c>
    </row>
    <row r="7331" spans="1:4" x14ac:dyDescent="0.25">
      <c r="A7331" s="294" t="s">
        <v>5797</v>
      </c>
      <c r="B7331" s="318">
        <v>1030</v>
      </c>
      <c r="C7331" s="318">
        <v>1030</v>
      </c>
      <c r="D7331" s="266">
        <f t="shared" si="141"/>
        <v>0</v>
      </c>
    </row>
    <row r="7332" spans="1:4" x14ac:dyDescent="0.25">
      <c r="A7332" s="294" t="s">
        <v>5797</v>
      </c>
      <c r="B7332" s="318">
        <v>1030</v>
      </c>
      <c r="C7332" s="318">
        <v>1030</v>
      </c>
      <c r="D7332" s="266">
        <f t="shared" si="141"/>
        <v>0</v>
      </c>
    </row>
    <row r="7333" spans="1:4" x14ac:dyDescent="0.25">
      <c r="A7333" s="294" t="s">
        <v>5797</v>
      </c>
      <c r="B7333" s="318">
        <v>1030</v>
      </c>
      <c r="C7333" s="318">
        <v>1030</v>
      </c>
      <c r="D7333" s="266">
        <f t="shared" si="141"/>
        <v>0</v>
      </c>
    </row>
    <row r="7334" spans="1:4" x14ac:dyDescent="0.25">
      <c r="A7334" s="294" t="s">
        <v>5797</v>
      </c>
      <c r="B7334" s="318">
        <v>1030</v>
      </c>
      <c r="C7334" s="318">
        <v>1030</v>
      </c>
      <c r="D7334" s="266">
        <f t="shared" si="141"/>
        <v>0</v>
      </c>
    </row>
    <row r="7335" spans="1:4" x14ac:dyDescent="0.25">
      <c r="A7335" s="294" t="s">
        <v>5797</v>
      </c>
      <c r="B7335" s="318">
        <v>1030</v>
      </c>
      <c r="C7335" s="318">
        <v>1030</v>
      </c>
      <c r="D7335" s="266">
        <f t="shared" si="141"/>
        <v>0</v>
      </c>
    </row>
    <row r="7336" spans="1:4" x14ac:dyDescent="0.25">
      <c r="A7336" s="294" t="s">
        <v>5797</v>
      </c>
      <c r="B7336" s="318">
        <v>1030</v>
      </c>
      <c r="C7336" s="318">
        <v>1030</v>
      </c>
      <c r="D7336" s="266">
        <f t="shared" si="141"/>
        <v>0</v>
      </c>
    </row>
    <row r="7337" spans="1:4" x14ac:dyDescent="0.25">
      <c r="A7337" s="294" t="s">
        <v>5797</v>
      </c>
      <c r="B7337" s="318">
        <v>1030</v>
      </c>
      <c r="C7337" s="318">
        <v>1030</v>
      </c>
      <c r="D7337" s="266">
        <f t="shared" si="141"/>
        <v>0</v>
      </c>
    </row>
    <row r="7338" spans="1:4" x14ac:dyDescent="0.25">
      <c r="A7338" s="294" t="s">
        <v>5797</v>
      </c>
      <c r="B7338" s="318">
        <v>1030</v>
      </c>
      <c r="C7338" s="318">
        <v>1030</v>
      </c>
      <c r="D7338" s="266">
        <f t="shared" si="141"/>
        <v>0</v>
      </c>
    </row>
    <row r="7339" spans="1:4" x14ac:dyDescent="0.25">
      <c r="A7339" s="294" t="s">
        <v>5797</v>
      </c>
      <c r="B7339" s="318">
        <v>1030</v>
      </c>
      <c r="C7339" s="318">
        <v>1030</v>
      </c>
      <c r="D7339" s="266">
        <f t="shared" si="141"/>
        <v>0</v>
      </c>
    </row>
    <row r="7340" spans="1:4" x14ac:dyDescent="0.25">
      <c r="A7340" s="294" t="s">
        <v>5797</v>
      </c>
      <c r="B7340" s="318">
        <v>1030</v>
      </c>
      <c r="C7340" s="318">
        <v>1030</v>
      </c>
      <c r="D7340" s="266">
        <f t="shared" si="141"/>
        <v>0</v>
      </c>
    </row>
    <row r="7341" spans="1:4" x14ac:dyDescent="0.25">
      <c r="A7341" s="294" t="s">
        <v>5797</v>
      </c>
      <c r="B7341" s="318">
        <v>1030</v>
      </c>
      <c r="C7341" s="318">
        <v>1030</v>
      </c>
      <c r="D7341" s="266">
        <f t="shared" si="141"/>
        <v>0</v>
      </c>
    </row>
    <row r="7342" spans="1:4" x14ac:dyDescent="0.25">
      <c r="A7342" s="294" t="s">
        <v>5797</v>
      </c>
      <c r="B7342" s="318">
        <v>1030</v>
      </c>
      <c r="C7342" s="318">
        <v>1030</v>
      </c>
      <c r="D7342" s="266">
        <f t="shared" si="141"/>
        <v>0</v>
      </c>
    </row>
    <row r="7343" spans="1:4" x14ac:dyDescent="0.25">
      <c r="A7343" s="294" t="s">
        <v>5797</v>
      </c>
      <c r="B7343" s="318">
        <v>1030</v>
      </c>
      <c r="C7343" s="318">
        <v>1030</v>
      </c>
      <c r="D7343" s="266">
        <f t="shared" si="141"/>
        <v>0</v>
      </c>
    </row>
    <row r="7344" spans="1:4" x14ac:dyDescent="0.25">
      <c r="A7344" s="294" t="s">
        <v>5797</v>
      </c>
      <c r="B7344" s="318">
        <v>1030</v>
      </c>
      <c r="C7344" s="318">
        <v>1030</v>
      </c>
      <c r="D7344" s="266">
        <f t="shared" si="141"/>
        <v>0</v>
      </c>
    </row>
    <row r="7345" spans="1:4" x14ac:dyDescent="0.25">
      <c r="A7345" s="294" t="s">
        <v>5797</v>
      </c>
      <c r="B7345" s="318">
        <v>1030</v>
      </c>
      <c r="C7345" s="318">
        <v>1030</v>
      </c>
      <c r="D7345" s="266">
        <f t="shared" si="141"/>
        <v>0</v>
      </c>
    </row>
    <row r="7346" spans="1:4" x14ac:dyDescent="0.25">
      <c r="A7346" s="294" t="s">
        <v>5797</v>
      </c>
      <c r="B7346" s="318">
        <v>1030</v>
      </c>
      <c r="C7346" s="318">
        <v>1030</v>
      </c>
      <c r="D7346" s="266">
        <f t="shared" si="141"/>
        <v>0</v>
      </c>
    </row>
    <row r="7347" spans="1:4" x14ac:dyDescent="0.25">
      <c r="A7347" s="294" t="s">
        <v>5797</v>
      </c>
      <c r="B7347" s="318">
        <v>1030</v>
      </c>
      <c r="C7347" s="318">
        <v>1030</v>
      </c>
      <c r="D7347" s="266">
        <f t="shared" si="141"/>
        <v>0</v>
      </c>
    </row>
    <row r="7348" spans="1:4" x14ac:dyDescent="0.25">
      <c r="A7348" s="294" t="s">
        <v>5797</v>
      </c>
      <c r="B7348" s="318">
        <v>1030</v>
      </c>
      <c r="C7348" s="318">
        <v>1030</v>
      </c>
      <c r="D7348" s="266">
        <f t="shared" si="141"/>
        <v>0</v>
      </c>
    </row>
    <row r="7349" spans="1:4" x14ac:dyDescent="0.25">
      <c r="A7349" s="294" t="s">
        <v>5797</v>
      </c>
      <c r="B7349" s="318">
        <v>1030</v>
      </c>
      <c r="C7349" s="318">
        <v>1030</v>
      </c>
      <c r="D7349" s="266">
        <f t="shared" si="141"/>
        <v>0</v>
      </c>
    </row>
    <row r="7350" spans="1:4" x14ac:dyDescent="0.25">
      <c r="A7350" s="294" t="s">
        <v>5797</v>
      </c>
      <c r="B7350" s="318">
        <v>1030</v>
      </c>
      <c r="C7350" s="318">
        <v>1030</v>
      </c>
      <c r="D7350" s="266">
        <f t="shared" si="141"/>
        <v>0</v>
      </c>
    </row>
    <row r="7351" spans="1:4" x14ac:dyDescent="0.25">
      <c r="A7351" s="294" t="s">
        <v>5797</v>
      </c>
      <c r="B7351" s="318">
        <v>1030</v>
      </c>
      <c r="C7351" s="318">
        <v>1030</v>
      </c>
      <c r="D7351" s="266">
        <f t="shared" si="141"/>
        <v>0</v>
      </c>
    </row>
    <row r="7352" spans="1:4" x14ac:dyDescent="0.25">
      <c r="A7352" s="294" t="s">
        <v>5797</v>
      </c>
      <c r="B7352" s="318">
        <v>1030</v>
      </c>
      <c r="C7352" s="318">
        <v>1030</v>
      </c>
      <c r="D7352" s="266">
        <f t="shared" si="141"/>
        <v>0</v>
      </c>
    </row>
    <row r="7353" spans="1:4" x14ac:dyDescent="0.25">
      <c r="A7353" s="294" t="s">
        <v>5797</v>
      </c>
      <c r="B7353" s="318">
        <v>1030</v>
      </c>
      <c r="C7353" s="318">
        <v>1030</v>
      </c>
      <c r="D7353" s="266">
        <f t="shared" si="141"/>
        <v>0</v>
      </c>
    </row>
    <row r="7354" spans="1:4" x14ac:dyDescent="0.25">
      <c r="A7354" s="294" t="s">
        <v>5797</v>
      </c>
      <c r="B7354" s="318">
        <v>1030</v>
      </c>
      <c r="C7354" s="318">
        <v>1030</v>
      </c>
      <c r="D7354" s="266">
        <f t="shared" si="141"/>
        <v>0</v>
      </c>
    </row>
    <row r="7355" spans="1:4" x14ac:dyDescent="0.25">
      <c r="A7355" s="294" t="s">
        <v>5797</v>
      </c>
      <c r="B7355" s="318">
        <v>1030</v>
      </c>
      <c r="C7355" s="318">
        <v>1030</v>
      </c>
      <c r="D7355" s="266">
        <f t="shared" si="141"/>
        <v>0</v>
      </c>
    </row>
    <row r="7356" spans="1:4" x14ac:dyDescent="0.25">
      <c r="A7356" s="294" t="s">
        <v>5797</v>
      </c>
      <c r="B7356" s="318">
        <v>1030</v>
      </c>
      <c r="C7356" s="318">
        <v>1030</v>
      </c>
      <c r="D7356" s="266">
        <f t="shared" si="141"/>
        <v>0</v>
      </c>
    </row>
    <row r="7357" spans="1:4" x14ac:dyDescent="0.25">
      <c r="A7357" s="294" t="s">
        <v>5797</v>
      </c>
      <c r="B7357" s="318">
        <v>1030</v>
      </c>
      <c r="C7357" s="318">
        <v>1030</v>
      </c>
      <c r="D7357" s="266">
        <f t="shared" si="141"/>
        <v>0</v>
      </c>
    </row>
    <row r="7358" spans="1:4" x14ac:dyDescent="0.25">
      <c r="A7358" s="294" t="s">
        <v>5797</v>
      </c>
      <c r="B7358" s="318">
        <v>1030</v>
      </c>
      <c r="C7358" s="318">
        <v>1030</v>
      </c>
      <c r="D7358" s="266">
        <f t="shared" si="141"/>
        <v>0</v>
      </c>
    </row>
    <row r="7359" spans="1:4" x14ac:dyDescent="0.25">
      <c r="A7359" s="294" t="s">
        <v>5797</v>
      </c>
      <c r="B7359" s="318">
        <v>1030</v>
      </c>
      <c r="C7359" s="318">
        <v>1030</v>
      </c>
      <c r="D7359" s="266">
        <f t="shared" si="141"/>
        <v>0</v>
      </c>
    </row>
    <row r="7360" spans="1:4" x14ac:dyDescent="0.25">
      <c r="A7360" s="294" t="s">
        <v>5797</v>
      </c>
      <c r="B7360" s="318">
        <v>1030</v>
      </c>
      <c r="C7360" s="318">
        <v>1030</v>
      </c>
      <c r="D7360" s="266">
        <f t="shared" si="141"/>
        <v>0</v>
      </c>
    </row>
    <row r="7361" spans="1:4" x14ac:dyDescent="0.25">
      <c r="A7361" s="294" t="s">
        <v>5797</v>
      </c>
      <c r="B7361" s="318">
        <v>1030</v>
      </c>
      <c r="C7361" s="318">
        <v>1030</v>
      </c>
      <c r="D7361" s="266">
        <f t="shared" si="141"/>
        <v>0</v>
      </c>
    </row>
    <row r="7362" spans="1:4" x14ac:dyDescent="0.25">
      <c r="A7362" s="294" t="s">
        <v>5797</v>
      </c>
      <c r="B7362" s="318">
        <v>1030</v>
      </c>
      <c r="C7362" s="318">
        <v>1030</v>
      </c>
      <c r="D7362" s="266">
        <f t="shared" si="141"/>
        <v>0</v>
      </c>
    </row>
    <row r="7363" spans="1:4" x14ac:dyDescent="0.25">
      <c r="A7363" s="294" t="s">
        <v>5797</v>
      </c>
      <c r="B7363" s="318">
        <v>1030</v>
      </c>
      <c r="C7363" s="318">
        <v>1030</v>
      </c>
      <c r="D7363" s="266">
        <f t="shared" si="141"/>
        <v>0</v>
      </c>
    </row>
    <row r="7364" spans="1:4" x14ac:dyDescent="0.25">
      <c r="A7364" s="294" t="s">
        <v>5797</v>
      </c>
      <c r="B7364" s="318">
        <v>1030</v>
      </c>
      <c r="C7364" s="318">
        <v>1030</v>
      </c>
      <c r="D7364" s="266">
        <f t="shared" si="141"/>
        <v>0</v>
      </c>
    </row>
    <row r="7365" spans="1:4" x14ac:dyDescent="0.25">
      <c r="A7365" s="294" t="s">
        <v>5797</v>
      </c>
      <c r="B7365" s="318">
        <v>1030</v>
      </c>
      <c r="C7365" s="318">
        <v>1030</v>
      </c>
      <c r="D7365" s="266">
        <f t="shared" si="141"/>
        <v>0</v>
      </c>
    </row>
    <row r="7366" spans="1:4" x14ac:dyDescent="0.25">
      <c r="A7366" s="294" t="s">
        <v>5797</v>
      </c>
      <c r="B7366" s="318">
        <v>1030</v>
      </c>
      <c r="C7366" s="318">
        <v>1030</v>
      </c>
      <c r="D7366" s="266">
        <f t="shared" si="141"/>
        <v>0</v>
      </c>
    </row>
    <row r="7367" spans="1:4" x14ac:dyDescent="0.25">
      <c r="A7367" s="294" t="s">
        <v>5797</v>
      </c>
      <c r="B7367" s="318">
        <v>1030</v>
      </c>
      <c r="C7367" s="318">
        <v>1030</v>
      </c>
      <c r="D7367" s="266">
        <f t="shared" si="141"/>
        <v>0</v>
      </c>
    </row>
    <row r="7368" spans="1:4" x14ac:dyDescent="0.25">
      <c r="A7368" s="294" t="s">
        <v>5797</v>
      </c>
      <c r="B7368" s="318">
        <v>1030</v>
      </c>
      <c r="C7368" s="318">
        <v>1030</v>
      </c>
      <c r="D7368" s="266">
        <f t="shared" si="141"/>
        <v>0</v>
      </c>
    </row>
    <row r="7369" spans="1:4" x14ac:dyDescent="0.25">
      <c r="A7369" s="294" t="s">
        <v>5797</v>
      </c>
      <c r="B7369" s="318">
        <v>1030</v>
      </c>
      <c r="C7369" s="318">
        <v>1030</v>
      </c>
      <c r="D7369" s="266">
        <f t="shared" si="141"/>
        <v>0</v>
      </c>
    </row>
    <row r="7370" spans="1:4" x14ac:dyDescent="0.25">
      <c r="A7370" s="294" t="s">
        <v>5797</v>
      </c>
      <c r="B7370" s="318">
        <v>1030</v>
      </c>
      <c r="C7370" s="318">
        <v>1030</v>
      </c>
      <c r="D7370" s="266">
        <f t="shared" si="141"/>
        <v>0</v>
      </c>
    </row>
    <row r="7371" spans="1:4" x14ac:dyDescent="0.25">
      <c r="A7371" s="294" t="s">
        <v>5797</v>
      </c>
      <c r="B7371" s="318">
        <v>1030</v>
      </c>
      <c r="C7371" s="318">
        <v>1030</v>
      </c>
      <c r="D7371" s="266">
        <f t="shared" si="141"/>
        <v>0</v>
      </c>
    </row>
    <row r="7372" spans="1:4" x14ac:dyDescent="0.25">
      <c r="A7372" s="294" t="s">
        <v>5797</v>
      </c>
      <c r="B7372" s="318">
        <v>1030</v>
      </c>
      <c r="C7372" s="318">
        <v>1030</v>
      </c>
      <c r="D7372" s="266">
        <f t="shared" si="141"/>
        <v>0</v>
      </c>
    </row>
    <row r="7373" spans="1:4" x14ac:dyDescent="0.25">
      <c r="A7373" s="294" t="s">
        <v>5797</v>
      </c>
      <c r="B7373" s="318">
        <v>1030</v>
      </c>
      <c r="C7373" s="318">
        <v>1030</v>
      </c>
      <c r="D7373" s="266">
        <f t="shared" si="141"/>
        <v>0</v>
      </c>
    </row>
    <row r="7374" spans="1:4" x14ac:dyDescent="0.25">
      <c r="A7374" s="294" t="s">
        <v>5797</v>
      </c>
      <c r="B7374" s="318">
        <v>1030</v>
      </c>
      <c r="C7374" s="318">
        <v>1030</v>
      </c>
      <c r="D7374" s="266">
        <f t="shared" si="141"/>
        <v>0</v>
      </c>
    </row>
    <row r="7375" spans="1:4" x14ac:dyDescent="0.25">
      <c r="A7375" s="294" t="s">
        <v>5797</v>
      </c>
      <c r="B7375" s="318">
        <v>1030</v>
      </c>
      <c r="C7375" s="318">
        <v>1030</v>
      </c>
      <c r="D7375" s="266">
        <f t="shared" si="141"/>
        <v>0</v>
      </c>
    </row>
    <row r="7376" spans="1:4" x14ac:dyDescent="0.25">
      <c r="A7376" s="294" t="s">
        <v>5797</v>
      </c>
      <c r="B7376" s="318">
        <v>1030</v>
      </c>
      <c r="C7376" s="318">
        <v>1030</v>
      </c>
      <c r="D7376" s="266">
        <f t="shared" si="141"/>
        <v>0</v>
      </c>
    </row>
    <row r="7377" spans="1:4" x14ac:dyDescent="0.25">
      <c r="A7377" s="294" t="s">
        <v>5797</v>
      </c>
      <c r="B7377" s="318">
        <v>1030</v>
      </c>
      <c r="C7377" s="318">
        <v>1030</v>
      </c>
      <c r="D7377" s="266">
        <f t="shared" si="141"/>
        <v>0</v>
      </c>
    </row>
    <row r="7378" spans="1:4" x14ac:dyDescent="0.25">
      <c r="A7378" s="294" t="s">
        <v>5797</v>
      </c>
      <c r="B7378" s="318">
        <v>1030</v>
      </c>
      <c r="C7378" s="318">
        <v>1030</v>
      </c>
      <c r="D7378" s="266">
        <f t="shared" si="141"/>
        <v>0</v>
      </c>
    </row>
    <row r="7379" spans="1:4" x14ac:dyDescent="0.25">
      <c r="A7379" s="294" t="s">
        <v>5797</v>
      </c>
      <c r="B7379" s="318">
        <v>1030</v>
      </c>
      <c r="C7379" s="318">
        <v>1030</v>
      </c>
      <c r="D7379" s="266">
        <f t="shared" si="141"/>
        <v>0</v>
      </c>
    </row>
    <row r="7380" spans="1:4" x14ac:dyDescent="0.25">
      <c r="A7380" s="294" t="s">
        <v>5797</v>
      </c>
      <c r="B7380" s="318">
        <v>1030</v>
      </c>
      <c r="C7380" s="318">
        <v>1030</v>
      </c>
      <c r="D7380" s="266">
        <f t="shared" si="141"/>
        <v>0</v>
      </c>
    </row>
    <row r="7381" spans="1:4" x14ac:dyDescent="0.25">
      <c r="A7381" s="294" t="s">
        <v>5797</v>
      </c>
      <c r="B7381" s="318">
        <v>1030</v>
      </c>
      <c r="C7381" s="318">
        <v>1030</v>
      </c>
      <c r="D7381" s="266">
        <f t="shared" si="141"/>
        <v>0</v>
      </c>
    </row>
    <row r="7382" spans="1:4" x14ac:dyDescent="0.25">
      <c r="A7382" s="294" t="s">
        <v>5797</v>
      </c>
      <c r="B7382" s="318">
        <v>1030</v>
      </c>
      <c r="C7382" s="318">
        <v>1030</v>
      </c>
      <c r="D7382" s="266">
        <f t="shared" si="141"/>
        <v>0</v>
      </c>
    </row>
    <row r="7383" spans="1:4" x14ac:dyDescent="0.25">
      <c r="A7383" s="294" t="s">
        <v>5797</v>
      </c>
      <c r="B7383" s="318">
        <v>1030</v>
      </c>
      <c r="C7383" s="318">
        <v>1030</v>
      </c>
      <c r="D7383" s="266">
        <f t="shared" ref="D7383:D7446" si="142">B7383-C7383</f>
        <v>0</v>
      </c>
    </row>
    <row r="7384" spans="1:4" x14ac:dyDescent="0.25">
      <c r="A7384" s="294" t="s">
        <v>5797</v>
      </c>
      <c r="B7384" s="318">
        <v>1030</v>
      </c>
      <c r="C7384" s="318">
        <v>1030</v>
      </c>
      <c r="D7384" s="266">
        <f t="shared" si="142"/>
        <v>0</v>
      </c>
    </row>
    <row r="7385" spans="1:4" x14ac:dyDescent="0.25">
      <c r="A7385" s="294" t="s">
        <v>5797</v>
      </c>
      <c r="B7385" s="318">
        <v>1030</v>
      </c>
      <c r="C7385" s="318">
        <v>1030</v>
      </c>
      <c r="D7385" s="266">
        <f t="shared" si="142"/>
        <v>0</v>
      </c>
    </row>
    <row r="7386" spans="1:4" x14ac:dyDescent="0.25">
      <c r="A7386" s="294" t="s">
        <v>5797</v>
      </c>
      <c r="B7386" s="318">
        <v>1030</v>
      </c>
      <c r="C7386" s="318">
        <v>1030</v>
      </c>
      <c r="D7386" s="266">
        <f t="shared" si="142"/>
        <v>0</v>
      </c>
    </row>
    <row r="7387" spans="1:4" x14ac:dyDescent="0.25">
      <c r="A7387" s="294" t="s">
        <v>5797</v>
      </c>
      <c r="B7387" s="318">
        <v>1030</v>
      </c>
      <c r="C7387" s="318">
        <v>1030</v>
      </c>
      <c r="D7387" s="266">
        <f t="shared" si="142"/>
        <v>0</v>
      </c>
    </row>
    <row r="7388" spans="1:4" x14ac:dyDescent="0.25">
      <c r="A7388" s="294" t="s">
        <v>5797</v>
      </c>
      <c r="B7388" s="318">
        <v>1030</v>
      </c>
      <c r="C7388" s="318">
        <v>1030</v>
      </c>
      <c r="D7388" s="266">
        <f t="shared" si="142"/>
        <v>0</v>
      </c>
    </row>
    <row r="7389" spans="1:4" x14ac:dyDescent="0.25">
      <c r="A7389" s="294" t="s">
        <v>5797</v>
      </c>
      <c r="B7389" s="318">
        <v>1030</v>
      </c>
      <c r="C7389" s="318">
        <v>1030</v>
      </c>
      <c r="D7389" s="266">
        <f t="shared" si="142"/>
        <v>0</v>
      </c>
    </row>
    <row r="7390" spans="1:4" x14ac:dyDescent="0.25">
      <c r="A7390" s="294" t="s">
        <v>5797</v>
      </c>
      <c r="B7390" s="318">
        <v>1030</v>
      </c>
      <c r="C7390" s="318">
        <v>1030</v>
      </c>
      <c r="D7390" s="266">
        <f t="shared" si="142"/>
        <v>0</v>
      </c>
    </row>
    <row r="7391" spans="1:4" x14ac:dyDescent="0.25">
      <c r="A7391" s="294" t="s">
        <v>5797</v>
      </c>
      <c r="B7391" s="318">
        <v>1030</v>
      </c>
      <c r="C7391" s="318">
        <v>1030</v>
      </c>
      <c r="D7391" s="266">
        <f t="shared" si="142"/>
        <v>0</v>
      </c>
    </row>
    <row r="7392" spans="1:4" x14ac:dyDescent="0.25">
      <c r="A7392" s="294" t="s">
        <v>5797</v>
      </c>
      <c r="B7392" s="318">
        <v>1030</v>
      </c>
      <c r="C7392" s="318">
        <v>1030</v>
      </c>
      <c r="D7392" s="266">
        <f t="shared" si="142"/>
        <v>0</v>
      </c>
    </row>
    <row r="7393" spans="1:4" x14ac:dyDescent="0.25">
      <c r="A7393" s="294" t="s">
        <v>5797</v>
      </c>
      <c r="B7393" s="318">
        <v>1030</v>
      </c>
      <c r="C7393" s="318">
        <v>1030</v>
      </c>
      <c r="D7393" s="266">
        <f t="shared" si="142"/>
        <v>0</v>
      </c>
    </row>
    <row r="7394" spans="1:4" x14ac:dyDescent="0.25">
      <c r="A7394" s="294" t="s">
        <v>5797</v>
      </c>
      <c r="B7394" s="318">
        <v>1030</v>
      </c>
      <c r="C7394" s="318">
        <v>1030</v>
      </c>
      <c r="D7394" s="266">
        <f t="shared" si="142"/>
        <v>0</v>
      </c>
    </row>
    <row r="7395" spans="1:4" x14ac:dyDescent="0.25">
      <c r="A7395" s="294" t="s">
        <v>5797</v>
      </c>
      <c r="B7395" s="318">
        <v>1030</v>
      </c>
      <c r="C7395" s="318">
        <v>1030</v>
      </c>
      <c r="D7395" s="266">
        <f t="shared" si="142"/>
        <v>0</v>
      </c>
    </row>
    <row r="7396" spans="1:4" x14ac:dyDescent="0.25">
      <c r="A7396" s="294" t="s">
        <v>5797</v>
      </c>
      <c r="B7396" s="318">
        <v>1030</v>
      </c>
      <c r="C7396" s="318">
        <v>1030</v>
      </c>
      <c r="D7396" s="266">
        <f t="shared" si="142"/>
        <v>0</v>
      </c>
    </row>
    <row r="7397" spans="1:4" x14ac:dyDescent="0.25">
      <c r="A7397" s="294" t="s">
        <v>5797</v>
      </c>
      <c r="B7397" s="318">
        <v>1030</v>
      </c>
      <c r="C7397" s="318">
        <v>1030</v>
      </c>
      <c r="D7397" s="266">
        <f t="shared" si="142"/>
        <v>0</v>
      </c>
    </row>
    <row r="7398" spans="1:4" x14ac:dyDescent="0.25">
      <c r="A7398" s="294" t="s">
        <v>5797</v>
      </c>
      <c r="B7398" s="318">
        <v>1030</v>
      </c>
      <c r="C7398" s="318">
        <v>1030</v>
      </c>
      <c r="D7398" s="266">
        <f t="shared" si="142"/>
        <v>0</v>
      </c>
    </row>
    <row r="7399" spans="1:4" x14ac:dyDescent="0.25">
      <c r="A7399" s="294" t="s">
        <v>5797</v>
      </c>
      <c r="B7399" s="318">
        <v>1030</v>
      </c>
      <c r="C7399" s="318">
        <v>1030</v>
      </c>
      <c r="D7399" s="266">
        <f t="shared" si="142"/>
        <v>0</v>
      </c>
    </row>
    <row r="7400" spans="1:4" x14ac:dyDescent="0.25">
      <c r="A7400" s="294" t="s">
        <v>5797</v>
      </c>
      <c r="B7400" s="318">
        <v>1030</v>
      </c>
      <c r="C7400" s="318">
        <v>1030</v>
      </c>
      <c r="D7400" s="266">
        <f t="shared" si="142"/>
        <v>0</v>
      </c>
    </row>
    <row r="7401" spans="1:4" x14ac:dyDescent="0.25">
      <c r="A7401" s="294" t="s">
        <v>5797</v>
      </c>
      <c r="B7401" s="318">
        <v>1030</v>
      </c>
      <c r="C7401" s="318">
        <v>1030</v>
      </c>
      <c r="D7401" s="266">
        <f t="shared" si="142"/>
        <v>0</v>
      </c>
    </row>
    <row r="7402" spans="1:4" x14ac:dyDescent="0.25">
      <c r="A7402" s="294" t="s">
        <v>5797</v>
      </c>
      <c r="B7402" s="318">
        <v>1030</v>
      </c>
      <c r="C7402" s="318">
        <v>1030</v>
      </c>
      <c r="D7402" s="266">
        <f t="shared" si="142"/>
        <v>0</v>
      </c>
    </row>
    <row r="7403" spans="1:4" x14ac:dyDescent="0.25">
      <c r="A7403" s="294" t="s">
        <v>5798</v>
      </c>
      <c r="B7403" s="318">
        <v>1030</v>
      </c>
      <c r="C7403" s="318">
        <v>1030</v>
      </c>
      <c r="D7403" s="266">
        <f t="shared" si="142"/>
        <v>0</v>
      </c>
    </row>
    <row r="7404" spans="1:4" x14ac:dyDescent="0.25">
      <c r="A7404" s="294" t="s">
        <v>5798</v>
      </c>
      <c r="B7404" s="318">
        <v>1030</v>
      </c>
      <c r="C7404" s="318">
        <v>1030</v>
      </c>
      <c r="D7404" s="266">
        <f t="shared" si="142"/>
        <v>0</v>
      </c>
    </row>
    <row r="7405" spans="1:4" x14ac:dyDescent="0.25">
      <c r="A7405" s="294" t="s">
        <v>5798</v>
      </c>
      <c r="B7405" s="318">
        <v>1030</v>
      </c>
      <c r="C7405" s="318">
        <v>1030</v>
      </c>
      <c r="D7405" s="266">
        <f t="shared" si="142"/>
        <v>0</v>
      </c>
    </row>
    <row r="7406" spans="1:4" x14ac:dyDescent="0.25">
      <c r="A7406" s="294" t="s">
        <v>5798</v>
      </c>
      <c r="B7406" s="318">
        <v>1030</v>
      </c>
      <c r="C7406" s="318">
        <v>1030</v>
      </c>
      <c r="D7406" s="266">
        <f t="shared" si="142"/>
        <v>0</v>
      </c>
    </row>
    <row r="7407" spans="1:4" x14ac:dyDescent="0.25">
      <c r="A7407" s="294" t="s">
        <v>5798</v>
      </c>
      <c r="B7407" s="318">
        <v>1030</v>
      </c>
      <c r="C7407" s="318">
        <v>1030</v>
      </c>
      <c r="D7407" s="266">
        <f t="shared" si="142"/>
        <v>0</v>
      </c>
    </row>
    <row r="7408" spans="1:4" x14ac:dyDescent="0.25">
      <c r="A7408" s="294" t="s">
        <v>5798</v>
      </c>
      <c r="B7408" s="318">
        <v>1030</v>
      </c>
      <c r="C7408" s="318">
        <v>1030</v>
      </c>
      <c r="D7408" s="266">
        <f t="shared" si="142"/>
        <v>0</v>
      </c>
    </row>
    <row r="7409" spans="1:4" x14ac:dyDescent="0.25">
      <c r="A7409" s="294" t="s">
        <v>5798</v>
      </c>
      <c r="B7409" s="318">
        <v>1030</v>
      </c>
      <c r="C7409" s="318">
        <v>1030</v>
      </c>
      <c r="D7409" s="266">
        <f t="shared" si="142"/>
        <v>0</v>
      </c>
    </row>
    <row r="7410" spans="1:4" x14ac:dyDescent="0.25">
      <c r="A7410" s="294" t="s">
        <v>5798</v>
      </c>
      <c r="B7410" s="318">
        <v>1030</v>
      </c>
      <c r="C7410" s="318">
        <v>1030</v>
      </c>
      <c r="D7410" s="266">
        <f t="shared" si="142"/>
        <v>0</v>
      </c>
    </row>
    <row r="7411" spans="1:4" x14ac:dyDescent="0.25">
      <c r="A7411" s="294" t="s">
        <v>5798</v>
      </c>
      <c r="B7411" s="318">
        <v>1030</v>
      </c>
      <c r="C7411" s="318">
        <v>1030</v>
      </c>
      <c r="D7411" s="266">
        <f t="shared" si="142"/>
        <v>0</v>
      </c>
    </row>
    <row r="7412" spans="1:4" x14ac:dyDescent="0.25">
      <c r="A7412" s="294" t="s">
        <v>5798</v>
      </c>
      <c r="B7412" s="318">
        <v>1030</v>
      </c>
      <c r="C7412" s="318">
        <v>1030</v>
      </c>
      <c r="D7412" s="266">
        <f t="shared" si="142"/>
        <v>0</v>
      </c>
    </row>
    <row r="7413" spans="1:4" x14ac:dyDescent="0.25">
      <c r="A7413" s="294" t="s">
        <v>5798</v>
      </c>
      <c r="B7413" s="318">
        <v>1030</v>
      </c>
      <c r="C7413" s="318">
        <v>1030</v>
      </c>
      <c r="D7413" s="266">
        <f t="shared" si="142"/>
        <v>0</v>
      </c>
    </row>
    <row r="7414" spans="1:4" x14ac:dyDescent="0.25">
      <c r="A7414" s="294" t="s">
        <v>5798</v>
      </c>
      <c r="B7414" s="318">
        <v>1030</v>
      </c>
      <c r="C7414" s="318">
        <v>1030</v>
      </c>
      <c r="D7414" s="266">
        <f t="shared" si="142"/>
        <v>0</v>
      </c>
    </row>
    <row r="7415" spans="1:4" x14ac:dyDescent="0.25">
      <c r="A7415" s="294" t="s">
        <v>5798</v>
      </c>
      <c r="B7415" s="318">
        <v>1030</v>
      </c>
      <c r="C7415" s="318">
        <v>1030</v>
      </c>
      <c r="D7415" s="266">
        <f t="shared" si="142"/>
        <v>0</v>
      </c>
    </row>
    <row r="7416" spans="1:4" x14ac:dyDescent="0.25">
      <c r="A7416" s="294" t="s">
        <v>5798</v>
      </c>
      <c r="B7416" s="318">
        <v>1030</v>
      </c>
      <c r="C7416" s="318">
        <v>1030</v>
      </c>
      <c r="D7416" s="266">
        <f t="shared" si="142"/>
        <v>0</v>
      </c>
    </row>
    <row r="7417" spans="1:4" x14ac:dyDescent="0.25">
      <c r="A7417" s="294" t="s">
        <v>5798</v>
      </c>
      <c r="B7417" s="318">
        <v>1030</v>
      </c>
      <c r="C7417" s="318">
        <v>1030</v>
      </c>
      <c r="D7417" s="266">
        <f t="shared" si="142"/>
        <v>0</v>
      </c>
    </row>
    <row r="7418" spans="1:4" x14ac:dyDescent="0.25">
      <c r="A7418" s="294" t="s">
        <v>5798</v>
      </c>
      <c r="B7418" s="318">
        <v>1030</v>
      </c>
      <c r="C7418" s="318">
        <v>1030</v>
      </c>
      <c r="D7418" s="266">
        <f t="shared" si="142"/>
        <v>0</v>
      </c>
    </row>
    <row r="7419" spans="1:4" x14ac:dyDescent="0.25">
      <c r="A7419" s="294" t="s">
        <v>5798</v>
      </c>
      <c r="B7419" s="318">
        <v>1030</v>
      </c>
      <c r="C7419" s="318">
        <v>1030</v>
      </c>
      <c r="D7419" s="266">
        <f t="shared" si="142"/>
        <v>0</v>
      </c>
    </row>
    <row r="7420" spans="1:4" x14ac:dyDescent="0.25">
      <c r="A7420" s="294" t="s">
        <v>5798</v>
      </c>
      <c r="B7420" s="318">
        <v>1030</v>
      </c>
      <c r="C7420" s="318">
        <v>1030</v>
      </c>
      <c r="D7420" s="266">
        <f t="shared" si="142"/>
        <v>0</v>
      </c>
    </row>
    <row r="7421" spans="1:4" x14ac:dyDescent="0.25">
      <c r="A7421" s="294" t="s">
        <v>5798</v>
      </c>
      <c r="B7421" s="318">
        <v>1030</v>
      </c>
      <c r="C7421" s="318">
        <v>1030</v>
      </c>
      <c r="D7421" s="266">
        <f t="shared" si="142"/>
        <v>0</v>
      </c>
    </row>
    <row r="7422" spans="1:4" x14ac:dyDescent="0.25">
      <c r="A7422" s="294" t="s">
        <v>5798</v>
      </c>
      <c r="B7422" s="318">
        <v>1030</v>
      </c>
      <c r="C7422" s="318">
        <v>1030</v>
      </c>
      <c r="D7422" s="266">
        <f t="shared" si="142"/>
        <v>0</v>
      </c>
    </row>
    <row r="7423" spans="1:4" x14ac:dyDescent="0.25">
      <c r="A7423" s="294" t="s">
        <v>5798</v>
      </c>
      <c r="B7423" s="318">
        <v>1030</v>
      </c>
      <c r="C7423" s="318">
        <v>1030</v>
      </c>
      <c r="D7423" s="266">
        <f t="shared" si="142"/>
        <v>0</v>
      </c>
    </row>
    <row r="7424" spans="1:4" x14ac:dyDescent="0.25">
      <c r="A7424" s="294" t="s">
        <v>5798</v>
      </c>
      <c r="B7424" s="318">
        <v>1030</v>
      </c>
      <c r="C7424" s="318">
        <v>1030</v>
      </c>
      <c r="D7424" s="266">
        <f t="shared" si="142"/>
        <v>0</v>
      </c>
    </row>
    <row r="7425" spans="1:4" x14ac:dyDescent="0.25">
      <c r="A7425" s="294" t="s">
        <v>5798</v>
      </c>
      <c r="B7425" s="318">
        <v>1030</v>
      </c>
      <c r="C7425" s="318">
        <v>1030</v>
      </c>
      <c r="D7425" s="266">
        <f t="shared" si="142"/>
        <v>0</v>
      </c>
    </row>
    <row r="7426" spans="1:4" x14ac:dyDescent="0.25">
      <c r="A7426" s="294" t="s">
        <v>5798</v>
      </c>
      <c r="B7426" s="318">
        <v>1030</v>
      </c>
      <c r="C7426" s="318">
        <v>1030</v>
      </c>
      <c r="D7426" s="266">
        <f t="shared" si="142"/>
        <v>0</v>
      </c>
    </row>
    <row r="7427" spans="1:4" x14ac:dyDescent="0.25">
      <c r="A7427" s="294" t="s">
        <v>5798</v>
      </c>
      <c r="B7427" s="318">
        <v>1030</v>
      </c>
      <c r="C7427" s="318">
        <v>1030</v>
      </c>
      <c r="D7427" s="266">
        <f t="shared" si="142"/>
        <v>0</v>
      </c>
    </row>
    <row r="7428" spans="1:4" x14ac:dyDescent="0.25">
      <c r="A7428" s="294" t="s">
        <v>5798</v>
      </c>
      <c r="B7428" s="318">
        <v>1030</v>
      </c>
      <c r="C7428" s="318">
        <v>1030</v>
      </c>
      <c r="D7428" s="266">
        <f t="shared" si="142"/>
        <v>0</v>
      </c>
    </row>
    <row r="7429" spans="1:4" x14ac:dyDescent="0.25">
      <c r="A7429" s="294" t="s">
        <v>5798</v>
      </c>
      <c r="B7429" s="318">
        <v>1030</v>
      </c>
      <c r="C7429" s="318">
        <v>1030</v>
      </c>
      <c r="D7429" s="266">
        <f t="shared" si="142"/>
        <v>0</v>
      </c>
    </row>
    <row r="7430" spans="1:4" x14ac:dyDescent="0.25">
      <c r="A7430" s="294" t="s">
        <v>5798</v>
      </c>
      <c r="B7430" s="318">
        <v>1030</v>
      </c>
      <c r="C7430" s="318">
        <v>1030</v>
      </c>
      <c r="D7430" s="266">
        <f t="shared" si="142"/>
        <v>0</v>
      </c>
    </row>
    <row r="7431" spans="1:4" x14ac:dyDescent="0.25">
      <c r="A7431" s="294" t="s">
        <v>5798</v>
      </c>
      <c r="B7431" s="318">
        <v>1030</v>
      </c>
      <c r="C7431" s="318">
        <v>1030</v>
      </c>
      <c r="D7431" s="266">
        <f t="shared" si="142"/>
        <v>0</v>
      </c>
    </row>
    <row r="7432" spans="1:4" x14ac:dyDescent="0.25">
      <c r="A7432" s="294" t="s">
        <v>5798</v>
      </c>
      <c r="B7432" s="318">
        <v>1030</v>
      </c>
      <c r="C7432" s="318">
        <v>1030</v>
      </c>
      <c r="D7432" s="266">
        <f t="shared" si="142"/>
        <v>0</v>
      </c>
    </row>
    <row r="7433" spans="1:4" x14ac:dyDescent="0.25">
      <c r="A7433" s="294" t="s">
        <v>5798</v>
      </c>
      <c r="B7433" s="318">
        <v>1030</v>
      </c>
      <c r="C7433" s="318">
        <v>1030</v>
      </c>
      <c r="D7433" s="266">
        <f t="shared" si="142"/>
        <v>0</v>
      </c>
    </row>
    <row r="7434" spans="1:4" x14ac:dyDescent="0.25">
      <c r="A7434" s="294" t="s">
        <v>5798</v>
      </c>
      <c r="B7434" s="318">
        <v>1030</v>
      </c>
      <c r="C7434" s="318">
        <v>1030</v>
      </c>
      <c r="D7434" s="266">
        <f t="shared" si="142"/>
        <v>0</v>
      </c>
    </row>
    <row r="7435" spans="1:4" x14ac:dyDescent="0.25">
      <c r="A7435" s="294" t="s">
        <v>5798</v>
      </c>
      <c r="B7435" s="318">
        <v>1030</v>
      </c>
      <c r="C7435" s="318">
        <v>1030</v>
      </c>
      <c r="D7435" s="266">
        <f t="shared" si="142"/>
        <v>0</v>
      </c>
    </row>
    <row r="7436" spans="1:4" x14ac:dyDescent="0.25">
      <c r="A7436" s="294" t="s">
        <v>5798</v>
      </c>
      <c r="B7436" s="318">
        <v>1030</v>
      </c>
      <c r="C7436" s="318">
        <v>1030</v>
      </c>
      <c r="D7436" s="266">
        <f t="shared" si="142"/>
        <v>0</v>
      </c>
    </row>
    <row r="7437" spans="1:4" x14ac:dyDescent="0.25">
      <c r="A7437" s="294" t="s">
        <v>5798</v>
      </c>
      <c r="B7437" s="318">
        <v>1030</v>
      </c>
      <c r="C7437" s="318">
        <v>1030</v>
      </c>
      <c r="D7437" s="266">
        <f t="shared" si="142"/>
        <v>0</v>
      </c>
    </row>
    <row r="7438" spans="1:4" x14ac:dyDescent="0.25">
      <c r="A7438" s="294" t="s">
        <v>5798</v>
      </c>
      <c r="B7438" s="318">
        <v>1030</v>
      </c>
      <c r="C7438" s="318">
        <v>1030</v>
      </c>
      <c r="D7438" s="266">
        <f t="shared" si="142"/>
        <v>0</v>
      </c>
    </row>
    <row r="7439" spans="1:4" x14ac:dyDescent="0.25">
      <c r="A7439" s="294" t="s">
        <v>5798</v>
      </c>
      <c r="B7439" s="318">
        <v>1030</v>
      </c>
      <c r="C7439" s="318">
        <v>1030</v>
      </c>
      <c r="D7439" s="266">
        <f t="shared" si="142"/>
        <v>0</v>
      </c>
    </row>
    <row r="7440" spans="1:4" x14ac:dyDescent="0.25">
      <c r="A7440" s="294" t="s">
        <v>5798</v>
      </c>
      <c r="B7440" s="318">
        <v>1030</v>
      </c>
      <c r="C7440" s="318">
        <v>1030</v>
      </c>
      <c r="D7440" s="266">
        <f t="shared" si="142"/>
        <v>0</v>
      </c>
    </row>
    <row r="7441" spans="1:4" x14ac:dyDescent="0.25">
      <c r="A7441" s="294" t="s">
        <v>5798</v>
      </c>
      <c r="B7441" s="318">
        <v>1030</v>
      </c>
      <c r="C7441" s="318">
        <v>1030</v>
      </c>
      <c r="D7441" s="266">
        <f t="shared" si="142"/>
        <v>0</v>
      </c>
    </row>
    <row r="7442" spans="1:4" x14ac:dyDescent="0.25">
      <c r="A7442" s="294" t="s">
        <v>5798</v>
      </c>
      <c r="B7442" s="318">
        <v>1030</v>
      </c>
      <c r="C7442" s="318">
        <v>1030</v>
      </c>
      <c r="D7442" s="266">
        <f t="shared" si="142"/>
        <v>0</v>
      </c>
    </row>
    <row r="7443" spans="1:4" x14ac:dyDescent="0.25">
      <c r="A7443" s="294" t="s">
        <v>5798</v>
      </c>
      <c r="B7443" s="318">
        <v>1030</v>
      </c>
      <c r="C7443" s="318">
        <v>1030</v>
      </c>
      <c r="D7443" s="266">
        <f t="shared" si="142"/>
        <v>0</v>
      </c>
    </row>
    <row r="7444" spans="1:4" x14ac:dyDescent="0.25">
      <c r="A7444" s="294" t="s">
        <v>5798</v>
      </c>
      <c r="B7444" s="318">
        <v>1030</v>
      </c>
      <c r="C7444" s="318">
        <v>1030</v>
      </c>
      <c r="D7444" s="266">
        <f t="shared" si="142"/>
        <v>0</v>
      </c>
    </row>
    <row r="7445" spans="1:4" x14ac:dyDescent="0.25">
      <c r="A7445" s="294" t="s">
        <v>5798</v>
      </c>
      <c r="B7445" s="318">
        <v>1030</v>
      </c>
      <c r="C7445" s="318">
        <v>1030</v>
      </c>
      <c r="D7445" s="266">
        <f t="shared" si="142"/>
        <v>0</v>
      </c>
    </row>
    <row r="7446" spans="1:4" x14ac:dyDescent="0.25">
      <c r="A7446" s="294" t="s">
        <v>5798</v>
      </c>
      <c r="B7446" s="318">
        <v>1030</v>
      </c>
      <c r="C7446" s="318">
        <v>1030</v>
      </c>
      <c r="D7446" s="266">
        <f t="shared" si="142"/>
        <v>0</v>
      </c>
    </row>
    <row r="7447" spans="1:4" x14ac:dyDescent="0.25">
      <c r="A7447" s="294" t="s">
        <v>5798</v>
      </c>
      <c r="B7447" s="318">
        <v>1030</v>
      </c>
      <c r="C7447" s="318">
        <v>1030</v>
      </c>
      <c r="D7447" s="266">
        <f t="shared" ref="D7447:D7475" si="143">B7447-C7447</f>
        <v>0</v>
      </c>
    </row>
    <row r="7448" spans="1:4" x14ac:dyDescent="0.25">
      <c r="A7448" s="294" t="s">
        <v>5798</v>
      </c>
      <c r="B7448" s="318">
        <v>1030</v>
      </c>
      <c r="C7448" s="318">
        <v>1030</v>
      </c>
      <c r="D7448" s="266">
        <f t="shared" si="143"/>
        <v>0</v>
      </c>
    </row>
    <row r="7449" spans="1:4" x14ac:dyDescent="0.25">
      <c r="A7449" s="294" t="s">
        <v>5798</v>
      </c>
      <c r="B7449" s="318">
        <v>1030</v>
      </c>
      <c r="C7449" s="318">
        <v>1030</v>
      </c>
      <c r="D7449" s="266">
        <f t="shared" si="143"/>
        <v>0</v>
      </c>
    </row>
    <row r="7450" spans="1:4" x14ac:dyDescent="0.25">
      <c r="A7450" s="294" t="s">
        <v>5798</v>
      </c>
      <c r="B7450" s="318">
        <v>1030</v>
      </c>
      <c r="C7450" s="318">
        <v>1030</v>
      </c>
      <c r="D7450" s="266">
        <f t="shared" si="143"/>
        <v>0</v>
      </c>
    </row>
    <row r="7451" spans="1:4" x14ac:dyDescent="0.25">
      <c r="A7451" s="294" t="s">
        <v>5798</v>
      </c>
      <c r="B7451" s="318">
        <v>1030</v>
      </c>
      <c r="C7451" s="318">
        <v>1030</v>
      </c>
      <c r="D7451" s="266">
        <f t="shared" si="143"/>
        <v>0</v>
      </c>
    </row>
    <row r="7452" spans="1:4" x14ac:dyDescent="0.25">
      <c r="A7452" s="294" t="s">
        <v>5798</v>
      </c>
      <c r="B7452" s="318">
        <v>1030</v>
      </c>
      <c r="C7452" s="318">
        <v>1030</v>
      </c>
      <c r="D7452" s="266">
        <f t="shared" si="143"/>
        <v>0</v>
      </c>
    </row>
    <row r="7453" spans="1:4" x14ac:dyDescent="0.25">
      <c r="A7453" s="294" t="s">
        <v>5798</v>
      </c>
      <c r="B7453" s="318">
        <v>1030</v>
      </c>
      <c r="C7453" s="318">
        <v>1030</v>
      </c>
      <c r="D7453" s="266">
        <f t="shared" si="143"/>
        <v>0</v>
      </c>
    </row>
    <row r="7454" spans="1:4" x14ac:dyDescent="0.25">
      <c r="A7454" s="294" t="s">
        <v>5798</v>
      </c>
      <c r="B7454" s="318">
        <v>1030</v>
      </c>
      <c r="C7454" s="318">
        <v>1030</v>
      </c>
      <c r="D7454" s="266">
        <f t="shared" si="143"/>
        <v>0</v>
      </c>
    </row>
    <row r="7455" spans="1:4" x14ac:dyDescent="0.25">
      <c r="A7455" s="294" t="s">
        <v>5798</v>
      </c>
      <c r="B7455" s="318">
        <v>1030</v>
      </c>
      <c r="C7455" s="318">
        <v>1030</v>
      </c>
      <c r="D7455" s="266">
        <f t="shared" si="143"/>
        <v>0</v>
      </c>
    </row>
    <row r="7456" spans="1:4" x14ac:dyDescent="0.25">
      <c r="A7456" s="294" t="s">
        <v>5798</v>
      </c>
      <c r="B7456" s="318">
        <v>1030</v>
      </c>
      <c r="C7456" s="318">
        <v>1030</v>
      </c>
      <c r="D7456" s="266">
        <f t="shared" si="143"/>
        <v>0</v>
      </c>
    </row>
    <row r="7457" spans="1:4" x14ac:dyDescent="0.25">
      <c r="A7457" s="294" t="s">
        <v>5798</v>
      </c>
      <c r="B7457" s="318">
        <v>1030</v>
      </c>
      <c r="C7457" s="318">
        <v>1030</v>
      </c>
      <c r="D7457" s="266">
        <f t="shared" si="143"/>
        <v>0</v>
      </c>
    </row>
    <row r="7458" spans="1:4" x14ac:dyDescent="0.25">
      <c r="A7458" s="294" t="s">
        <v>5798</v>
      </c>
      <c r="B7458" s="318">
        <v>1030</v>
      </c>
      <c r="C7458" s="318">
        <v>1030</v>
      </c>
      <c r="D7458" s="266">
        <f t="shared" si="143"/>
        <v>0</v>
      </c>
    </row>
    <row r="7459" spans="1:4" x14ac:dyDescent="0.25">
      <c r="A7459" s="294" t="s">
        <v>5798</v>
      </c>
      <c r="B7459" s="318">
        <v>1030</v>
      </c>
      <c r="C7459" s="318">
        <v>1030</v>
      </c>
      <c r="D7459" s="266">
        <f t="shared" si="143"/>
        <v>0</v>
      </c>
    </row>
    <row r="7460" spans="1:4" x14ac:dyDescent="0.25">
      <c r="A7460" s="294" t="s">
        <v>5798</v>
      </c>
      <c r="B7460" s="318">
        <v>1030</v>
      </c>
      <c r="C7460" s="318">
        <v>1030</v>
      </c>
      <c r="D7460" s="266">
        <f t="shared" si="143"/>
        <v>0</v>
      </c>
    </row>
    <row r="7461" spans="1:4" x14ac:dyDescent="0.25">
      <c r="A7461" s="294" t="s">
        <v>5798</v>
      </c>
      <c r="B7461" s="318">
        <v>1030</v>
      </c>
      <c r="C7461" s="318">
        <v>1030</v>
      </c>
      <c r="D7461" s="266">
        <f t="shared" si="143"/>
        <v>0</v>
      </c>
    </row>
    <row r="7462" spans="1:4" x14ac:dyDescent="0.25">
      <c r="A7462" s="294" t="s">
        <v>5798</v>
      </c>
      <c r="B7462" s="318">
        <v>1030</v>
      </c>
      <c r="C7462" s="318">
        <v>1030</v>
      </c>
      <c r="D7462" s="266">
        <f t="shared" si="143"/>
        <v>0</v>
      </c>
    </row>
    <row r="7463" spans="1:4" x14ac:dyDescent="0.25">
      <c r="A7463" s="294" t="s">
        <v>5799</v>
      </c>
      <c r="B7463" s="318">
        <v>119000</v>
      </c>
      <c r="C7463" s="318">
        <v>119000</v>
      </c>
      <c r="D7463" s="266">
        <f t="shared" si="143"/>
        <v>0</v>
      </c>
    </row>
    <row r="7464" spans="1:4" x14ac:dyDescent="0.25">
      <c r="A7464" s="294" t="s">
        <v>5800</v>
      </c>
      <c r="B7464" s="318">
        <v>110333</v>
      </c>
      <c r="C7464" s="318">
        <v>110333</v>
      </c>
      <c r="D7464" s="266">
        <f t="shared" si="143"/>
        <v>0</v>
      </c>
    </row>
    <row r="7465" spans="1:4" x14ac:dyDescent="0.25">
      <c r="A7465" s="294" t="s">
        <v>5801</v>
      </c>
      <c r="B7465" s="318">
        <v>14998</v>
      </c>
      <c r="C7465" s="318">
        <v>14998</v>
      </c>
      <c r="D7465" s="266">
        <f t="shared" si="143"/>
        <v>0</v>
      </c>
    </row>
    <row r="7466" spans="1:4" x14ac:dyDescent="0.25">
      <c r="A7466" s="294" t="s">
        <v>5801</v>
      </c>
      <c r="B7466" s="318">
        <v>14998</v>
      </c>
      <c r="C7466" s="318">
        <v>14998</v>
      </c>
      <c r="D7466" s="266">
        <f t="shared" si="143"/>
        <v>0</v>
      </c>
    </row>
    <row r="7467" spans="1:4" x14ac:dyDescent="0.25">
      <c r="A7467" s="294" t="s">
        <v>5801</v>
      </c>
      <c r="B7467" s="318">
        <v>14998</v>
      </c>
      <c r="C7467" s="318">
        <v>14998</v>
      </c>
      <c r="D7467" s="266">
        <f t="shared" si="143"/>
        <v>0</v>
      </c>
    </row>
    <row r="7468" spans="1:4" x14ac:dyDescent="0.25">
      <c r="A7468" s="294" t="s">
        <v>5802</v>
      </c>
      <c r="B7468" s="318">
        <v>19998</v>
      </c>
      <c r="C7468" s="318">
        <v>19998</v>
      </c>
      <c r="D7468" s="266">
        <f t="shared" si="143"/>
        <v>0</v>
      </c>
    </row>
    <row r="7469" spans="1:4" x14ac:dyDescent="0.25">
      <c r="A7469" s="294" t="s">
        <v>5802</v>
      </c>
      <c r="B7469" s="318">
        <v>19998</v>
      </c>
      <c r="C7469" s="318">
        <v>19998</v>
      </c>
      <c r="D7469" s="266">
        <f t="shared" si="143"/>
        <v>0</v>
      </c>
    </row>
    <row r="7470" spans="1:4" x14ac:dyDescent="0.25">
      <c r="A7470" s="294" t="s">
        <v>5803</v>
      </c>
      <c r="B7470" s="318">
        <v>9000</v>
      </c>
      <c r="C7470" s="318">
        <v>9000</v>
      </c>
      <c r="D7470" s="266">
        <f t="shared" si="143"/>
        <v>0</v>
      </c>
    </row>
    <row r="7471" spans="1:4" x14ac:dyDescent="0.25">
      <c r="A7471" s="294" t="s">
        <v>5803</v>
      </c>
      <c r="B7471" s="318">
        <v>9000</v>
      </c>
      <c r="C7471" s="318">
        <v>9000</v>
      </c>
      <c r="D7471" s="266">
        <f t="shared" si="143"/>
        <v>0</v>
      </c>
    </row>
    <row r="7472" spans="1:4" x14ac:dyDescent="0.25">
      <c r="A7472" s="294" t="s">
        <v>5801</v>
      </c>
      <c r="B7472" s="318">
        <v>14998</v>
      </c>
      <c r="C7472" s="318">
        <v>14998</v>
      </c>
      <c r="D7472" s="266">
        <f t="shared" si="143"/>
        <v>0</v>
      </c>
    </row>
    <row r="7473" spans="1:4" x14ac:dyDescent="0.25">
      <c r="A7473" s="294" t="s">
        <v>5801</v>
      </c>
      <c r="B7473" s="318">
        <v>14998</v>
      </c>
      <c r="C7473" s="318">
        <v>14998</v>
      </c>
      <c r="D7473" s="266">
        <f t="shared" si="143"/>
        <v>0</v>
      </c>
    </row>
    <row r="7474" spans="1:4" x14ac:dyDescent="0.25">
      <c r="A7474" s="294" t="s">
        <v>5802</v>
      </c>
      <c r="B7474" s="318">
        <v>19998</v>
      </c>
      <c r="C7474" s="318">
        <v>19998</v>
      </c>
      <c r="D7474" s="266">
        <f t="shared" si="143"/>
        <v>0</v>
      </c>
    </row>
    <row r="7475" spans="1:4" x14ac:dyDescent="0.25">
      <c r="A7475" s="294" t="s">
        <v>5804</v>
      </c>
      <c r="B7475" s="318">
        <v>26378</v>
      </c>
      <c r="C7475" s="318">
        <v>26378</v>
      </c>
      <c r="D7475" s="266">
        <f t="shared" si="143"/>
        <v>0</v>
      </c>
    </row>
    <row r="7476" spans="1:4" x14ac:dyDescent="0.25">
      <c r="A7476" s="428" t="s">
        <v>3607</v>
      </c>
      <c r="B7476" s="325">
        <f>SUM(B3094:B7475)</f>
        <v>10118631</v>
      </c>
      <c r="C7476" s="325">
        <f>SUM(C3094:C7475)</f>
        <v>10118631</v>
      </c>
      <c r="D7476" s="325">
        <f t="shared" si="74"/>
        <v>0</v>
      </c>
    </row>
    <row r="7477" spans="1:4" x14ac:dyDescent="0.25">
      <c r="A7477" s="326" t="s">
        <v>2098</v>
      </c>
      <c r="B7477" s="325">
        <f>SUM(B3075+B3093+B7476)</f>
        <v>20622378</v>
      </c>
      <c r="C7477" s="325">
        <f>SUM(C3075+C3093+C7476)</f>
        <v>18307504</v>
      </c>
      <c r="D7477" s="325">
        <f>SUM(D3075+D3093)</f>
        <v>2314874</v>
      </c>
    </row>
    <row r="7478" spans="1:4" ht="31.5" x14ac:dyDescent="0.25">
      <c r="A7478" s="411" t="s">
        <v>5794</v>
      </c>
      <c r="B7478" s="444">
        <f>SUM(B7477)</f>
        <v>20622378</v>
      </c>
      <c r="C7478" s="444">
        <f t="shared" ref="C7478:D7478" si="144">SUM(C7477)</f>
        <v>18307504</v>
      </c>
      <c r="D7478" s="444">
        <f t="shared" si="144"/>
        <v>2314874</v>
      </c>
    </row>
    <row r="7479" spans="1:4" x14ac:dyDescent="0.25">
      <c r="A7479" s="294"/>
      <c r="B7479" s="294"/>
      <c r="C7479" s="294"/>
      <c r="D7479" s="294"/>
    </row>
    <row r="7480" spans="1:4" x14ac:dyDescent="0.25">
      <c r="A7480" s="299" t="s">
        <v>3838</v>
      </c>
      <c r="B7480" s="294"/>
      <c r="C7480" s="294"/>
      <c r="D7480" s="294"/>
    </row>
    <row r="7481" spans="1:4" x14ac:dyDescent="0.25">
      <c r="A7481" s="265" t="s">
        <v>1656</v>
      </c>
      <c r="B7481" s="266">
        <v>110000</v>
      </c>
      <c r="C7481" s="266">
        <v>110000</v>
      </c>
      <c r="D7481" s="266">
        <f t="shared" ref="D7481:D7485" si="145">SUM(B7481-C7481)</f>
        <v>0</v>
      </c>
    </row>
    <row r="7482" spans="1:4" x14ac:dyDescent="0.25">
      <c r="A7482" s="265" t="s">
        <v>1657</v>
      </c>
      <c r="B7482" s="266">
        <v>448200</v>
      </c>
      <c r="C7482" s="266">
        <v>448200</v>
      </c>
      <c r="D7482" s="266">
        <f t="shared" si="145"/>
        <v>0</v>
      </c>
    </row>
    <row r="7483" spans="1:4" x14ac:dyDescent="0.25">
      <c r="A7483" s="265" t="s">
        <v>1400</v>
      </c>
      <c r="B7483" s="266">
        <v>443760</v>
      </c>
      <c r="C7483" s="266">
        <v>443760</v>
      </c>
      <c r="D7483" s="266">
        <f t="shared" si="145"/>
        <v>0</v>
      </c>
    </row>
    <row r="7484" spans="1:4" x14ac:dyDescent="0.25">
      <c r="A7484" s="265" t="s">
        <v>1658</v>
      </c>
      <c r="B7484" s="266">
        <v>189600</v>
      </c>
      <c r="C7484" s="266">
        <v>189600</v>
      </c>
      <c r="D7484" s="266">
        <f t="shared" si="145"/>
        <v>0</v>
      </c>
    </row>
    <row r="7485" spans="1:4" x14ac:dyDescent="0.25">
      <c r="A7485" s="265" t="s">
        <v>1659</v>
      </c>
      <c r="B7485" s="266">
        <v>219625</v>
      </c>
      <c r="C7485" s="266">
        <v>219625</v>
      </c>
      <c r="D7485" s="266">
        <f t="shared" si="145"/>
        <v>0</v>
      </c>
    </row>
    <row r="7486" spans="1:4" x14ac:dyDescent="0.25">
      <c r="A7486" s="316" t="s">
        <v>3963</v>
      </c>
      <c r="B7486" s="266">
        <v>39370</v>
      </c>
      <c r="C7486" s="317">
        <v>39370</v>
      </c>
      <c r="D7486" s="266">
        <v>0</v>
      </c>
    </row>
    <row r="7487" spans="1:4" x14ac:dyDescent="0.25">
      <c r="A7487" s="316" t="s">
        <v>3964</v>
      </c>
      <c r="B7487" s="317">
        <v>24409</v>
      </c>
      <c r="C7487" s="317">
        <v>24409</v>
      </c>
      <c r="D7487" s="266">
        <v>0</v>
      </c>
    </row>
    <row r="7488" spans="1:4" x14ac:dyDescent="0.25">
      <c r="A7488" s="265" t="s">
        <v>3965</v>
      </c>
      <c r="B7488" s="317">
        <v>11024</v>
      </c>
      <c r="C7488" s="317">
        <v>11024</v>
      </c>
      <c r="D7488" s="266">
        <v>0</v>
      </c>
    </row>
    <row r="7489" spans="1:4" x14ac:dyDescent="0.25">
      <c r="A7489" s="316" t="s">
        <v>3966</v>
      </c>
      <c r="B7489" s="317">
        <v>11803</v>
      </c>
      <c r="C7489" s="317">
        <v>11803</v>
      </c>
      <c r="D7489" s="266">
        <v>0</v>
      </c>
    </row>
    <row r="7490" spans="1:4" x14ac:dyDescent="0.25">
      <c r="A7490" s="316" t="s">
        <v>3967</v>
      </c>
      <c r="B7490" s="317">
        <v>78740</v>
      </c>
      <c r="C7490" s="317">
        <v>78740</v>
      </c>
      <c r="D7490" s="266">
        <v>0</v>
      </c>
    </row>
    <row r="7491" spans="1:4" x14ac:dyDescent="0.25">
      <c r="A7491" s="316" t="s">
        <v>3968</v>
      </c>
      <c r="B7491" s="317">
        <v>31496</v>
      </c>
      <c r="C7491" s="317">
        <v>31496</v>
      </c>
      <c r="D7491" s="266">
        <v>0</v>
      </c>
    </row>
    <row r="7492" spans="1:4" x14ac:dyDescent="0.25">
      <c r="A7492" s="316" t="s">
        <v>3969</v>
      </c>
      <c r="B7492" s="317">
        <v>55118</v>
      </c>
      <c r="C7492" s="317">
        <v>55118</v>
      </c>
      <c r="D7492" s="266">
        <v>0</v>
      </c>
    </row>
    <row r="7493" spans="1:4" x14ac:dyDescent="0.25">
      <c r="A7493" s="326" t="s">
        <v>1601</v>
      </c>
      <c r="B7493" s="325">
        <f>SUM(B7481:B7492)</f>
        <v>1663145</v>
      </c>
      <c r="C7493" s="325">
        <f>SUM(C7481:C7492)</f>
        <v>1663145</v>
      </c>
      <c r="D7493" s="325">
        <f t="shared" ref="D7493" si="146">SUM(D7481:D7486)</f>
        <v>0</v>
      </c>
    </row>
    <row r="7494" spans="1:4" x14ac:dyDescent="0.25">
      <c r="A7494" s="316" t="s">
        <v>3727</v>
      </c>
      <c r="B7494" s="317">
        <v>359000</v>
      </c>
      <c r="C7494" s="317">
        <v>263984</v>
      </c>
      <c r="D7494" s="317">
        <v>95016</v>
      </c>
    </row>
    <row r="7495" spans="1:4" x14ac:dyDescent="0.25">
      <c r="A7495" s="316" t="s">
        <v>3728</v>
      </c>
      <c r="B7495" s="317">
        <v>344000</v>
      </c>
      <c r="C7495" s="317">
        <v>344000</v>
      </c>
      <c r="D7495" s="317">
        <v>0</v>
      </c>
    </row>
    <row r="7496" spans="1:4" x14ac:dyDescent="0.25">
      <c r="A7496" s="316" t="s">
        <v>3729</v>
      </c>
      <c r="B7496" s="317">
        <v>275000</v>
      </c>
      <c r="C7496" s="317">
        <v>275000</v>
      </c>
      <c r="D7496" s="317">
        <v>0</v>
      </c>
    </row>
    <row r="7497" spans="1:4" x14ac:dyDescent="0.25">
      <c r="A7497" s="316" t="s">
        <v>3730</v>
      </c>
      <c r="B7497" s="317">
        <v>284200</v>
      </c>
      <c r="C7497" s="317">
        <v>284200</v>
      </c>
      <c r="D7497" s="317">
        <v>0</v>
      </c>
    </row>
    <row r="7498" spans="1:4" x14ac:dyDescent="0.25">
      <c r="A7498" s="316" t="s">
        <v>1665</v>
      </c>
      <c r="B7498" s="317">
        <v>804300</v>
      </c>
      <c r="C7498" s="317">
        <v>804300</v>
      </c>
      <c r="D7498" s="317">
        <v>0</v>
      </c>
    </row>
    <row r="7499" spans="1:4" x14ac:dyDescent="0.25">
      <c r="A7499" s="265" t="s">
        <v>3970</v>
      </c>
      <c r="B7499" s="317">
        <v>196560</v>
      </c>
      <c r="C7499" s="317">
        <v>196560</v>
      </c>
      <c r="D7499" s="317">
        <v>0</v>
      </c>
    </row>
    <row r="7500" spans="1:4" x14ac:dyDescent="0.25">
      <c r="A7500" s="316" t="s">
        <v>1663</v>
      </c>
      <c r="B7500" s="317">
        <v>126600</v>
      </c>
      <c r="C7500" s="317">
        <v>126600</v>
      </c>
      <c r="D7500" s="317">
        <v>0</v>
      </c>
    </row>
    <row r="7501" spans="1:4" x14ac:dyDescent="0.25">
      <c r="A7501" s="316" t="s">
        <v>1664</v>
      </c>
      <c r="B7501" s="317">
        <v>692400</v>
      </c>
      <c r="C7501" s="317">
        <v>692400</v>
      </c>
      <c r="D7501" s="317">
        <v>0</v>
      </c>
    </row>
    <row r="7502" spans="1:4" x14ac:dyDescent="0.25">
      <c r="A7502" s="316" t="s">
        <v>3731</v>
      </c>
      <c r="B7502" s="317">
        <v>129600</v>
      </c>
      <c r="C7502" s="317">
        <v>129600</v>
      </c>
      <c r="D7502" s="317">
        <v>0</v>
      </c>
    </row>
    <row r="7503" spans="1:4" x14ac:dyDescent="0.25">
      <c r="A7503" s="316" t="s">
        <v>3732</v>
      </c>
      <c r="B7503" s="317">
        <v>129600</v>
      </c>
      <c r="C7503" s="317">
        <v>129600</v>
      </c>
      <c r="D7503" s="317">
        <v>0</v>
      </c>
    </row>
    <row r="7504" spans="1:4" x14ac:dyDescent="0.25">
      <c r="A7504" s="316" t="s">
        <v>3731</v>
      </c>
      <c r="B7504" s="317">
        <v>129600</v>
      </c>
      <c r="C7504" s="317">
        <v>129600</v>
      </c>
      <c r="D7504" s="317">
        <v>0</v>
      </c>
    </row>
    <row r="7505" spans="1:4" x14ac:dyDescent="0.25">
      <c r="A7505" s="316" t="s">
        <v>3731</v>
      </c>
      <c r="B7505" s="317">
        <v>129600</v>
      </c>
      <c r="C7505" s="317">
        <v>129600</v>
      </c>
      <c r="D7505" s="317">
        <v>0</v>
      </c>
    </row>
    <row r="7506" spans="1:4" x14ac:dyDescent="0.25">
      <c r="A7506" s="316" t="s">
        <v>3733</v>
      </c>
      <c r="B7506" s="317">
        <v>119880</v>
      </c>
      <c r="C7506" s="317">
        <v>119880</v>
      </c>
      <c r="D7506" s="317">
        <v>0</v>
      </c>
    </row>
    <row r="7507" spans="1:4" x14ac:dyDescent="0.25">
      <c r="A7507" s="316" t="s">
        <v>3733</v>
      </c>
      <c r="B7507" s="317">
        <v>119880</v>
      </c>
      <c r="C7507" s="317">
        <v>119880</v>
      </c>
      <c r="D7507" s="317">
        <v>0</v>
      </c>
    </row>
    <row r="7508" spans="1:4" x14ac:dyDescent="0.25">
      <c r="A7508" s="316" t="s">
        <v>3734</v>
      </c>
      <c r="B7508" s="317">
        <v>119880</v>
      </c>
      <c r="C7508" s="317">
        <v>119880</v>
      </c>
      <c r="D7508" s="317">
        <v>0</v>
      </c>
    </row>
    <row r="7509" spans="1:4" x14ac:dyDescent="0.25">
      <c r="A7509" s="316" t="s">
        <v>3733</v>
      </c>
      <c r="B7509" s="317">
        <v>119880</v>
      </c>
      <c r="C7509" s="317">
        <v>119880</v>
      </c>
      <c r="D7509" s="317">
        <v>0</v>
      </c>
    </row>
    <row r="7510" spans="1:4" x14ac:dyDescent="0.25">
      <c r="A7510" s="316" t="s">
        <v>3735</v>
      </c>
      <c r="B7510" s="317">
        <v>119880</v>
      </c>
      <c r="C7510" s="317">
        <v>119880</v>
      </c>
      <c r="D7510" s="317">
        <v>0</v>
      </c>
    </row>
    <row r="7511" spans="1:4" x14ac:dyDescent="0.25">
      <c r="A7511" s="316" t="s">
        <v>3736</v>
      </c>
      <c r="B7511" s="317">
        <v>191880</v>
      </c>
      <c r="C7511" s="317">
        <v>191880</v>
      </c>
      <c r="D7511" s="317">
        <v>0</v>
      </c>
    </row>
    <row r="7512" spans="1:4" x14ac:dyDescent="0.25">
      <c r="A7512" s="316" t="s">
        <v>3737</v>
      </c>
      <c r="B7512" s="317">
        <v>148320</v>
      </c>
      <c r="C7512" s="317">
        <v>148320</v>
      </c>
      <c r="D7512" s="317">
        <v>0</v>
      </c>
    </row>
    <row r="7513" spans="1:4" x14ac:dyDescent="0.25">
      <c r="A7513" s="316" t="s">
        <v>3738</v>
      </c>
      <c r="B7513" s="317">
        <v>142800</v>
      </c>
      <c r="C7513" s="317">
        <v>142800</v>
      </c>
      <c r="D7513" s="317">
        <v>0</v>
      </c>
    </row>
    <row r="7514" spans="1:4" x14ac:dyDescent="0.25">
      <c r="A7514" s="316" t="s">
        <v>3739</v>
      </c>
      <c r="B7514" s="317">
        <v>119880</v>
      </c>
      <c r="C7514" s="317">
        <v>119880</v>
      </c>
      <c r="D7514" s="317">
        <v>0</v>
      </c>
    </row>
    <row r="7515" spans="1:4" x14ac:dyDescent="0.25">
      <c r="A7515" s="316" t="s">
        <v>3740</v>
      </c>
      <c r="B7515" s="317">
        <v>514596</v>
      </c>
      <c r="C7515" s="317">
        <v>514596</v>
      </c>
      <c r="D7515" s="317">
        <v>0</v>
      </c>
    </row>
    <row r="7516" spans="1:4" x14ac:dyDescent="0.25">
      <c r="A7516" s="316" t="s">
        <v>3741</v>
      </c>
      <c r="B7516" s="317">
        <v>2136000</v>
      </c>
      <c r="C7516" s="317">
        <v>2136000</v>
      </c>
      <c r="D7516" s="317">
        <v>0</v>
      </c>
    </row>
    <row r="7517" spans="1:4" x14ac:dyDescent="0.25">
      <c r="A7517" s="316" t="s">
        <v>3742</v>
      </c>
      <c r="B7517" s="317">
        <v>234600</v>
      </c>
      <c r="C7517" s="317">
        <v>234600</v>
      </c>
      <c r="D7517" s="317">
        <v>0</v>
      </c>
    </row>
    <row r="7518" spans="1:4" x14ac:dyDescent="0.25">
      <c r="A7518" s="265" t="s">
        <v>3971</v>
      </c>
      <c r="B7518" s="317">
        <v>382920</v>
      </c>
      <c r="C7518" s="317">
        <v>382920</v>
      </c>
      <c r="D7518" s="317">
        <v>0</v>
      </c>
    </row>
    <row r="7519" spans="1:4" x14ac:dyDescent="0.25">
      <c r="A7519" s="316" t="s">
        <v>3743</v>
      </c>
      <c r="B7519" s="317">
        <v>376680</v>
      </c>
      <c r="C7519" s="317">
        <v>376680</v>
      </c>
      <c r="D7519" s="317">
        <v>0</v>
      </c>
    </row>
    <row r="7520" spans="1:4" x14ac:dyDescent="0.25">
      <c r="A7520" s="316" t="s">
        <v>3744</v>
      </c>
      <c r="B7520" s="317">
        <v>186000</v>
      </c>
      <c r="C7520" s="317">
        <v>186000</v>
      </c>
      <c r="D7520" s="317">
        <v>0</v>
      </c>
    </row>
    <row r="7521" spans="1:4" x14ac:dyDescent="0.25">
      <c r="A7521" s="316" t="s">
        <v>1662</v>
      </c>
      <c r="B7521" s="317">
        <v>363840</v>
      </c>
      <c r="C7521" s="317">
        <v>363840</v>
      </c>
      <c r="D7521" s="317">
        <v>0</v>
      </c>
    </row>
    <row r="7522" spans="1:4" x14ac:dyDescent="0.25">
      <c r="A7522" s="316" t="s">
        <v>1661</v>
      </c>
      <c r="B7522" s="317">
        <v>124920</v>
      </c>
      <c r="C7522" s="317">
        <v>124920</v>
      </c>
      <c r="D7522" s="317">
        <v>0</v>
      </c>
    </row>
    <row r="7523" spans="1:4" x14ac:dyDescent="0.25">
      <c r="A7523" s="265" t="s">
        <v>3972</v>
      </c>
      <c r="B7523" s="317">
        <v>564000</v>
      </c>
      <c r="C7523" s="317">
        <v>564000</v>
      </c>
      <c r="D7523" s="317">
        <v>0</v>
      </c>
    </row>
    <row r="7524" spans="1:4" x14ac:dyDescent="0.25">
      <c r="A7524" s="316" t="s">
        <v>1660</v>
      </c>
      <c r="B7524" s="317">
        <v>435000</v>
      </c>
      <c r="C7524" s="317">
        <v>435000</v>
      </c>
      <c r="D7524" s="317">
        <v>0</v>
      </c>
    </row>
    <row r="7525" spans="1:4" x14ac:dyDescent="0.25">
      <c r="A7525" s="316" t="s">
        <v>3745</v>
      </c>
      <c r="B7525" s="317">
        <v>867120</v>
      </c>
      <c r="C7525" s="317">
        <v>867120</v>
      </c>
      <c r="D7525" s="317">
        <v>0</v>
      </c>
    </row>
    <row r="7526" spans="1:4" x14ac:dyDescent="0.25">
      <c r="A7526" s="316" t="s">
        <v>3746</v>
      </c>
      <c r="B7526" s="317">
        <v>239880</v>
      </c>
      <c r="C7526" s="317">
        <v>239880</v>
      </c>
      <c r="D7526" s="317">
        <v>0</v>
      </c>
    </row>
    <row r="7527" spans="1:4" x14ac:dyDescent="0.25">
      <c r="A7527" s="316" t="s">
        <v>3747</v>
      </c>
      <c r="B7527" s="317">
        <v>139500</v>
      </c>
      <c r="C7527" s="317">
        <v>139500</v>
      </c>
      <c r="D7527" s="317">
        <v>0</v>
      </c>
    </row>
    <row r="7528" spans="1:4" x14ac:dyDescent="0.25">
      <c r="A7528" s="316" t="s">
        <v>3748</v>
      </c>
      <c r="B7528" s="317">
        <v>104790</v>
      </c>
      <c r="C7528" s="317">
        <v>104790</v>
      </c>
      <c r="D7528" s="317">
        <v>0</v>
      </c>
    </row>
    <row r="7529" spans="1:4" x14ac:dyDescent="0.25">
      <c r="A7529" s="428" t="s">
        <v>1654</v>
      </c>
      <c r="B7529" s="434">
        <f>SUM(B7494:B7528)</f>
        <v>11472586</v>
      </c>
      <c r="C7529" s="434">
        <f>SUM(C7494:C7528)</f>
        <v>11377570</v>
      </c>
      <c r="D7529" s="434">
        <f>SUM(D7493:D7528)</f>
        <v>95016</v>
      </c>
    </row>
    <row r="7530" spans="1:4" x14ac:dyDescent="0.25">
      <c r="A7530" s="265" t="s">
        <v>4735</v>
      </c>
      <c r="B7530" s="317">
        <v>20423</v>
      </c>
      <c r="C7530" s="317">
        <v>20423</v>
      </c>
      <c r="D7530" s="266">
        <f>(B7530-C7530)</f>
        <v>0</v>
      </c>
    </row>
    <row r="7531" spans="1:4" x14ac:dyDescent="0.25">
      <c r="A7531" s="316" t="s">
        <v>4736</v>
      </c>
      <c r="B7531" s="317">
        <v>8344</v>
      </c>
      <c r="C7531" s="317">
        <v>8344</v>
      </c>
      <c r="D7531" s="266">
        <f t="shared" ref="D7531:D7594" si="147">(B7531-C7531)</f>
        <v>0</v>
      </c>
    </row>
    <row r="7532" spans="1:4" x14ac:dyDescent="0.25">
      <c r="A7532" s="316" t="s">
        <v>4737</v>
      </c>
      <c r="B7532" s="317">
        <v>36106</v>
      </c>
      <c r="C7532" s="317">
        <v>36106</v>
      </c>
      <c r="D7532" s="266">
        <f t="shared" si="147"/>
        <v>0</v>
      </c>
    </row>
    <row r="7533" spans="1:4" x14ac:dyDescent="0.25">
      <c r="A7533" s="316" t="s">
        <v>4738</v>
      </c>
      <c r="B7533" s="317">
        <v>25500</v>
      </c>
      <c r="C7533" s="317">
        <v>25500</v>
      </c>
      <c r="D7533" s="266">
        <f t="shared" si="147"/>
        <v>0</v>
      </c>
    </row>
    <row r="7534" spans="1:4" x14ac:dyDescent="0.25">
      <c r="A7534" s="316" t="s">
        <v>4738</v>
      </c>
      <c r="B7534" s="317">
        <v>25500</v>
      </c>
      <c r="C7534" s="317">
        <v>25500</v>
      </c>
      <c r="D7534" s="266">
        <f t="shared" si="147"/>
        <v>0</v>
      </c>
    </row>
    <row r="7535" spans="1:4" x14ac:dyDescent="0.25">
      <c r="A7535" s="316" t="s">
        <v>4739</v>
      </c>
      <c r="B7535" s="317">
        <v>22900</v>
      </c>
      <c r="C7535" s="317">
        <v>22900</v>
      </c>
      <c r="D7535" s="266">
        <f t="shared" si="147"/>
        <v>0</v>
      </c>
    </row>
    <row r="7536" spans="1:4" x14ac:dyDescent="0.25">
      <c r="A7536" s="316" t="s">
        <v>4739</v>
      </c>
      <c r="B7536" s="317">
        <v>22900</v>
      </c>
      <c r="C7536" s="317">
        <v>22900</v>
      </c>
      <c r="D7536" s="266">
        <f t="shared" si="147"/>
        <v>0</v>
      </c>
    </row>
    <row r="7537" spans="1:4" x14ac:dyDescent="0.25">
      <c r="A7537" s="316" t="s">
        <v>4739</v>
      </c>
      <c r="B7537" s="317">
        <v>22900</v>
      </c>
      <c r="C7537" s="317">
        <v>22900</v>
      </c>
      <c r="D7537" s="266">
        <f t="shared" si="147"/>
        <v>0</v>
      </c>
    </row>
    <row r="7538" spans="1:4" x14ac:dyDescent="0.25">
      <c r="A7538" s="316" t="s">
        <v>4739</v>
      </c>
      <c r="B7538" s="317">
        <v>22900</v>
      </c>
      <c r="C7538" s="317">
        <v>22900</v>
      </c>
      <c r="D7538" s="266">
        <f t="shared" si="147"/>
        <v>0</v>
      </c>
    </row>
    <row r="7539" spans="1:4" x14ac:dyDescent="0.25">
      <c r="A7539" s="316" t="s">
        <v>4740</v>
      </c>
      <c r="B7539" s="317">
        <v>11000</v>
      </c>
      <c r="C7539" s="317">
        <v>11000</v>
      </c>
      <c r="D7539" s="266">
        <f t="shared" si="147"/>
        <v>0</v>
      </c>
    </row>
    <row r="7540" spans="1:4" x14ac:dyDescent="0.25">
      <c r="A7540" s="316" t="s">
        <v>4741</v>
      </c>
      <c r="B7540" s="317">
        <v>9999</v>
      </c>
      <c r="C7540" s="317">
        <v>9999</v>
      </c>
      <c r="D7540" s="266">
        <f t="shared" si="147"/>
        <v>0</v>
      </c>
    </row>
    <row r="7541" spans="1:4" x14ac:dyDescent="0.25">
      <c r="A7541" s="316" t="s">
        <v>4742</v>
      </c>
      <c r="B7541" s="317">
        <v>7112</v>
      </c>
      <c r="C7541" s="317">
        <v>7112</v>
      </c>
      <c r="D7541" s="266">
        <f t="shared" si="147"/>
        <v>0</v>
      </c>
    </row>
    <row r="7542" spans="1:4" x14ac:dyDescent="0.25">
      <c r="A7542" s="316" t="s">
        <v>4743</v>
      </c>
      <c r="B7542" s="317">
        <v>20009</v>
      </c>
      <c r="C7542" s="317">
        <v>20009</v>
      </c>
      <c r="D7542" s="266">
        <f t="shared" si="147"/>
        <v>0</v>
      </c>
    </row>
    <row r="7543" spans="1:4" x14ac:dyDescent="0.25">
      <c r="A7543" s="316" t="s">
        <v>4744</v>
      </c>
      <c r="B7543" s="317">
        <v>47500</v>
      </c>
      <c r="C7543" s="317">
        <v>47500</v>
      </c>
      <c r="D7543" s="266">
        <f t="shared" si="147"/>
        <v>0</v>
      </c>
    </row>
    <row r="7544" spans="1:4" x14ac:dyDescent="0.25">
      <c r="A7544" s="316" t="s">
        <v>4745</v>
      </c>
      <c r="B7544" s="317">
        <v>27225</v>
      </c>
      <c r="C7544" s="317">
        <v>27225</v>
      </c>
      <c r="D7544" s="266">
        <f t="shared" si="147"/>
        <v>0</v>
      </c>
    </row>
    <row r="7545" spans="1:4" x14ac:dyDescent="0.25">
      <c r="A7545" s="316" t="s">
        <v>4746</v>
      </c>
      <c r="B7545" s="317">
        <v>5290</v>
      </c>
      <c r="C7545" s="317">
        <v>5290</v>
      </c>
      <c r="D7545" s="266">
        <f t="shared" si="147"/>
        <v>0</v>
      </c>
    </row>
    <row r="7546" spans="1:4" x14ac:dyDescent="0.25">
      <c r="A7546" s="316" t="s">
        <v>4747</v>
      </c>
      <c r="B7546" s="317">
        <v>16000</v>
      </c>
      <c r="C7546" s="317">
        <v>16000</v>
      </c>
      <c r="D7546" s="266">
        <f t="shared" si="147"/>
        <v>0</v>
      </c>
    </row>
    <row r="7547" spans="1:4" x14ac:dyDescent="0.25">
      <c r="A7547" s="316" t="s">
        <v>4748</v>
      </c>
      <c r="B7547" s="317">
        <v>9000</v>
      </c>
      <c r="C7547" s="317">
        <v>9000</v>
      </c>
      <c r="D7547" s="266">
        <f t="shared" si="147"/>
        <v>0</v>
      </c>
    </row>
    <row r="7548" spans="1:4" x14ac:dyDescent="0.25">
      <c r="A7548" s="316" t="s">
        <v>4678</v>
      </c>
      <c r="B7548" s="317">
        <v>15700</v>
      </c>
      <c r="C7548" s="317">
        <v>15700</v>
      </c>
      <c r="D7548" s="266">
        <f t="shared" si="147"/>
        <v>0</v>
      </c>
    </row>
    <row r="7549" spans="1:4" x14ac:dyDescent="0.25">
      <c r="A7549" s="316" t="s">
        <v>4749</v>
      </c>
      <c r="B7549" s="317">
        <v>6390</v>
      </c>
      <c r="C7549" s="317">
        <v>6390</v>
      </c>
      <c r="D7549" s="266">
        <f t="shared" si="147"/>
        <v>0</v>
      </c>
    </row>
    <row r="7550" spans="1:4" x14ac:dyDescent="0.25">
      <c r="A7550" s="316" t="s">
        <v>4749</v>
      </c>
      <c r="B7550" s="317">
        <v>6390</v>
      </c>
      <c r="C7550" s="317">
        <v>6390</v>
      </c>
      <c r="D7550" s="266">
        <f t="shared" si="147"/>
        <v>0</v>
      </c>
    </row>
    <row r="7551" spans="1:4" x14ac:dyDescent="0.25">
      <c r="A7551" s="316" t="s">
        <v>4750</v>
      </c>
      <c r="B7551" s="317">
        <v>7980</v>
      </c>
      <c r="C7551" s="317">
        <v>7980</v>
      </c>
      <c r="D7551" s="266">
        <f t="shared" si="147"/>
        <v>0</v>
      </c>
    </row>
    <row r="7552" spans="1:4" x14ac:dyDescent="0.25">
      <c r="A7552" s="316" t="s">
        <v>4750</v>
      </c>
      <c r="B7552" s="317">
        <v>7980</v>
      </c>
      <c r="C7552" s="317">
        <v>7980</v>
      </c>
      <c r="D7552" s="266">
        <f t="shared" si="147"/>
        <v>0</v>
      </c>
    </row>
    <row r="7553" spans="1:4" x14ac:dyDescent="0.25">
      <c r="A7553" s="316" t="s">
        <v>4750</v>
      </c>
      <c r="B7553" s="317">
        <v>2520</v>
      </c>
      <c r="C7553" s="317">
        <v>2520</v>
      </c>
      <c r="D7553" s="266">
        <f t="shared" si="147"/>
        <v>0</v>
      </c>
    </row>
    <row r="7554" spans="1:4" x14ac:dyDescent="0.25">
      <c r="A7554" s="316" t="s">
        <v>4750</v>
      </c>
      <c r="B7554" s="317">
        <v>2520</v>
      </c>
      <c r="C7554" s="317">
        <v>2520</v>
      </c>
      <c r="D7554" s="266">
        <f t="shared" si="147"/>
        <v>0</v>
      </c>
    </row>
    <row r="7555" spans="1:4" x14ac:dyDescent="0.25">
      <c r="A7555" s="316" t="s">
        <v>4751</v>
      </c>
      <c r="B7555" s="317">
        <v>4980</v>
      </c>
      <c r="C7555" s="317">
        <v>4980</v>
      </c>
      <c r="D7555" s="266">
        <f t="shared" si="147"/>
        <v>0</v>
      </c>
    </row>
    <row r="7556" spans="1:4" x14ac:dyDescent="0.25">
      <c r="A7556" s="316" t="s">
        <v>4751</v>
      </c>
      <c r="B7556" s="317">
        <v>4980</v>
      </c>
      <c r="C7556" s="317">
        <v>4980</v>
      </c>
      <c r="D7556" s="266">
        <f t="shared" si="147"/>
        <v>0</v>
      </c>
    </row>
    <row r="7557" spans="1:4" x14ac:dyDescent="0.25">
      <c r="A7557" s="316" t="s">
        <v>4752</v>
      </c>
      <c r="B7557" s="317">
        <v>7650</v>
      </c>
      <c r="C7557" s="317">
        <v>7650</v>
      </c>
      <c r="D7557" s="266">
        <f t="shared" si="147"/>
        <v>0</v>
      </c>
    </row>
    <row r="7558" spans="1:4" x14ac:dyDescent="0.25">
      <c r="A7558" s="316" t="s">
        <v>4752</v>
      </c>
      <c r="B7558" s="317">
        <v>7650</v>
      </c>
      <c r="C7558" s="317">
        <v>7650</v>
      </c>
      <c r="D7558" s="266">
        <f t="shared" si="147"/>
        <v>0</v>
      </c>
    </row>
    <row r="7559" spans="1:4" x14ac:dyDescent="0.25">
      <c r="A7559" s="316" t="s">
        <v>4753</v>
      </c>
      <c r="B7559" s="317">
        <v>3570</v>
      </c>
      <c r="C7559" s="317">
        <v>3570</v>
      </c>
      <c r="D7559" s="266">
        <f t="shared" si="147"/>
        <v>0</v>
      </c>
    </row>
    <row r="7560" spans="1:4" x14ac:dyDescent="0.25">
      <c r="A7560" s="316" t="s">
        <v>4753</v>
      </c>
      <c r="B7560" s="317">
        <v>3570</v>
      </c>
      <c r="C7560" s="317">
        <v>3570</v>
      </c>
      <c r="D7560" s="266">
        <f t="shared" si="147"/>
        <v>0</v>
      </c>
    </row>
    <row r="7561" spans="1:4" x14ac:dyDescent="0.25">
      <c r="A7561" s="316" t="s">
        <v>4754</v>
      </c>
      <c r="B7561" s="317">
        <v>1710</v>
      </c>
      <c r="C7561" s="317">
        <v>1710</v>
      </c>
      <c r="D7561" s="266">
        <f t="shared" si="147"/>
        <v>0</v>
      </c>
    </row>
    <row r="7562" spans="1:4" x14ac:dyDescent="0.25">
      <c r="A7562" s="316" t="s">
        <v>4754</v>
      </c>
      <c r="B7562" s="317">
        <v>1710</v>
      </c>
      <c r="C7562" s="317">
        <v>1710</v>
      </c>
      <c r="D7562" s="266">
        <f t="shared" si="147"/>
        <v>0</v>
      </c>
    </row>
    <row r="7563" spans="1:4" x14ac:dyDescent="0.25">
      <c r="A7563" s="316" t="s">
        <v>4755</v>
      </c>
      <c r="B7563" s="317">
        <v>2970</v>
      </c>
      <c r="C7563" s="317">
        <v>2970</v>
      </c>
      <c r="D7563" s="266">
        <f t="shared" si="147"/>
        <v>0</v>
      </c>
    </row>
    <row r="7564" spans="1:4" x14ac:dyDescent="0.25">
      <c r="A7564" s="316" t="s">
        <v>4756</v>
      </c>
      <c r="B7564" s="317">
        <v>45000</v>
      </c>
      <c r="C7564" s="317">
        <v>45000</v>
      </c>
      <c r="D7564" s="266">
        <f t="shared" si="147"/>
        <v>0</v>
      </c>
    </row>
    <row r="7565" spans="1:4" x14ac:dyDescent="0.25">
      <c r="A7565" s="316" t="s">
        <v>4756</v>
      </c>
      <c r="B7565" s="317">
        <v>45000</v>
      </c>
      <c r="C7565" s="317">
        <v>45000</v>
      </c>
      <c r="D7565" s="266">
        <f t="shared" si="147"/>
        <v>0</v>
      </c>
    </row>
    <row r="7566" spans="1:4" x14ac:dyDescent="0.25">
      <c r="A7566" s="316" t="s">
        <v>4756</v>
      </c>
      <c r="B7566" s="317">
        <v>45000</v>
      </c>
      <c r="C7566" s="317">
        <v>45000</v>
      </c>
      <c r="D7566" s="266">
        <f t="shared" si="147"/>
        <v>0</v>
      </c>
    </row>
    <row r="7567" spans="1:4" x14ac:dyDescent="0.25">
      <c r="A7567" s="316" t="s">
        <v>4756</v>
      </c>
      <c r="B7567" s="317">
        <v>45000</v>
      </c>
      <c r="C7567" s="317">
        <v>45000</v>
      </c>
      <c r="D7567" s="266">
        <f t="shared" si="147"/>
        <v>0</v>
      </c>
    </row>
    <row r="7568" spans="1:4" x14ac:dyDescent="0.25">
      <c r="A7568" s="316" t="s">
        <v>4756</v>
      </c>
      <c r="B7568" s="317">
        <v>45000</v>
      </c>
      <c r="C7568" s="317">
        <v>45000</v>
      </c>
      <c r="D7568" s="266">
        <f t="shared" si="147"/>
        <v>0</v>
      </c>
    </row>
    <row r="7569" spans="1:4" x14ac:dyDescent="0.25">
      <c r="A7569" s="316" t="s">
        <v>4756</v>
      </c>
      <c r="B7569" s="317">
        <v>45000</v>
      </c>
      <c r="C7569" s="317">
        <v>45000</v>
      </c>
      <c r="D7569" s="266">
        <f t="shared" si="147"/>
        <v>0</v>
      </c>
    </row>
    <row r="7570" spans="1:4" x14ac:dyDescent="0.25">
      <c r="A7570" s="316" t="s">
        <v>4756</v>
      </c>
      <c r="B7570" s="317">
        <v>45000</v>
      </c>
      <c r="C7570" s="317">
        <v>45000</v>
      </c>
      <c r="D7570" s="266">
        <f t="shared" si="147"/>
        <v>0</v>
      </c>
    </row>
    <row r="7571" spans="1:4" x14ac:dyDescent="0.25">
      <c r="A7571" s="316" t="s">
        <v>4756</v>
      </c>
      <c r="B7571" s="317">
        <v>45000</v>
      </c>
      <c r="C7571" s="317">
        <v>45000</v>
      </c>
      <c r="D7571" s="266">
        <f t="shared" si="147"/>
        <v>0</v>
      </c>
    </row>
    <row r="7572" spans="1:4" x14ac:dyDescent="0.25">
      <c r="A7572" s="316" t="s">
        <v>4756</v>
      </c>
      <c r="B7572" s="317">
        <v>45000</v>
      </c>
      <c r="C7572" s="317">
        <v>45000</v>
      </c>
      <c r="D7572" s="266">
        <f t="shared" si="147"/>
        <v>0</v>
      </c>
    </row>
    <row r="7573" spans="1:4" x14ac:dyDescent="0.25">
      <c r="A7573" s="316" t="s">
        <v>4757</v>
      </c>
      <c r="B7573" s="317">
        <v>51480</v>
      </c>
      <c r="C7573" s="317">
        <v>51480</v>
      </c>
      <c r="D7573" s="266">
        <f t="shared" si="147"/>
        <v>0</v>
      </c>
    </row>
    <row r="7574" spans="1:4" x14ac:dyDescent="0.25">
      <c r="A7574" s="316" t="s">
        <v>4757</v>
      </c>
      <c r="B7574" s="317">
        <v>51480</v>
      </c>
      <c r="C7574" s="317">
        <v>51480</v>
      </c>
      <c r="D7574" s="266">
        <f t="shared" si="147"/>
        <v>0</v>
      </c>
    </row>
    <row r="7575" spans="1:4" x14ac:dyDescent="0.25">
      <c r="A7575" s="316" t="s">
        <v>4758</v>
      </c>
      <c r="B7575" s="317">
        <v>16410</v>
      </c>
      <c r="C7575" s="317">
        <v>16410</v>
      </c>
      <c r="D7575" s="266">
        <f t="shared" si="147"/>
        <v>0</v>
      </c>
    </row>
    <row r="7576" spans="1:4" x14ac:dyDescent="0.25">
      <c r="A7576" s="316" t="s">
        <v>4759</v>
      </c>
      <c r="B7576" s="317">
        <v>3700</v>
      </c>
      <c r="C7576" s="317">
        <v>3700</v>
      </c>
      <c r="D7576" s="266">
        <f t="shared" si="147"/>
        <v>0</v>
      </c>
    </row>
    <row r="7577" spans="1:4" x14ac:dyDescent="0.25">
      <c r="A7577" s="316" t="s">
        <v>4759</v>
      </c>
      <c r="B7577" s="317">
        <v>3700</v>
      </c>
      <c r="C7577" s="317">
        <v>3700</v>
      </c>
      <c r="D7577" s="266">
        <f t="shared" si="147"/>
        <v>0</v>
      </c>
    </row>
    <row r="7578" spans="1:4" x14ac:dyDescent="0.25">
      <c r="A7578" s="316" t="s">
        <v>4760</v>
      </c>
      <c r="B7578" s="317">
        <v>1760</v>
      </c>
      <c r="C7578" s="317">
        <v>1760</v>
      </c>
      <c r="D7578" s="266">
        <f t="shared" si="147"/>
        <v>0</v>
      </c>
    </row>
    <row r="7579" spans="1:4" x14ac:dyDescent="0.25">
      <c r="A7579" s="316" t="s">
        <v>4760</v>
      </c>
      <c r="B7579" s="317">
        <v>1760</v>
      </c>
      <c r="C7579" s="317">
        <v>1760</v>
      </c>
      <c r="D7579" s="266">
        <f t="shared" si="147"/>
        <v>0</v>
      </c>
    </row>
    <row r="7580" spans="1:4" x14ac:dyDescent="0.25">
      <c r="A7580" s="316" t="s">
        <v>4761</v>
      </c>
      <c r="B7580" s="317">
        <v>7710</v>
      </c>
      <c r="C7580" s="317">
        <v>7710</v>
      </c>
      <c r="D7580" s="266">
        <f t="shared" si="147"/>
        <v>0</v>
      </c>
    </row>
    <row r="7581" spans="1:4" x14ac:dyDescent="0.25">
      <c r="A7581" s="316" t="s">
        <v>4762</v>
      </c>
      <c r="B7581" s="317">
        <v>10000</v>
      </c>
      <c r="C7581" s="317">
        <v>10000</v>
      </c>
      <c r="D7581" s="266">
        <f t="shared" si="147"/>
        <v>0</v>
      </c>
    </row>
    <row r="7582" spans="1:4" x14ac:dyDescent="0.25">
      <c r="A7582" s="316" t="s">
        <v>4762</v>
      </c>
      <c r="B7582" s="317">
        <v>10000</v>
      </c>
      <c r="C7582" s="317">
        <v>10000</v>
      </c>
      <c r="D7582" s="266">
        <f t="shared" si="147"/>
        <v>0</v>
      </c>
    </row>
    <row r="7583" spans="1:4" x14ac:dyDescent="0.25">
      <c r="A7583" s="316" t="s">
        <v>4762</v>
      </c>
      <c r="B7583" s="317">
        <v>10000</v>
      </c>
      <c r="C7583" s="317">
        <v>10000</v>
      </c>
      <c r="D7583" s="266">
        <f t="shared" si="147"/>
        <v>0</v>
      </c>
    </row>
    <row r="7584" spans="1:4" x14ac:dyDescent="0.25">
      <c r="A7584" s="316" t="s">
        <v>4762</v>
      </c>
      <c r="B7584" s="317">
        <v>10000</v>
      </c>
      <c r="C7584" s="317">
        <v>10000</v>
      </c>
      <c r="D7584" s="266">
        <f t="shared" si="147"/>
        <v>0</v>
      </c>
    </row>
    <row r="7585" spans="1:4" x14ac:dyDescent="0.25">
      <c r="A7585" s="316" t="s">
        <v>4762</v>
      </c>
      <c r="B7585" s="317">
        <v>10000</v>
      </c>
      <c r="C7585" s="317">
        <v>10000</v>
      </c>
      <c r="D7585" s="266">
        <f t="shared" si="147"/>
        <v>0</v>
      </c>
    </row>
    <row r="7586" spans="1:4" x14ac:dyDescent="0.25">
      <c r="A7586" s="316" t="s">
        <v>4762</v>
      </c>
      <c r="B7586" s="317">
        <v>10000</v>
      </c>
      <c r="C7586" s="317">
        <v>10000</v>
      </c>
      <c r="D7586" s="266">
        <f t="shared" si="147"/>
        <v>0</v>
      </c>
    </row>
    <row r="7587" spans="1:4" x14ac:dyDescent="0.25">
      <c r="A7587" s="316" t="s">
        <v>4762</v>
      </c>
      <c r="B7587" s="317">
        <v>10000</v>
      </c>
      <c r="C7587" s="317">
        <v>10000</v>
      </c>
      <c r="D7587" s="266">
        <f t="shared" si="147"/>
        <v>0</v>
      </c>
    </row>
    <row r="7588" spans="1:4" x14ac:dyDescent="0.25">
      <c r="A7588" s="316" t="s">
        <v>4762</v>
      </c>
      <c r="B7588" s="317">
        <v>10000</v>
      </c>
      <c r="C7588" s="317">
        <v>10000</v>
      </c>
      <c r="D7588" s="266">
        <f t="shared" si="147"/>
        <v>0</v>
      </c>
    </row>
    <row r="7589" spans="1:4" x14ac:dyDescent="0.25">
      <c r="A7589" s="316" t="s">
        <v>4762</v>
      </c>
      <c r="B7589" s="317">
        <v>10000</v>
      </c>
      <c r="C7589" s="317">
        <v>10000</v>
      </c>
      <c r="D7589" s="266">
        <f t="shared" si="147"/>
        <v>0</v>
      </c>
    </row>
    <row r="7590" spans="1:4" x14ac:dyDescent="0.25">
      <c r="A7590" s="316" t="s">
        <v>4762</v>
      </c>
      <c r="B7590" s="317">
        <v>10000</v>
      </c>
      <c r="C7590" s="317">
        <v>10000</v>
      </c>
      <c r="D7590" s="266">
        <f t="shared" si="147"/>
        <v>0</v>
      </c>
    </row>
    <row r="7591" spans="1:4" x14ac:dyDescent="0.25">
      <c r="A7591" s="316" t="s">
        <v>4762</v>
      </c>
      <c r="B7591" s="317">
        <v>10000</v>
      </c>
      <c r="C7591" s="317">
        <v>10000</v>
      </c>
      <c r="D7591" s="266">
        <f t="shared" si="147"/>
        <v>0</v>
      </c>
    </row>
    <row r="7592" spans="1:4" x14ac:dyDescent="0.25">
      <c r="A7592" s="316" t="s">
        <v>4763</v>
      </c>
      <c r="B7592" s="317">
        <v>24000</v>
      </c>
      <c r="C7592" s="317">
        <v>24000</v>
      </c>
      <c r="D7592" s="266">
        <f t="shared" si="147"/>
        <v>0</v>
      </c>
    </row>
    <row r="7593" spans="1:4" x14ac:dyDescent="0.25">
      <c r="A7593" s="316" t="s">
        <v>4763</v>
      </c>
      <c r="B7593" s="317">
        <v>24000</v>
      </c>
      <c r="C7593" s="317">
        <v>24000</v>
      </c>
      <c r="D7593" s="266">
        <f t="shared" si="147"/>
        <v>0</v>
      </c>
    </row>
    <row r="7594" spans="1:4" x14ac:dyDescent="0.25">
      <c r="A7594" s="316" t="s">
        <v>4764</v>
      </c>
      <c r="B7594" s="317">
        <v>2220</v>
      </c>
      <c r="C7594" s="317">
        <v>2220</v>
      </c>
      <c r="D7594" s="266">
        <f t="shared" si="147"/>
        <v>0</v>
      </c>
    </row>
    <row r="7595" spans="1:4" x14ac:dyDescent="0.25">
      <c r="A7595" s="316" t="s">
        <v>4765</v>
      </c>
      <c r="B7595" s="317">
        <v>10500</v>
      </c>
      <c r="C7595" s="317">
        <v>10500</v>
      </c>
      <c r="D7595" s="266">
        <f t="shared" ref="D7595:D7658" si="148">(B7595-C7595)</f>
        <v>0</v>
      </c>
    </row>
    <row r="7596" spans="1:4" x14ac:dyDescent="0.25">
      <c r="A7596" s="316" t="s">
        <v>4765</v>
      </c>
      <c r="B7596" s="317">
        <v>10500</v>
      </c>
      <c r="C7596" s="317">
        <v>10500</v>
      </c>
      <c r="D7596" s="266">
        <f t="shared" si="148"/>
        <v>0</v>
      </c>
    </row>
    <row r="7597" spans="1:4" x14ac:dyDescent="0.25">
      <c r="A7597" s="316" t="s">
        <v>4765</v>
      </c>
      <c r="B7597" s="317">
        <v>10500</v>
      </c>
      <c r="C7597" s="317">
        <v>10500</v>
      </c>
      <c r="D7597" s="266">
        <f t="shared" si="148"/>
        <v>0</v>
      </c>
    </row>
    <row r="7598" spans="1:4" x14ac:dyDescent="0.25">
      <c r="A7598" s="316" t="s">
        <v>4765</v>
      </c>
      <c r="B7598" s="317">
        <v>10500</v>
      </c>
      <c r="C7598" s="317">
        <v>10500</v>
      </c>
      <c r="D7598" s="266">
        <f t="shared" si="148"/>
        <v>0</v>
      </c>
    </row>
    <row r="7599" spans="1:4" x14ac:dyDescent="0.25">
      <c r="A7599" s="316" t="s">
        <v>4765</v>
      </c>
      <c r="B7599" s="317">
        <v>10500</v>
      </c>
      <c r="C7599" s="317">
        <v>10500</v>
      </c>
      <c r="D7599" s="266">
        <f t="shared" si="148"/>
        <v>0</v>
      </c>
    </row>
    <row r="7600" spans="1:4" x14ac:dyDescent="0.25">
      <c r="A7600" s="316" t="s">
        <v>4765</v>
      </c>
      <c r="B7600" s="317">
        <v>10500</v>
      </c>
      <c r="C7600" s="317">
        <v>10500</v>
      </c>
      <c r="D7600" s="266">
        <f t="shared" si="148"/>
        <v>0</v>
      </c>
    </row>
    <row r="7601" spans="1:4" x14ac:dyDescent="0.25">
      <c r="A7601" s="316" t="s">
        <v>4765</v>
      </c>
      <c r="B7601" s="317">
        <v>10500</v>
      </c>
      <c r="C7601" s="317">
        <v>10500</v>
      </c>
      <c r="D7601" s="266">
        <f t="shared" si="148"/>
        <v>0</v>
      </c>
    </row>
    <row r="7602" spans="1:4" x14ac:dyDescent="0.25">
      <c r="A7602" s="316" t="s">
        <v>4765</v>
      </c>
      <c r="B7602" s="317">
        <v>10500</v>
      </c>
      <c r="C7602" s="317">
        <v>10500</v>
      </c>
      <c r="D7602" s="266">
        <f t="shared" si="148"/>
        <v>0</v>
      </c>
    </row>
    <row r="7603" spans="1:4" x14ac:dyDescent="0.25">
      <c r="A7603" s="316" t="s">
        <v>4765</v>
      </c>
      <c r="B7603" s="317">
        <v>10500</v>
      </c>
      <c r="C7603" s="317">
        <v>10500</v>
      </c>
      <c r="D7603" s="266">
        <f t="shared" si="148"/>
        <v>0</v>
      </c>
    </row>
    <row r="7604" spans="1:4" x14ac:dyDescent="0.25">
      <c r="A7604" s="316" t="s">
        <v>4765</v>
      </c>
      <c r="B7604" s="317">
        <v>10500</v>
      </c>
      <c r="C7604" s="317">
        <v>10500</v>
      </c>
      <c r="D7604" s="266">
        <f t="shared" si="148"/>
        <v>0</v>
      </c>
    </row>
    <row r="7605" spans="1:4" x14ac:dyDescent="0.25">
      <c r="A7605" s="316" t="s">
        <v>4765</v>
      </c>
      <c r="B7605" s="317">
        <v>10500</v>
      </c>
      <c r="C7605" s="317">
        <v>10500</v>
      </c>
      <c r="D7605" s="266">
        <f t="shared" si="148"/>
        <v>0</v>
      </c>
    </row>
    <row r="7606" spans="1:4" x14ac:dyDescent="0.25">
      <c r="A7606" s="316" t="s">
        <v>4765</v>
      </c>
      <c r="B7606" s="317">
        <v>10500</v>
      </c>
      <c r="C7606" s="317">
        <v>10500</v>
      </c>
      <c r="D7606" s="266">
        <f t="shared" si="148"/>
        <v>0</v>
      </c>
    </row>
    <row r="7607" spans="1:4" x14ac:dyDescent="0.25">
      <c r="A7607" s="316" t="s">
        <v>4765</v>
      </c>
      <c r="B7607" s="317">
        <v>10500</v>
      </c>
      <c r="C7607" s="317">
        <v>10500</v>
      </c>
      <c r="D7607" s="266">
        <f t="shared" si="148"/>
        <v>0</v>
      </c>
    </row>
    <row r="7608" spans="1:4" x14ac:dyDescent="0.25">
      <c r="A7608" s="316" t="s">
        <v>4765</v>
      </c>
      <c r="B7608" s="317">
        <v>10500</v>
      </c>
      <c r="C7608" s="317">
        <v>10500</v>
      </c>
      <c r="D7608" s="266">
        <f t="shared" si="148"/>
        <v>0</v>
      </c>
    </row>
    <row r="7609" spans="1:4" x14ac:dyDescent="0.25">
      <c r="A7609" s="316" t="s">
        <v>4765</v>
      </c>
      <c r="B7609" s="317">
        <v>10500</v>
      </c>
      <c r="C7609" s="317">
        <v>10500</v>
      </c>
      <c r="D7609" s="266">
        <f t="shared" si="148"/>
        <v>0</v>
      </c>
    </row>
    <row r="7610" spans="1:4" x14ac:dyDescent="0.25">
      <c r="A7610" s="316" t="s">
        <v>4765</v>
      </c>
      <c r="B7610" s="317">
        <v>10500</v>
      </c>
      <c r="C7610" s="317">
        <v>10500</v>
      </c>
      <c r="D7610" s="266">
        <f t="shared" si="148"/>
        <v>0</v>
      </c>
    </row>
    <row r="7611" spans="1:4" x14ac:dyDescent="0.25">
      <c r="A7611" s="316" t="s">
        <v>4765</v>
      </c>
      <c r="B7611" s="317">
        <v>10500</v>
      </c>
      <c r="C7611" s="317">
        <v>10500</v>
      </c>
      <c r="D7611" s="266">
        <f t="shared" si="148"/>
        <v>0</v>
      </c>
    </row>
    <row r="7612" spans="1:4" x14ac:dyDescent="0.25">
      <c r="A7612" s="316" t="s">
        <v>4765</v>
      </c>
      <c r="B7612" s="317">
        <v>10500</v>
      </c>
      <c r="C7612" s="317">
        <v>10500</v>
      </c>
      <c r="D7612" s="266">
        <f t="shared" si="148"/>
        <v>0</v>
      </c>
    </row>
    <row r="7613" spans="1:4" x14ac:dyDescent="0.25">
      <c r="A7613" s="316" t="s">
        <v>4765</v>
      </c>
      <c r="B7613" s="317">
        <v>10500</v>
      </c>
      <c r="C7613" s="317">
        <v>10500</v>
      </c>
      <c r="D7613" s="266">
        <f t="shared" si="148"/>
        <v>0</v>
      </c>
    </row>
    <row r="7614" spans="1:4" x14ac:dyDescent="0.25">
      <c r="A7614" s="316" t="s">
        <v>4765</v>
      </c>
      <c r="B7614" s="317">
        <v>10500</v>
      </c>
      <c r="C7614" s="317">
        <v>10500</v>
      </c>
      <c r="D7614" s="266">
        <f t="shared" si="148"/>
        <v>0</v>
      </c>
    </row>
    <row r="7615" spans="1:4" x14ac:dyDescent="0.25">
      <c r="A7615" s="316" t="s">
        <v>4765</v>
      </c>
      <c r="B7615" s="317">
        <v>10500</v>
      </c>
      <c r="C7615" s="317">
        <v>10500</v>
      </c>
      <c r="D7615" s="266">
        <f t="shared" si="148"/>
        <v>0</v>
      </c>
    </row>
    <row r="7616" spans="1:4" x14ac:dyDescent="0.25">
      <c r="A7616" s="316" t="s">
        <v>4765</v>
      </c>
      <c r="B7616" s="317">
        <v>10500</v>
      </c>
      <c r="C7616" s="317">
        <v>10500</v>
      </c>
      <c r="D7616" s="266">
        <f t="shared" si="148"/>
        <v>0</v>
      </c>
    </row>
    <row r="7617" spans="1:4" x14ac:dyDescent="0.25">
      <c r="A7617" s="316" t="s">
        <v>4765</v>
      </c>
      <c r="B7617" s="317">
        <v>10500</v>
      </c>
      <c r="C7617" s="317">
        <v>10500</v>
      </c>
      <c r="D7617" s="266">
        <f t="shared" si="148"/>
        <v>0</v>
      </c>
    </row>
    <row r="7618" spans="1:4" x14ac:dyDescent="0.25">
      <c r="A7618" s="316" t="s">
        <v>4765</v>
      </c>
      <c r="B7618" s="317">
        <v>10500</v>
      </c>
      <c r="C7618" s="317">
        <v>10500</v>
      </c>
      <c r="D7618" s="266">
        <f t="shared" si="148"/>
        <v>0</v>
      </c>
    </row>
    <row r="7619" spans="1:4" x14ac:dyDescent="0.25">
      <c r="A7619" s="316" t="s">
        <v>4765</v>
      </c>
      <c r="B7619" s="317">
        <v>10500</v>
      </c>
      <c r="C7619" s="317">
        <v>10500</v>
      </c>
      <c r="D7619" s="266">
        <f t="shared" si="148"/>
        <v>0</v>
      </c>
    </row>
    <row r="7620" spans="1:4" x14ac:dyDescent="0.25">
      <c r="A7620" s="316" t="s">
        <v>4765</v>
      </c>
      <c r="B7620" s="317">
        <v>10500</v>
      </c>
      <c r="C7620" s="317">
        <v>10500</v>
      </c>
      <c r="D7620" s="266">
        <f t="shared" si="148"/>
        <v>0</v>
      </c>
    </row>
    <row r="7621" spans="1:4" x14ac:dyDescent="0.25">
      <c r="A7621" s="316" t="s">
        <v>4765</v>
      </c>
      <c r="B7621" s="317">
        <v>10500</v>
      </c>
      <c r="C7621" s="317">
        <v>10500</v>
      </c>
      <c r="D7621" s="266">
        <f t="shared" si="148"/>
        <v>0</v>
      </c>
    </row>
    <row r="7622" spans="1:4" x14ac:dyDescent="0.25">
      <c r="A7622" s="316" t="s">
        <v>4765</v>
      </c>
      <c r="B7622" s="317">
        <v>10500</v>
      </c>
      <c r="C7622" s="317">
        <v>10500</v>
      </c>
      <c r="D7622" s="266">
        <f t="shared" si="148"/>
        <v>0</v>
      </c>
    </row>
    <row r="7623" spans="1:4" x14ac:dyDescent="0.25">
      <c r="A7623" s="316" t="s">
        <v>4765</v>
      </c>
      <c r="B7623" s="317">
        <v>10500</v>
      </c>
      <c r="C7623" s="317">
        <v>10500</v>
      </c>
      <c r="D7623" s="266">
        <f t="shared" si="148"/>
        <v>0</v>
      </c>
    </row>
    <row r="7624" spans="1:4" x14ac:dyDescent="0.25">
      <c r="A7624" s="316" t="s">
        <v>4765</v>
      </c>
      <c r="B7624" s="317">
        <v>10500</v>
      </c>
      <c r="C7624" s="317">
        <v>10500</v>
      </c>
      <c r="D7624" s="266">
        <f t="shared" si="148"/>
        <v>0</v>
      </c>
    </row>
    <row r="7625" spans="1:4" x14ac:dyDescent="0.25">
      <c r="A7625" s="316" t="s">
        <v>4765</v>
      </c>
      <c r="B7625" s="317">
        <v>10500</v>
      </c>
      <c r="C7625" s="317">
        <v>10500</v>
      </c>
      <c r="D7625" s="266">
        <f t="shared" si="148"/>
        <v>0</v>
      </c>
    </row>
    <row r="7626" spans="1:4" x14ac:dyDescent="0.25">
      <c r="A7626" s="316" t="s">
        <v>4765</v>
      </c>
      <c r="B7626" s="317">
        <v>10500</v>
      </c>
      <c r="C7626" s="317">
        <v>10500</v>
      </c>
      <c r="D7626" s="266">
        <f t="shared" si="148"/>
        <v>0</v>
      </c>
    </row>
    <row r="7627" spans="1:4" x14ac:dyDescent="0.25">
      <c r="A7627" s="316" t="s">
        <v>4765</v>
      </c>
      <c r="B7627" s="317">
        <v>10500</v>
      </c>
      <c r="C7627" s="317">
        <v>10500</v>
      </c>
      <c r="D7627" s="266">
        <f t="shared" si="148"/>
        <v>0</v>
      </c>
    </row>
    <row r="7628" spans="1:4" x14ac:dyDescent="0.25">
      <c r="A7628" s="316" t="s">
        <v>4765</v>
      </c>
      <c r="B7628" s="317">
        <v>10500</v>
      </c>
      <c r="C7628" s="317">
        <v>10500</v>
      </c>
      <c r="D7628" s="266">
        <f t="shared" si="148"/>
        <v>0</v>
      </c>
    </row>
    <row r="7629" spans="1:4" x14ac:dyDescent="0.25">
      <c r="A7629" s="316" t="s">
        <v>4765</v>
      </c>
      <c r="B7629" s="317">
        <v>10500</v>
      </c>
      <c r="C7629" s="317">
        <v>10500</v>
      </c>
      <c r="D7629" s="266">
        <f t="shared" si="148"/>
        <v>0</v>
      </c>
    </row>
    <row r="7630" spans="1:4" x14ac:dyDescent="0.25">
      <c r="A7630" s="316" t="s">
        <v>4765</v>
      </c>
      <c r="B7630" s="317">
        <v>10500</v>
      </c>
      <c r="C7630" s="317">
        <v>10500</v>
      </c>
      <c r="D7630" s="266">
        <f t="shared" si="148"/>
        <v>0</v>
      </c>
    </row>
    <row r="7631" spans="1:4" x14ac:dyDescent="0.25">
      <c r="A7631" s="316" t="s">
        <v>4765</v>
      </c>
      <c r="B7631" s="317">
        <v>10500</v>
      </c>
      <c r="C7631" s="317">
        <v>10500</v>
      </c>
      <c r="D7631" s="266">
        <f t="shared" si="148"/>
        <v>0</v>
      </c>
    </row>
    <row r="7632" spans="1:4" x14ac:dyDescent="0.25">
      <c r="A7632" s="316" t="s">
        <v>4765</v>
      </c>
      <c r="B7632" s="317">
        <v>10500</v>
      </c>
      <c r="C7632" s="317">
        <v>10500</v>
      </c>
      <c r="D7632" s="266">
        <f t="shared" si="148"/>
        <v>0</v>
      </c>
    </row>
    <row r="7633" spans="1:4" x14ac:dyDescent="0.25">
      <c r="A7633" s="316" t="s">
        <v>4765</v>
      </c>
      <c r="B7633" s="317">
        <v>10500</v>
      </c>
      <c r="C7633" s="317">
        <v>10500</v>
      </c>
      <c r="D7633" s="266">
        <f t="shared" si="148"/>
        <v>0</v>
      </c>
    </row>
    <row r="7634" spans="1:4" x14ac:dyDescent="0.25">
      <c r="A7634" s="316" t="s">
        <v>4765</v>
      </c>
      <c r="B7634" s="317">
        <v>10500</v>
      </c>
      <c r="C7634" s="317">
        <v>10500</v>
      </c>
      <c r="D7634" s="266">
        <f t="shared" si="148"/>
        <v>0</v>
      </c>
    </row>
    <row r="7635" spans="1:4" x14ac:dyDescent="0.25">
      <c r="A7635" s="316" t="s">
        <v>4765</v>
      </c>
      <c r="B7635" s="317">
        <v>10500</v>
      </c>
      <c r="C7635" s="317">
        <v>10500</v>
      </c>
      <c r="D7635" s="266">
        <f t="shared" si="148"/>
        <v>0</v>
      </c>
    </row>
    <row r="7636" spans="1:4" x14ac:dyDescent="0.25">
      <c r="A7636" s="316" t="s">
        <v>4765</v>
      </c>
      <c r="B7636" s="317">
        <v>10500</v>
      </c>
      <c r="C7636" s="317">
        <v>10500</v>
      </c>
      <c r="D7636" s="266">
        <f t="shared" si="148"/>
        <v>0</v>
      </c>
    </row>
    <row r="7637" spans="1:4" x14ac:dyDescent="0.25">
      <c r="A7637" s="316" t="s">
        <v>4765</v>
      </c>
      <c r="B7637" s="317">
        <v>10500</v>
      </c>
      <c r="C7637" s="317">
        <v>10500</v>
      </c>
      <c r="D7637" s="266">
        <f t="shared" si="148"/>
        <v>0</v>
      </c>
    </row>
    <row r="7638" spans="1:4" x14ac:dyDescent="0.25">
      <c r="A7638" s="316" t="s">
        <v>4765</v>
      </c>
      <c r="B7638" s="317">
        <v>10500</v>
      </c>
      <c r="C7638" s="317">
        <v>10500</v>
      </c>
      <c r="D7638" s="266">
        <f t="shared" si="148"/>
        <v>0</v>
      </c>
    </row>
    <row r="7639" spans="1:4" x14ac:dyDescent="0.25">
      <c r="A7639" s="316" t="s">
        <v>4765</v>
      </c>
      <c r="B7639" s="317">
        <v>10500</v>
      </c>
      <c r="C7639" s="317">
        <v>10500</v>
      </c>
      <c r="D7639" s="266">
        <f t="shared" si="148"/>
        <v>0</v>
      </c>
    </row>
    <row r="7640" spans="1:4" x14ac:dyDescent="0.25">
      <c r="A7640" s="316" t="s">
        <v>4765</v>
      </c>
      <c r="B7640" s="317">
        <v>10500</v>
      </c>
      <c r="C7640" s="317">
        <v>10500</v>
      </c>
      <c r="D7640" s="266">
        <f t="shared" si="148"/>
        <v>0</v>
      </c>
    </row>
    <row r="7641" spans="1:4" x14ac:dyDescent="0.25">
      <c r="A7641" s="316" t="s">
        <v>4766</v>
      </c>
      <c r="B7641" s="317">
        <v>20370</v>
      </c>
      <c r="C7641" s="317">
        <v>20370</v>
      </c>
      <c r="D7641" s="266">
        <f t="shared" si="148"/>
        <v>0</v>
      </c>
    </row>
    <row r="7642" spans="1:4" x14ac:dyDescent="0.25">
      <c r="A7642" s="316" t="s">
        <v>4767</v>
      </c>
      <c r="B7642" s="317">
        <v>6000</v>
      </c>
      <c r="C7642" s="317">
        <v>6000</v>
      </c>
      <c r="D7642" s="266">
        <f t="shared" si="148"/>
        <v>0</v>
      </c>
    </row>
    <row r="7643" spans="1:4" x14ac:dyDescent="0.25">
      <c r="A7643" s="316" t="s">
        <v>4767</v>
      </c>
      <c r="B7643" s="317">
        <v>6000</v>
      </c>
      <c r="C7643" s="317">
        <v>6000</v>
      </c>
      <c r="D7643" s="266">
        <f t="shared" si="148"/>
        <v>0</v>
      </c>
    </row>
    <row r="7644" spans="1:4" x14ac:dyDescent="0.25">
      <c r="A7644" s="316" t="s">
        <v>4767</v>
      </c>
      <c r="B7644" s="317">
        <v>6000</v>
      </c>
      <c r="C7644" s="317">
        <v>6000</v>
      </c>
      <c r="D7644" s="266">
        <f t="shared" si="148"/>
        <v>0</v>
      </c>
    </row>
    <row r="7645" spans="1:4" x14ac:dyDescent="0.25">
      <c r="A7645" s="316" t="s">
        <v>4767</v>
      </c>
      <c r="B7645" s="317">
        <v>6000</v>
      </c>
      <c r="C7645" s="317">
        <v>6000</v>
      </c>
      <c r="D7645" s="266">
        <f t="shared" si="148"/>
        <v>0</v>
      </c>
    </row>
    <row r="7646" spans="1:4" x14ac:dyDescent="0.25">
      <c r="A7646" s="316" t="s">
        <v>4767</v>
      </c>
      <c r="B7646" s="317">
        <v>6000</v>
      </c>
      <c r="C7646" s="317">
        <v>6000</v>
      </c>
      <c r="D7646" s="266">
        <f t="shared" si="148"/>
        <v>0</v>
      </c>
    </row>
    <row r="7647" spans="1:4" x14ac:dyDescent="0.25">
      <c r="A7647" s="316" t="s">
        <v>4767</v>
      </c>
      <c r="B7647" s="317">
        <v>6000</v>
      </c>
      <c r="C7647" s="317">
        <v>6000</v>
      </c>
      <c r="D7647" s="266">
        <f t="shared" si="148"/>
        <v>0</v>
      </c>
    </row>
    <row r="7648" spans="1:4" x14ac:dyDescent="0.25">
      <c r="A7648" s="316" t="s">
        <v>4767</v>
      </c>
      <c r="B7648" s="317">
        <v>6000</v>
      </c>
      <c r="C7648" s="317">
        <v>6000</v>
      </c>
      <c r="D7648" s="266">
        <f t="shared" si="148"/>
        <v>0</v>
      </c>
    </row>
    <row r="7649" spans="1:4" x14ac:dyDescent="0.25">
      <c r="A7649" s="316" t="s">
        <v>4767</v>
      </c>
      <c r="B7649" s="317">
        <v>6000</v>
      </c>
      <c r="C7649" s="317">
        <v>6000</v>
      </c>
      <c r="D7649" s="266">
        <f t="shared" si="148"/>
        <v>0</v>
      </c>
    </row>
    <row r="7650" spans="1:4" x14ac:dyDescent="0.25">
      <c r="A7650" s="316" t="s">
        <v>4768</v>
      </c>
      <c r="B7650" s="317">
        <v>46140</v>
      </c>
      <c r="C7650" s="317">
        <v>46140</v>
      </c>
      <c r="D7650" s="266">
        <f t="shared" si="148"/>
        <v>0</v>
      </c>
    </row>
    <row r="7651" spans="1:4" x14ac:dyDescent="0.25">
      <c r="A7651" s="316" t="s">
        <v>4768</v>
      </c>
      <c r="B7651" s="317">
        <v>46140</v>
      </c>
      <c r="C7651" s="317">
        <v>46140</v>
      </c>
      <c r="D7651" s="266">
        <f t="shared" si="148"/>
        <v>0</v>
      </c>
    </row>
    <row r="7652" spans="1:4" x14ac:dyDescent="0.25">
      <c r="A7652" s="316" t="s">
        <v>4769</v>
      </c>
      <c r="B7652" s="317">
        <v>68400</v>
      </c>
      <c r="C7652" s="317">
        <v>68400</v>
      </c>
      <c r="D7652" s="266">
        <f t="shared" si="148"/>
        <v>0</v>
      </c>
    </row>
    <row r="7653" spans="1:4" x14ac:dyDescent="0.25">
      <c r="A7653" s="316" t="s">
        <v>4770</v>
      </c>
      <c r="B7653" s="317">
        <v>4050</v>
      </c>
      <c r="C7653" s="317">
        <v>4050</v>
      </c>
      <c r="D7653" s="266">
        <f t="shared" si="148"/>
        <v>0</v>
      </c>
    </row>
    <row r="7654" spans="1:4" x14ac:dyDescent="0.25">
      <c r="A7654" s="316" t="s">
        <v>4770</v>
      </c>
      <c r="B7654" s="317">
        <v>4050</v>
      </c>
      <c r="C7654" s="317">
        <v>4050</v>
      </c>
      <c r="D7654" s="266">
        <f t="shared" si="148"/>
        <v>0</v>
      </c>
    </row>
    <row r="7655" spans="1:4" x14ac:dyDescent="0.25">
      <c r="A7655" s="316" t="s">
        <v>4771</v>
      </c>
      <c r="B7655" s="317">
        <v>11970</v>
      </c>
      <c r="C7655" s="317">
        <v>11970</v>
      </c>
      <c r="D7655" s="266">
        <f t="shared" si="148"/>
        <v>0</v>
      </c>
    </row>
    <row r="7656" spans="1:4" x14ac:dyDescent="0.25">
      <c r="A7656" s="316" t="s">
        <v>4771</v>
      </c>
      <c r="B7656" s="317">
        <v>11970</v>
      </c>
      <c r="C7656" s="317">
        <v>11970</v>
      </c>
      <c r="D7656" s="266">
        <f t="shared" si="148"/>
        <v>0</v>
      </c>
    </row>
    <row r="7657" spans="1:4" x14ac:dyDescent="0.25">
      <c r="A7657" s="316" t="s">
        <v>4772</v>
      </c>
      <c r="B7657" s="317">
        <v>15980</v>
      </c>
      <c r="C7657" s="317">
        <v>15980</v>
      </c>
      <c r="D7657" s="266">
        <f t="shared" si="148"/>
        <v>0</v>
      </c>
    </row>
    <row r="7658" spans="1:4" x14ac:dyDescent="0.25">
      <c r="A7658" s="316" t="s">
        <v>4772</v>
      </c>
      <c r="B7658" s="317">
        <v>15980</v>
      </c>
      <c r="C7658" s="317">
        <v>15980</v>
      </c>
      <c r="D7658" s="266">
        <f t="shared" si="148"/>
        <v>0</v>
      </c>
    </row>
    <row r="7659" spans="1:4" x14ac:dyDescent="0.25">
      <c r="A7659" s="316" t="s">
        <v>4773</v>
      </c>
      <c r="B7659" s="317">
        <v>3680</v>
      </c>
      <c r="C7659" s="317">
        <v>3680</v>
      </c>
      <c r="D7659" s="266">
        <f t="shared" ref="D7659:D7722" si="149">(B7659-C7659)</f>
        <v>0</v>
      </c>
    </row>
    <row r="7660" spans="1:4" x14ac:dyDescent="0.25">
      <c r="A7660" s="316" t="s">
        <v>4773</v>
      </c>
      <c r="B7660" s="317">
        <v>3680</v>
      </c>
      <c r="C7660" s="317">
        <v>3680</v>
      </c>
      <c r="D7660" s="266">
        <f t="shared" si="149"/>
        <v>0</v>
      </c>
    </row>
    <row r="7661" spans="1:4" x14ac:dyDescent="0.25">
      <c r="A7661" s="316" t="s">
        <v>4773</v>
      </c>
      <c r="B7661" s="317">
        <v>3680</v>
      </c>
      <c r="C7661" s="317">
        <v>3680</v>
      </c>
      <c r="D7661" s="266">
        <f t="shared" si="149"/>
        <v>0</v>
      </c>
    </row>
    <row r="7662" spans="1:4" x14ac:dyDescent="0.25">
      <c r="A7662" s="316" t="s">
        <v>4773</v>
      </c>
      <c r="B7662" s="317">
        <v>3680</v>
      </c>
      <c r="C7662" s="317">
        <v>3680</v>
      </c>
      <c r="D7662" s="266">
        <f t="shared" si="149"/>
        <v>0</v>
      </c>
    </row>
    <row r="7663" spans="1:4" x14ac:dyDescent="0.25">
      <c r="A7663" s="316" t="s">
        <v>4773</v>
      </c>
      <c r="B7663" s="317">
        <v>3680</v>
      </c>
      <c r="C7663" s="317">
        <v>3680</v>
      </c>
      <c r="D7663" s="266">
        <f t="shared" si="149"/>
        <v>0</v>
      </c>
    </row>
    <row r="7664" spans="1:4" x14ac:dyDescent="0.25">
      <c r="A7664" s="316" t="s">
        <v>4773</v>
      </c>
      <c r="B7664" s="317">
        <v>3680</v>
      </c>
      <c r="C7664" s="317">
        <v>3680</v>
      </c>
      <c r="D7664" s="266">
        <f t="shared" si="149"/>
        <v>0</v>
      </c>
    </row>
    <row r="7665" spans="1:4" x14ac:dyDescent="0.25">
      <c r="A7665" s="316" t="s">
        <v>4773</v>
      </c>
      <c r="B7665" s="317">
        <v>3680</v>
      </c>
      <c r="C7665" s="317">
        <v>3680</v>
      </c>
      <c r="D7665" s="266">
        <f t="shared" si="149"/>
        <v>0</v>
      </c>
    </row>
    <row r="7666" spans="1:4" x14ac:dyDescent="0.25">
      <c r="A7666" s="316" t="s">
        <v>4773</v>
      </c>
      <c r="B7666" s="317">
        <v>3680</v>
      </c>
      <c r="C7666" s="317">
        <v>3680</v>
      </c>
      <c r="D7666" s="266">
        <f t="shared" si="149"/>
        <v>0</v>
      </c>
    </row>
    <row r="7667" spans="1:4" x14ac:dyDescent="0.25">
      <c r="A7667" s="316" t="s">
        <v>4773</v>
      </c>
      <c r="B7667" s="317">
        <v>3680</v>
      </c>
      <c r="C7667" s="317">
        <v>3680</v>
      </c>
      <c r="D7667" s="266">
        <f t="shared" si="149"/>
        <v>0</v>
      </c>
    </row>
    <row r="7668" spans="1:4" x14ac:dyDescent="0.25">
      <c r="A7668" s="316" t="s">
        <v>4773</v>
      </c>
      <c r="B7668" s="317">
        <v>3680</v>
      </c>
      <c r="C7668" s="317">
        <v>3680</v>
      </c>
      <c r="D7668" s="266">
        <f t="shared" si="149"/>
        <v>0</v>
      </c>
    </row>
    <row r="7669" spans="1:4" x14ac:dyDescent="0.25">
      <c r="A7669" s="316" t="s">
        <v>4773</v>
      </c>
      <c r="B7669" s="317">
        <v>3680</v>
      </c>
      <c r="C7669" s="317">
        <v>3680</v>
      </c>
      <c r="D7669" s="266">
        <f t="shared" si="149"/>
        <v>0</v>
      </c>
    </row>
    <row r="7670" spans="1:4" x14ac:dyDescent="0.25">
      <c r="A7670" s="316" t="s">
        <v>4773</v>
      </c>
      <c r="B7670" s="317">
        <v>3680</v>
      </c>
      <c r="C7670" s="317">
        <v>3680</v>
      </c>
      <c r="D7670" s="266">
        <f t="shared" si="149"/>
        <v>0</v>
      </c>
    </row>
    <row r="7671" spans="1:4" x14ac:dyDescent="0.25">
      <c r="A7671" s="316" t="s">
        <v>4773</v>
      </c>
      <c r="B7671" s="317">
        <v>3680</v>
      </c>
      <c r="C7671" s="317">
        <v>3680</v>
      </c>
      <c r="D7671" s="266">
        <f t="shared" si="149"/>
        <v>0</v>
      </c>
    </row>
    <row r="7672" spans="1:4" x14ac:dyDescent="0.25">
      <c r="A7672" s="316" t="s">
        <v>4773</v>
      </c>
      <c r="B7672" s="317">
        <v>3680</v>
      </c>
      <c r="C7672" s="317">
        <v>3680</v>
      </c>
      <c r="D7672" s="266">
        <f t="shared" si="149"/>
        <v>0</v>
      </c>
    </row>
    <row r="7673" spans="1:4" x14ac:dyDescent="0.25">
      <c r="A7673" s="316" t="s">
        <v>4773</v>
      </c>
      <c r="B7673" s="317">
        <v>3680</v>
      </c>
      <c r="C7673" s="317">
        <v>3680</v>
      </c>
      <c r="D7673" s="266">
        <f t="shared" si="149"/>
        <v>0</v>
      </c>
    </row>
    <row r="7674" spans="1:4" x14ac:dyDescent="0.25">
      <c r="A7674" s="316" t="s">
        <v>4773</v>
      </c>
      <c r="B7674" s="317">
        <v>3680</v>
      </c>
      <c r="C7674" s="317">
        <v>3680</v>
      </c>
      <c r="D7674" s="266">
        <f t="shared" si="149"/>
        <v>0</v>
      </c>
    </row>
    <row r="7675" spans="1:4" x14ac:dyDescent="0.25">
      <c r="A7675" s="316" t="s">
        <v>4773</v>
      </c>
      <c r="B7675" s="317">
        <v>3680</v>
      </c>
      <c r="C7675" s="317">
        <v>3680</v>
      </c>
      <c r="D7675" s="266">
        <f t="shared" si="149"/>
        <v>0</v>
      </c>
    </row>
    <row r="7676" spans="1:4" x14ac:dyDescent="0.25">
      <c r="A7676" s="316" t="s">
        <v>4773</v>
      </c>
      <c r="B7676" s="317">
        <v>3680</v>
      </c>
      <c r="C7676" s="317">
        <v>3680</v>
      </c>
      <c r="D7676" s="266">
        <f t="shared" si="149"/>
        <v>0</v>
      </c>
    </row>
    <row r="7677" spans="1:4" x14ac:dyDescent="0.25">
      <c r="A7677" s="316" t="s">
        <v>4773</v>
      </c>
      <c r="B7677" s="317">
        <v>3680</v>
      </c>
      <c r="C7677" s="317">
        <v>3680</v>
      </c>
      <c r="D7677" s="266">
        <f t="shared" si="149"/>
        <v>0</v>
      </c>
    </row>
    <row r="7678" spans="1:4" x14ac:dyDescent="0.25">
      <c r="A7678" s="316" t="s">
        <v>4773</v>
      </c>
      <c r="B7678" s="317">
        <v>3680</v>
      </c>
      <c r="C7678" s="317">
        <v>3680</v>
      </c>
      <c r="D7678" s="266">
        <f t="shared" si="149"/>
        <v>0</v>
      </c>
    </row>
    <row r="7679" spans="1:4" x14ac:dyDescent="0.25">
      <c r="A7679" s="316" t="s">
        <v>4773</v>
      </c>
      <c r="B7679" s="317">
        <v>3680</v>
      </c>
      <c r="C7679" s="317">
        <v>3680</v>
      </c>
      <c r="D7679" s="266">
        <f t="shared" si="149"/>
        <v>0</v>
      </c>
    </row>
    <row r="7680" spans="1:4" x14ac:dyDescent="0.25">
      <c r="A7680" s="316" t="s">
        <v>4773</v>
      </c>
      <c r="B7680" s="317">
        <v>3680</v>
      </c>
      <c r="C7680" s="317">
        <v>3680</v>
      </c>
      <c r="D7680" s="266">
        <f t="shared" si="149"/>
        <v>0</v>
      </c>
    </row>
    <row r="7681" spans="1:4" x14ac:dyDescent="0.25">
      <c r="A7681" s="316" t="s">
        <v>4773</v>
      </c>
      <c r="B7681" s="317">
        <v>3680</v>
      </c>
      <c r="C7681" s="317">
        <v>3680</v>
      </c>
      <c r="D7681" s="266">
        <f t="shared" si="149"/>
        <v>0</v>
      </c>
    </row>
    <row r="7682" spans="1:4" x14ac:dyDescent="0.25">
      <c r="A7682" s="316" t="s">
        <v>4773</v>
      </c>
      <c r="B7682" s="317">
        <v>3680</v>
      </c>
      <c r="C7682" s="317">
        <v>3680</v>
      </c>
      <c r="D7682" s="266">
        <f t="shared" si="149"/>
        <v>0</v>
      </c>
    </row>
    <row r="7683" spans="1:4" x14ac:dyDescent="0.25">
      <c r="A7683" s="316" t="s">
        <v>4773</v>
      </c>
      <c r="B7683" s="317">
        <v>3680</v>
      </c>
      <c r="C7683" s="317">
        <v>3680</v>
      </c>
      <c r="D7683" s="266">
        <f t="shared" si="149"/>
        <v>0</v>
      </c>
    </row>
    <row r="7684" spans="1:4" x14ac:dyDescent="0.25">
      <c r="A7684" s="316" t="s">
        <v>4773</v>
      </c>
      <c r="B7684" s="317">
        <v>3680</v>
      </c>
      <c r="C7684" s="317">
        <v>3680</v>
      </c>
      <c r="D7684" s="266">
        <f t="shared" si="149"/>
        <v>0</v>
      </c>
    </row>
    <row r="7685" spans="1:4" x14ac:dyDescent="0.25">
      <c r="A7685" s="316" t="s">
        <v>4773</v>
      </c>
      <c r="B7685" s="317">
        <v>3680</v>
      </c>
      <c r="C7685" s="317">
        <v>3680</v>
      </c>
      <c r="D7685" s="266">
        <f t="shared" si="149"/>
        <v>0</v>
      </c>
    </row>
    <row r="7686" spans="1:4" x14ac:dyDescent="0.25">
      <c r="A7686" s="316" t="s">
        <v>4773</v>
      </c>
      <c r="B7686" s="317">
        <v>3680</v>
      </c>
      <c r="C7686" s="317">
        <v>3680</v>
      </c>
      <c r="D7686" s="266">
        <f t="shared" si="149"/>
        <v>0</v>
      </c>
    </row>
    <row r="7687" spans="1:4" x14ac:dyDescent="0.25">
      <c r="A7687" s="316" t="s">
        <v>4773</v>
      </c>
      <c r="B7687" s="317">
        <v>3680</v>
      </c>
      <c r="C7687" s="317">
        <v>3680</v>
      </c>
      <c r="D7687" s="266">
        <f t="shared" si="149"/>
        <v>0</v>
      </c>
    </row>
    <row r="7688" spans="1:4" x14ac:dyDescent="0.25">
      <c r="A7688" s="316" t="s">
        <v>4773</v>
      </c>
      <c r="B7688" s="317">
        <v>3680</v>
      </c>
      <c r="C7688" s="317">
        <v>3680</v>
      </c>
      <c r="D7688" s="266">
        <f t="shared" si="149"/>
        <v>0</v>
      </c>
    </row>
    <row r="7689" spans="1:4" x14ac:dyDescent="0.25">
      <c r="A7689" s="316" t="s">
        <v>4773</v>
      </c>
      <c r="B7689" s="317">
        <v>3680</v>
      </c>
      <c r="C7689" s="317">
        <v>3680</v>
      </c>
      <c r="D7689" s="266">
        <f t="shared" si="149"/>
        <v>0</v>
      </c>
    </row>
    <row r="7690" spans="1:4" x14ac:dyDescent="0.25">
      <c r="A7690" s="316" t="s">
        <v>4773</v>
      </c>
      <c r="B7690" s="317">
        <v>3680</v>
      </c>
      <c r="C7690" s="317">
        <v>3680</v>
      </c>
      <c r="D7690" s="266">
        <f t="shared" si="149"/>
        <v>0</v>
      </c>
    </row>
    <row r="7691" spans="1:4" x14ac:dyDescent="0.25">
      <c r="A7691" s="316" t="s">
        <v>4773</v>
      </c>
      <c r="B7691" s="317">
        <v>3680</v>
      </c>
      <c r="C7691" s="317">
        <v>3680</v>
      </c>
      <c r="D7691" s="266">
        <f t="shared" si="149"/>
        <v>0</v>
      </c>
    </row>
    <row r="7692" spans="1:4" x14ac:dyDescent="0.25">
      <c r="A7692" s="316" t="s">
        <v>4773</v>
      </c>
      <c r="B7692" s="317">
        <v>3680</v>
      </c>
      <c r="C7692" s="317">
        <v>3680</v>
      </c>
      <c r="D7692" s="266">
        <f t="shared" si="149"/>
        <v>0</v>
      </c>
    </row>
    <row r="7693" spans="1:4" x14ac:dyDescent="0.25">
      <c r="A7693" s="316" t="s">
        <v>4773</v>
      </c>
      <c r="B7693" s="317">
        <v>3680</v>
      </c>
      <c r="C7693" s="317">
        <v>3680</v>
      </c>
      <c r="D7693" s="266">
        <f t="shared" si="149"/>
        <v>0</v>
      </c>
    </row>
    <row r="7694" spans="1:4" x14ac:dyDescent="0.25">
      <c r="A7694" s="316" t="s">
        <v>4773</v>
      </c>
      <c r="B7694" s="317">
        <v>3680</v>
      </c>
      <c r="C7694" s="317">
        <v>3680</v>
      </c>
      <c r="D7694" s="266">
        <f t="shared" si="149"/>
        <v>0</v>
      </c>
    </row>
    <row r="7695" spans="1:4" x14ac:dyDescent="0.25">
      <c r="A7695" s="316" t="s">
        <v>4773</v>
      </c>
      <c r="B7695" s="317">
        <v>3680</v>
      </c>
      <c r="C7695" s="317">
        <v>3680</v>
      </c>
      <c r="D7695" s="266">
        <f t="shared" si="149"/>
        <v>0</v>
      </c>
    </row>
    <row r="7696" spans="1:4" x14ac:dyDescent="0.25">
      <c r="A7696" s="316" t="s">
        <v>4773</v>
      </c>
      <c r="B7696" s="317">
        <v>3680</v>
      </c>
      <c r="C7696" s="317">
        <v>3680</v>
      </c>
      <c r="D7696" s="266">
        <f t="shared" si="149"/>
        <v>0</v>
      </c>
    </row>
    <row r="7697" spans="1:4" x14ac:dyDescent="0.25">
      <c r="A7697" s="316" t="s">
        <v>4773</v>
      </c>
      <c r="B7697" s="317">
        <v>3680</v>
      </c>
      <c r="C7697" s="317">
        <v>3680</v>
      </c>
      <c r="D7697" s="266">
        <f t="shared" si="149"/>
        <v>0</v>
      </c>
    </row>
    <row r="7698" spans="1:4" x14ac:dyDescent="0.25">
      <c r="A7698" s="316" t="s">
        <v>4774</v>
      </c>
      <c r="B7698" s="317">
        <v>650</v>
      </c>
      <c r="C7698" s="317">
        <v>650</v>
      </c>
      <c r="D7698" s="266">
        <f t="shared" si="149"/>
        <v>0</v>
      </c>
    </row>
    <row r="7699" spans="1:4" x14ac:dyDescent="0.25">
      <c r="A7699" s="316" t="s">
        <v>4774</v>
      </c>
      <c r="B7699" s="317">
        <v>650</v>
      </c>
      <c r="C7699" s="317">
        <v>650</v>
      </c>
      <c r="D7699" s="266">
        <f t="shared" si="149"/>
        <v>0</v>
      </c>
    </row>
    <row r="7700" spans="1:4" x14ac:dyDescent="0.25">
      <c r="A7700" s="316" t="s">
        <v>4775</v>
      </c>
      <c r="B7700" s="317">
        <v>4610</v>
      </c>
      <c r="C7700" s="317">
        <v>4610</v>
      </c>
      <c r="D7700" s="266">
        <f t="shared" si="149"/>
        <v>0</v>
      </c>
    </row>
    <row r="7701" spans="1:4" x14ac:dyDescent="0.25">
      <c r="A7701" s="316" t="s">
        <v>4775</v>
      </c>
      <c r="B7701" s="317">
        <v>4610</v>
      </c>
      <c r="C7701" s="317">
        <v>4610</v>
      </c>
      <c r="D7701" s="266">
        <f t="shared" si="149"/>
        <v>0</v>
      </c>
    </row>
    <row r="7702" spans="1:4" x14ac:dyDescent="0.25">
      <c r="A7702" s="316" t="s">
        <v>4775</v>
      </c>
      <c r="B7702" s="317">
        <v>4610</v>
      </c>
      <c r="C7702" s="317">
        <v>4610</v>
      </c>
      <c r="D7702" s="266">
        <f t="shared" si="149"/>
        <v>0</v>
      </c>
    </row>
    <row r="7703" spans="1:4" x14ac:dyDescent="0.25">
      <c r="A7703" s="316" t="s">
        <v>4775</v>
      </c>
      <c r="B7703" s="317">
        <v>4610</v>
      </c>
      <c r="C7703" s="317">
        <v>4610</v>
      </c>
      <c r="D7703" s="266">
        <f t="shared" si="149"/>
        <v>0</v>
      </c>
    </row>
    <row r="7704" spans="1:4" x14ac:dyDescent="0.25">
      <c r="A7704" s="316" t="s">
        <v>4775</v>
      </c>
      <c r="B7704" s="317">
        <v>4610</v>
      </c>
      <c r="C7704" s="317">
        <v>4610</v>
      </c>
      <c r="D7704" s="266">
        <f t="shared" si="149"/>
        <v>0</v>
      </c>
    </row>
    <row r="7705" spans="1:4" x14ac:dyDescent="0.25">
      <c r="A7705" s="316" t="s">
        <v>4775</v>
      </c>
      <c r="B7705" s="317">
        <v>4610</v>
      </c>
      <c r="C7705" s="317">
        <v>4610</v>
      </c>
      <c r="D7705" s="266">
        <f t="shared" si="149"/>
        <v>0</v>
      </c>
    </row>
    <row r="7706" spans="1:4" x14ac:dyDescent="0.25">
      <c r="A7706" s="316" t="s">
        <v>4776</v>
      </c>
      <c r="B7706" s="317">
        <v>2435</v>
      </c>
      <c r="C7706" s="317">
        <v>2435</v>
      </c>
      <c r="D7706" s="266">
        <f t="shared" si="149"/>
        <v>0</v>
      </c>
    </row>
    <row r="7707" spans="1:4" x14ac:dyDescent="0.25">
      <c r="A7707" s="316" t="s">
        <v>4777</v>
      </c>
      <c r="B7707" s="317">
        <v>29840</v>
      </c>
      <c r="C7707" s="317">
        <v>29840</v>
      </c>
      <c r="D7707" s="266">
        <f t="shared" si="149"/>
        <v>0</v>
      </c>
    </row>
    <row r="7708" spans="1:4" x14ac:dyDescent="0.25">
      <c r="A7708" s="316" t="s">
        <v>4778</v>
      </c>
      <c r="B7708" s="317">
        <v>28340</v>
      </c>
      <c r="C7708" s="317">
        <v>28340</v>
      </c>
      <c r="D7708" s="266">
        <f t="shared" si="149"/>
        <v>0</v>
      </c>
    </row>
    <row r="7709" spans="1:4" x14ac:dyDescent="0.25">
      <c r="A7709" s="316" t="s">
        <v>4779</v>
      </c>
      <c r="B7709" s="317">
        <v>18840</v>
      </c>
      <c r="C7709" s="317">
        <v>18840</v>
      </c>
      <c r="D7709" s="266">
        <f t="shared" si="149"/>
        <v>0</v>
      </c>
    </row>
    <row r="7710" spans="1:4" x14ac:dyDescent="0.25">
      <c r="A7710" s="316" t="s">
        <v>4780</v>
      </c>
      <c r="B7710" s="317">
        <v>25340</v>
      </c>
      <c r="C7710" s="317">
        <v>25340</v>
      </c>
      <c r="D7710" s="266">
        <f t="shared" si="149"/>
        <v>0</v>
      </c>
    </row>
    <row r="7711" spans="1:4" x14ac:dyDescent="0.25">
      <c r="A7711" s="316" t="s">
        <v>4781</v>
      </c>
      <c r="B7711" s="317">
        <v>1094</v>
      </c>
      <c r="C7711" s="317">
        <v>1094</v>
      </c>
      <c r="D7711" s="266">
        <f t="shared" si="149"/>
        <v>0</v>
      </c>
    </row>
    <row r="7712" spans="1:4" x14ac:dyDescent="0.25">
      <c r="A7712" s="316" t="s">
        <v>4781</v>
      </c>
      <c r="B7712" s="317">
        <v>1094</v>
      </c>
      <c r="C7712" s="317">
        <v>1094</v>
      </c>
      <c r="D7712" s="266">
        <f t="shared" si="149"/>
        <v>0</v>
      </c>
    </row>
    <row r="7713" spans="1:4" x14ac:dyDescent="0.25">
      <c r="A7713" s="316" t="s">
        <v>4781</v>
      </c>
      <c r="B7713" s="317">
        <v>1094</v>
      </c>
      <c r="C7713" s="317">
        <v>1094</v>
      </c>
      <c r="D7713" s="266">
        <f t="shared" si="149"/>
        <v>0</v>
      </c>
    </row>
    <row r="7714" spans="1:4" x14ac:dyDescent="0.25">
      <c r="A7714" s="316" t="s">
        <v>4781</v>
      </c>
      <c r="B7714" s="317">
        <v>1094</v>
      </c>
      <c r="C7714" s="317">
        <v>1094</v>
      </c>
      <c r="D7714" s="266">
        <f t="shared" si="149"/>
        <v>0</v>
      </c>
    </row>
    <row r="7715" spans="1:4" x14ac:dyDescent="0.25">
      <c r="A7715" s="316" t="s">
        <v>4781</v>
      </c>
      <c r="B7715" s="317">
        <v>1094</v>
      </c>
      <c r="C7715" s="317">
        <v>1094</v>
      </c>
      <c r="D7715" s="266">
        <f t="shared" si="149"/>
        <v>0</v>
      </c>
    </row>
    <row r="7716" spans="1:4" x14ac:dyDescent="0.25">
      <c r="A7716" s="316" t="s">
        <v>4781</v>
      </c>
      <c r="B7716" s="317">
        <v>1094</v>
      </c>
      <c r="C7716" s="317">
        <v>1094</v>
      </c>
      <c r="D7716" s="266">
        <f t="shared" si="149"/>
        <v>0</v>
      </c>
    </row>
    <row r="7717" spans="1:4" x14ac:dyDescent="0.25">
      <c r="A7717" s="316" t="s">
        <v>4781</v>
      </c>
      <c r="B7717" s="317">
        <v>1094</v>
      </c>
      <c r="C7717" s="317">
        <v>1094</v>
      </c>
      <c r="D7717" s="266">
        <f t="shared" si="149"/>
        <v>0</v>
      </c>
    </row>
    <row r="7718" spans="1:4" x14ac:dyDescent="0.25">
      <c r="A7718" s="316" t="s">
        <v>4781</v>
      </c>
      <c r="B7718" s="317">
        <v>1099</v>
      </c>
      <c r="C7718" s="317">
        <v>1099</v>
      </c>
      <c r="D7718" s="266">
        <f t="shared" si="149"/>
        <v>0</v>
      </c>
    </row>
    <row r="7719" spans="1:4" x14ac:dyDescent="0.25">
      <c r="A7719" s="316" t="s">
        <v>4782</v>
      </c>
      <c r="B7719" s="317">
        <v>3110</v>
      </c>
      <c r="C7719" s="317">
        <v>3110</v>
      </c>
      <c r="D7719" s="266">
        <f t="shared" si="149"/>
        <v>0</v>
      </c>
    </row>
    <row r="7720" spans="1:4" x14ac:dyDescent="0.25">
      <c r="A7720" s="316" t="s">
        <v>4782</v>
      </c>
      <c r="B7720" s="317">
        <v>3110</v>
      </c>
      <c r="C7720" s="317">
        <v>3110</v>
      </c>
      <c r="D7720" s="266">
        <f t="shared" si="149"/>
        <v>0</v>
      </c>
    </row>
    <row r="7721" spans="1:4" x14ac:dyDescent="0.25">
      <c r="A7721" s="316" t="s">
        <v>4782</v>
      </c>
      <c r="B7721" s="317">
        <v>3110</v>
      </c>
      <c r="C7721" s="317">
        <v>3110</v>
      </c>
      <c r="D7721" s="266">
        <f t="shared" si="149"/>
        <v>0</v>
      </c>
    </row>
    <row r="7722" spans="1:4" x14ac:dyDescent="0.25">
      <c r="A7722" s="316" t="s">
        <v>4782</v>
      </c>
      <c r="B7722" s="317">
        <v>3110</v>
      </c>
      <c r="C7722" s="317">
        <v>3110</v>
      </c>
      <c r="D7722" s="266">
        <f t="shared" si="149"/>
        <v>0</v>
      </c>
    </row>
    <row r="7723" spans="1:4" x14ac:dyDescent="0.25">
      <c r="A7723" s="316" t="s">
        <v>4782</v>
      </c>
      <c r="B7723" s="317">
        <v>3110</v>
      </c>
      <c r="C7723" s="317">
        <v>3110</v>
      </c>
      <c r="D7723" s="266">
        <f t="shared" ref="D7723:D7786" si="150">(B7723-C7723)</f>
        <v>0</v>
      </c>
    </row>
    <row r="7724" spans="1:4" x14ac:dyDescent="0.25">
      <c r="A7724" s="316" t="s">
        <v>4782</v>
      </c>
      <c r="B7724" s="317">
        <v>3110</v>
      </c>
      <c r="C7724" s="317">
        <v>3110</v>
      </c>
      <c r="D7724" s="266">
        <f t="shared" si="150"/>
        <v>0</v>
      </c>
    </row>
    <row r="7725" spans="1:4" x14ac:dyDescent="0.25">
      <c r="A7725" s="316" t="s">
        <v>4783</v>
      </c>
      <c r="B7725" s="317">
        <v>1476</v>
      </c>
      <c r="C7725" s="317">
        <v>1476</v>
      </c>
      <c r="D7725" s="266">
        <f t="shared" si="150"/>
        <v>0</v>
      </c>
    </row>
    <row r="7726" spans="1:4" x14ac:dyDescent="0.25">
      <c r="A7726" s="316" t="s">
        <v>4783</v>
      </c>
      <c r="B7726" s="317">
        <v>1476</v>
      </c>
      <c r="C7726" s="317">
        <v>1476</v>
      </c>
      <c r="D7726" s="266">
        <f t="shared" si="150"/>
        <v>0</v>
      </c>
    </row>
    <row r="7727" spans="1:4" x14ac:dyDescent="0.25">
      <c r="A7727" s="316" t="s">
        <v>4783</v>
      </c>
      <c r="B7727" s="317">
        <v>1476</v>
      </c>
      <c r="C7727" s="317">
        <v>1476</v>
      </c>
      <c r="D7727" s="266">
        <f t="shared" si="150"/>
        <v>0</v>
      </c>
    </row>
    <row r="7728" spans="1:4" x14ac:dyDescent="0.25">
      <c r="A7728" s="316" t="s">
        <v>4783</v>
      </c>
      <c r="B7728" s="317">
        <v>1476</v>
      </c>
      <c r="C7728" s="317">
        <v>1476</v>
      </c>
      <c r="D7728" s="266">
        <f t="shared" si="150"/>
        <v>0</v>
      </c>
    </row>
    <row r="7729" spans="1:4" x14ac:dyDescent="0.25">
      <c r="A7729" s="316" t="s">
        <v>4783</v>
      </c>
      <c r="B7729" s="317">
        <v>1476</v>
      </c>
      <c r="C7729" s="317">
        <v>1476</v>
      </c>
      <c r="D7729" s="266">
        <f t="shared" si="150"/>
        <v>0</v>
      </c>
    </row>
    <row r="7730" spans="1:4" x14ac:dyDescent="0.25">
      <c r="A7730" s="316" t="s">
        <v>4783</v>
      </c>
      <c r="B7730" s="317">
        <v>1476</v>
      </c>
      <c r="C7730" s="317">
        <v>1476</v>
      </c>
      <c r="D7730" s="266">
        <f t="shared" si="150"/>
        <v>0</v>
      </c>
    </row>
    <row r="7731" spans="1:4" x14ac:dyDescent="0.25">
      <c r="A7731" s="316" t="s">
        <v>4783</v>
      </c>
      <c r="B7731" s="317">
        <v>1476</v>
      </c>
      <c r="C7731" s="317">
        <v>1476</v>
      </c>
      <c r="D7731" s="266">
        <f t="shared" si="150"/>
        <v>0</v>
      </c>
    </row>
    <row r="7732" spans="1:4" x14ac:dyDescent="0.25">
      <c r="A7732" s="316" t="s">
        <v>4783</v>
      </c>
      <c r="B7732" s="317">
        <v>1479</v>
      </c>
      <c r="C7732" s="317">
        <v>1479</v>
      </c>
      <c r="D7732" s="266">
        <f t="shared" si="150"/>
        <v>0</v>
      </c>
    </row>
    <row r="7733" spans="1:4" x14ac:dyDescent="0.25">
      <c r="A7733" s="316" t="s">
        <v>4784</v>
      </c>
      <c r="B7733" s="317">
        <v>637</v>
      </c>
      <c r="C7733" s="317">
        <v>637</v>
      </c>
      <c r="D7733" s="266">
        <f t="shared" si="150"/>
        <v>0</v>
      </c>
    </row>
    <row r="7734" spans="1:4" x14ac:dyDescent="0.25">
      <c r="A7734" s="316" t="s">
        <v>4785</v>
      </c>
      <c r="B7734" s="317">
        <v>637</v>
      </c>
      <c r="C7734" s="317">
        <v>637</v>
      </c>
      <c r="D7734" s="266">
        <f t="shared" si="150"/>
        <v>0</v>
      </c>
    </row>
    <row r="7735" spans="1:4" x14ac:dyDescent="0.25">
      <c r="A7735" s="316" t="s">
        <v>4785</v>
      </c>
      <c r="B7735" s="317">
        <v>637</v>
      </c>
      <c r="C7735" s="317">
        <v>637</v>
      </c>
      <c r="D7735" s="266">
        <f t="shared" si="150"/>
        <v>0</v>
      </c>
    </row>
    <row r="7736" spans="1:4" x14ac:dyDescent="0.25">
      <c r="A7736" s="316" t="s">
        <v>4785</v>
      </c>
      <c r="B7736" s="317">
        <v>637</v>
      </c>
      <c r="C7736" s="317">
        <v>637</v>
      </c>
      <c r="D7736" s="266">
        <f t="shared" si="150"/>
        <v>0</v>
      </c>
    </row>
    <row r="7737" spans="1:4" x14ac:dyDescent="0.25">
      <c r="A7737" s="316" t="s">
        <v>4785</v>
      </c>
      <c r="B7737" s="317">
        <v>637</v>
      </c>
      <c r="C7737" s="317">
        <v>637</v>
      </c>
      <c r="D7737" s="266">
        <f t="shared" si="150"/>
        <v>0</v>
      </c>
    </row>
    <row r="7738" spans="1:4" x14ac:dyDescent="0.25">
      <c r="A7738" s="316" t="s">
        <v>4785</v>
      </c>
      <c r="B7738" s="317">
        <v>637</v>
      </c>
      <c r="C7738" s="317">
        <v>637</v>
      </c>
      <c r="D7738" s="266">
        <f t="shared" si="150"/>
        <v>0</v>
      </c>
    </row>
    <row r="7739" spans="1:4" x14ac:dyDescent="0.25">
      <c r="A7739" s="316" t="s">
        <v>4785</v>
      </c>
      <c r="B7739" s="317">
        <v>637</v>
      </c>
      <c r="C7739" s="317">
        <v>637</v>
      </c>
      <c r="D7739" s="266">
        <f t="shared" si="150"/>
        <v>0</v>
      </c>
    </row>
    <row r="7740" spans="1:4" x14ac:dyDescent="0.25">
      <c r="A7740" s="316" t="s">
        <v>4785</v>
      </c>
      <c r="B7740" s="317">
        <v>637</v>
      </c>
      <c r="C7740" s="317">
        <v>637</v>
      </c>
      <c r="D7740" s="266">
        <f t="shared" si="150"/>
        <v>0</v>
      </c>
    </row>
    <row r="7741" spans="1:4" x14ac:dyDescent="0.25">
      <c r="A7741" s="316" t="s">
        <v>4785</v>
      </c>
      <c r="B7741" s="317">
        <v>637</v>
      </c>
      <c r="C7741" s="317">
        <v>637</v>
      </c>
      <c r="D7741" s="266">
        <f t="shared" si="150"/>
        <v>0</v>
      </c>
    </row>
    <row r="7742" spans="1:4" x14ac:dyDescent="0.25">
      <c r="A7742" s="316" t="s">
        <v>4785</v>
      </c>
      <c r="B7742" s="317">
        <v>643</v>
      </c>
      <c r="C7742" s="317">
        <v>643</v>
      </c>
      <c r="D7742" s="266">
        <f t="shared" si="150"/>
        <v>0</v>
      </c>
    </row>
    <row r="7743" spans="1:4" x14ac:dyDescent="0.25">
      <c r="A7743" s="316" t="s">
        <v>4786</v>
      </c>
      <c r="B7743" s="317">
        <v>957</v>
      </c>
      <c r="C7743" s="317">
        <v>957</v>
      </c>
      <c r="D7743" s="266">
        <f t="shared" si="150"/>
        <v>0</v>
      </c>
    </row>
    <row r="7744" spans="1:4" x14ac:dyDescent="0.25">
      <c r="A7744" s="316" t="s">
        <v>4786</v>
      </c>
      <c r="B7744" s="317">
        <v>957</v>
      </c>
      <c r="C7744" s="317">
        <v>957</v>
      </c>
      <c r="D7744" s="266">
        <f t="shared" si="150"/>
        <v>0</v>
      </c>
    </row>
    <row r="7745" spans="1:4" x14ac:dyDescent="0.25">
      <c r="A7745" s="316" t="s">
        <v>4786</v>
      </c>
      <c r="B7745" s="317">
        <v>957</v>
      </c>
      <c r="C7745" s="317">
        <v>957</v>
      </c>
      <c r="D7745" s="266">
        <f t="shared" si="150"/>
        <v>0</v>
      </c>
    </row>
    <row r="7746" spans="1:4" x14ac:dyDescent="0.25">
      <c r="A7746" s="316" t="s">
        <v>4786</v>
      </c>
      <c r="B7746" s="317">
        <v>957</v>
      </c>
      <c r="C7746" s="317">
        <v>957</v>
      </c>
      <c r="D7746" s="266">
        <f t="shared" si="150"/>
        <v>0</v>
      </c>
    </row>
    <row r="7747" spans="1:4" x14ac:dyDescent="0.25">
      <c r="A7747" s="316" t="s">
        <v>4786</v>
      </c>
      <c r="B7747" s="317">
        <v>957</v>
      </c>
      <c r="C7747" s="317">
        <v>957</v>
      </c>
      <c r="D7747" s="266">
        <f t="shared" si="150"/>
        <v>0</v>
      </c>
    </row>
    <row r="7748" spans="1:4" x14ac:dyDescent="0.25">
      <c r="A7748" s="316" t="s">
        <v>4786</v>
      </c>
      <c r="B7748" s="317">
        <v>957</v>
      </c>
      <c r="C7748" s="317">
        <v>957</v>
      </c>
      <c r="D7748" s="266">
        <f t="shared" si="150"/>
        <v>0</v>
      </c>
    </row>
    <row r="7749" spans="1:4" x14ac:dyDescent="0.25">
      <c r="A7749" s="316" t="s">
        <v>4787</v>
      </c>
      <c r="B7749" s="317">
        <v>39300</v>
      </c>
      <c r="C7749" s="317">
        <v>39300</v>
      </c>
      <c r="D7749" s="266">
        <f t="shared" si="150"/>
        <v>0</v>
      </c>
    </row>
    <row r="7750" spans="1:4" x14ac:dyDescent="0.25">
      <c r="A7750" s="316" t="s">
        <v>4787</v>
      </c>
      <c r="B7750" s="317">
        <v>39300</v>
      </c>
      <c r="C7750" s="317">
        <v>39300</v>
      </c>
      <c r="D7750" s="266">
        <f t="shared" si="150"/>
        <v>0</v>
      </c>
    </row>
    <row r="7751" spans="1:4" x14ac:dyDescent="0.25">
      <c r="A7751" s="316" t="s">
        <v>4787</v>
      </c>
      <c r="B7751" s="317">
        <v>39300</v>
      </c>
      <c r="C7751" s="317">
        <v>39300</v>
      </c>
      <c r="D7751" s="266">
        <f t="shared" si="150"/>
        <v>0</v>
      </c>
    </row>
    <row r="7752" spans="1:4" x14ac:dyDescent="0.25">
      <c r="A7752" s="316" t="s">
        <v>4788</v>
      </c>
      <c r="B7752" s="317">
        <v>191000</v>
      </c>
      <c r="C7752" s="317">
        <v>191000</v>
      </c>
      <c r="D7752" s="266">
        <f t="shared" si="150"/>
        <v>0</v>
      </c>
    </row>
    <row r="7753" spans="1:4" x14ac:dyDescent="0.25">
      <c r="A7753" s="316" t="s">
        <v>4789</v>
      </c>
      <c r="B7753" s="317">
        <v>60622</v>
      </c>
      <c r="C7753" s="317">
        <v>60622</v>
      </c>
      <c r="D7753" s="266">
        <f t="shared" si="150"/>
        <v>0</v>
      </c>
    </row>
    <row r="7754" spans="1:4" x14ac:dyDescent="0.25">
      <c r="A7754" s="316" t="s">
        <v>4790</v>
      </c>
      <c r="B7754" s="317">
        <v>26370</v>
      </c>
      <c r="C7754" s="317">
        <v>26370</v>
      </c>
      <c r="D7754" s="266">
        <f t="shared" si="150"/>
        <v>0</v>
      </c>
    </row>
    <row r="7755" spans="1:4" x14ac:dyDescent="0.25">
      <c r="A7755" s="316" t="s">
        <v>4791</v>
      </c>
      <c r="B7755" s="317">
        <v>37001</v>
      </c>
      <c r="C7755" s="317">
        <v>37001</v>
      </c>
      <c r="D7755" s="266">
        <f t="shared" si="150"/>
        <v>0</v>
      </c>
    </row>
    <row r="7756" spans="1:4" x14ac:dyDescent="0.25">
      <c r="A7756" s="316" t="s">
        <v>4792</v>
      </c>
      <c r="B7756" s="317">
        <v>29913</v>
      </c>
      <c r="C7756" s="317">
        <v>29913</v>
      </c>
      <c r="D7756" s="266">
        <f t="shared" si="150"/>
        <v>0</v>
      </c>
    </row>
    <row r="7757" spans="1:4" x14ac:dyDescent="0.25">
      <c r="A7757" s="316" t="s">
        <v>4793</v>
      </c>
      <c r="B7757" s="317">
        <v>29913</v>
      </c>
      <c r="C7757" s="317">
        <v>29913</v>
      </c>
      <c r="D7757" s="266">
        <f t="shared" si="150"/>
        <v>0</v>
      </c>
    </row>
    <row r="7758" spans="1:4" x14ac:dyDescent="0.25">
      <c r="A7758" s="316" t="s">
        <v>4794</v>
      </c>
      <c r="B7758" s="317">
        <v>6693</v>
      </c>
      <c r="C7758" s="317">
        <v>6693</v>
      </c>
      <c r="D7758" s="266">
        <f t="shared" si="150"/>
        <v>0</v>
      </c>
    </row>
    <row r="7759" spans="1:4" x14ac:dyDescent="0.25">
      <c r="A7759" s="316" t="s">
        <v>4795</v>
      </c>
      <c r="B7759" s="317">
        <v>6299</v>
      </c>
      <c r="C7759" s="317">
        <v>6299</v>
      </c>
      <c r="D7759" s="266">
        <f t="shared" si="150"/>
        <v>0</v>
      </c>
    </row>
    <row r="7760" spans="1:4" x14ac:dyDescent="0.25">
      <c r="A7760" s="316" t="s">
        <v>4796</v>
      </c>
      <c r="B7760" s="317">
        <v>19685</v>
      </c>
      <c r="C7760" s="317">
        <v>19685</v>
      </c>
      <c r="D7760" s="266">
        <f t="shared" si="150"/>
        <v>0</v>
      </c>
    </row>
    <row r="7761" spans="1:4" x14ac:dyDescent="0.25">
      <c r="A7761" s="316" t="s">
        <v>4797</v>
      </c>
      <c r="B7761" s="317">
        <v>3150</v>
      </c>
      <c r="C7761" s="317">
        <v>3150</v>
      </c>
      <c r="D7761" s="266">
        <f t="shared" si="150"/>
        <v>0</v>
      </c>
    </row>
    <row r="7762" spans="1:4" x14ac:dyDescent="0.25">
      <c r="A7762" s="316" t="s">
        <v>4798</v>
      </c>
      <c r="B7762" s="317">
        <v>9449</v>
      </c>
      <c r="C7762" s="317">
        <v>9449</v>
      </c>
      <c r="D7762" s="266">
        <f t="shared" si="150"/>
        <v>0</v>
      </c>
    </row>
    <row r="7763" spans="1:4" x14ac:dyDescent="0.25">
      <c r="A7763" s="316" t="s">
        <v>4799</v>
      </c>
      <c r="B7763" s="317">
        <v>1960</v>
      </c>
      <c r="C7763" s="317">
        <v>1960</v>
      </c>
      <c r="D7763" s="266">
        <f t="shared" si="150"/>
        <v>0</v>
      </c>
    </row>
    <row r="7764" spans="1:4" x14ac:dyDescent="0.25">
      <c r="A7764" s="316" t="s">
        <v>4799</v>
      </c>
      <c r="B7764" s="317">
        <v>1960</v>
      </c>
      <c r="C7764" s="317">
        <v>1960</v>
      </c>
      <c r="D7764" s="266">
        <f t="shared" si="150"/>
        <v>0</v>
      </c>
    </row>
    <row r="7765" spans="1:4" x14ac:dyDescent="0.25">
      <c r="A7765" s="316" t="s">
        <v>4799</v>
      </c>
      <c r="B7765" s="317">
        <v>1960</v>
      </c>
      <c r="C7765" s="317">
        <v>1960</v>
      </c>
      <c r="D7765" s="266">
        <f t="shared" si="150"/>
        <v>0</v>
      </c>
    </row>
    <row r="7766" spans="1:4" x14ac:dyDescent="0.25">
      <c r="A7766" s="316" t="s">
        <v>4799</v>
      </c>
      <c r="B7766" s="317">
        <v>1960</v>
      </c>
      <c r="C7766" s="317">
        <v>1960</v>
      </c>
      <c r="D7766" s="266">
        <f t="shared" si="150"/>
        <v>0</v>
      </c>
    </row>
    <row r="7767" spans="1:4" x14ac:dyDescent="0.25">
      <c r="A7767" s="316" t="s">
        <v>4799</v>
      </c>
      <c r="B7767" s="317">
        <v>1960</v>
      </c>
      <c r="C7767" s="317">
        <v>1960</v>
      </c>
      <c r="D7767" s="266">
        <f t="shared" si="150"/>
        <v>0</v>
      </c>
    </row>
    <row r="7768" spans="1:4" x14ac:dyDescent="0.25">
      <c r="A7768" s="316" t="s">
        <v>4799</v>
      </c>
      <c r="B7768" s="317">
        <v>1960</v>
      </c>
      <c r="C7768" s="317">
        <v>1960</v>
      </c>
      <c r="D7768" s="266">
        <f t="shared" si="150"/>
        <v>0</v>
      </c>
    </row>
    <row r="7769" spans="1:4" x14ac:dyDescent="0.25">
      <c r="A7769" s="316" t="s">
        <v>4799</v>
      </c>
      <c r="B7769" s="317">
        <v>1960</v>
      </c>
      <c r="C7769" s="317">
        <v>1960</v>
      </c>
      <c r="D7769" s="266">
        <f t="shared" si="150"/>
        <v>0</v>
      </c>
    </row>
    <row r="7770" spans="1:4" x14ac:dyDescent="0.25">
      <c r="A7770" s="316" t="s">
        <v>4799</v>
      </c>
      <c r="B7770" s="317">
        <v>1960</v>
      </c>
      <c r="C7770" s="317">
        <v>1960</v>
      </c>
      <c r="D7770" s="266">
        <f t="shared" si="150"/>
        <v>0</v>
      </c>
    </row>
    <row r="7771" spans="1:4" x14ac:dyDescent="0.25">
      <c r="A7771" s="316" t="s">
        <v>4800</v>
      </c>
      <c r="B7771" s="317">
        <v>5512</v>
      </c>
      <c r="C7771" s="317">
        <v>5512</v>
      </c>
      <c r="D7771" s="266">
        <f t="shared" si="150"/>
        <v>0</v>
      </c>
    </row>
    <row r="7772" spans="1:4" x14ac:dyDescent="0.25">
      <c r="A7772" s="316" t="s">
        <v>4800</v>
      </c>
      <c r="B7772" s="317">
        <v>5512</v>
      </c>
      <c r="C7772" s="317">
        <v>5512</v>
      </c>
      <c r="D7772" s="266">
        <f t="shared" si="150"/>
        <v>0</v>
      </c>
    </row>
    <row r="7773" spans="1:4" x14ac:dyDescent="0.25">
      <c r="A7773" s="316" t="s">
        <v>4800</v>
      </c>
      <c r="B7773" s="317">
        <v>5512</v>
      </c>
      <c r="C7773" s="317">
        <v>5512</v>
      </c>
      <c r="D7773" s="266">
        <f t="shared" si="150"/>
        <v>0</v>
      </c>
    </row>
    <row r="7774" spans="1:4" x14ac:dyDescent="0.25">
      <c r="A7774" s="316" t="s">
        <v>4800</v>
      </c>
      <c r="B7774" s="317">
        <v>5512</v>
      </c>
      <c r="C7774" s="317">
        <v>5512</v>
      </c>
      <c r="D7774" s="266">
        <f t="shared" si="150"/>
        <v>0</v>
      </c>
    </row>
    <row r="7775" spans="1:4" x14ac:dyDescent="0.25">
      <c r="A7775" s="316" t="s">
        <v>4800</v>
      </c>
      <c r="B7775" s="317">
        <v>5512</v>
      </c>
      <c r="C7775" s="317">
        <v>5512</v>
      </c>
      <c r="D7775" s="266">
        <f t="shared" si="150"/>
        <v>0</v>
      </c>
    </row>
    <row r="7776" spans="1:4" x14ac:dyDescent="0.25">
      <c r="A7776" s="316" t="s">
        <v>4800</v>
      </c>
      <c r="B7776" s="317">
        <v>5512</v>
      </c>
      <c r="C7776" s="317">
        <v>5512</v>
      </c>
      <c r="D7776" s="266">
        <f t="shared" si="150"/>
        <v>0</v>
      </c>
    </row>
    <row r="7777" spans="1:4" x14ac:dyDescent="0.25">
      <c r="A7777" s="316" t="s">
        <v>4800</v>
      </c>
      <c r="B7777" s="317">
        <v>5512</v>
      </c>
      <c r="C7777" s="317">
        <v>5512</v>
      </c>
      <c r="D7777" s="266">
        <f t="shared" si="150"/>
        <v>0</v>
      </c>
    </row>
    <row r="7778" spans="1:4" x14ac:dyDescent="0.25">
      <c r="A7778" s="316" t="s">
        <v>4800</v>
      </c>
      <c r="B7778" s="317">
        <v>5512</v>
      </c>
      <c r="C7778" s="317">
        <v>5512</v>
      </c>
      <c r="D7778" s="266">
        <f t="shared" si="150"/>
        <v>0</v>
      </c>
    </row>
    <row r="7779" spans="1:4" x14ac:dyDescent="0.25">
      <c r="A7779" s="316" t="s">
        <v>4800</v>
      </c>
      <c r="B7779" s="317">
        <v>5509</v>
      </c>
      <c r="C7779" s="317">
        <v>5509</v>
      </c>
      <c r="D7779" s="266">
        <f t="shared" si="150"/>
        <v>0</v>
      </c>
    </row>
    <row r="7780" spans="1:4" x14ac:dyDescent="0.25">
      <c r="A7780" s="316" t="s">
        <v>4800</v>
      </c>
      <c r="B7780" s="317">
        <v>5512</v>
      </c>
      <c r="C7780" s="317">
        <v>5512</v>
      </c>
      <c r="D7780" s="266">
        <f t="shared" si="150"/>
        <v>0</v>
      </c>
    </row>
    <row r="7781" spans="1:4" x14ac:dyDescent="0.25">
      <c r="A7781" s="316" t="s">
        <v>4800</v>
      </c>
      <c r="B7781" s="317">
        <v>5512</v>
      </c>
      <c r="C7781" s="317">
        <v>5512</v>
      </c>
      <c r="D7781" s="266">
        <f t="shared" si="150"/>
        <v>0</v>
      </c>
    </row>
    <row r="7782" spans="1:4" x14ac:dyDescent="0.25">
      <c r="A7782" s="316" t="s">
        <v>4800</v>
      </c>
      <c r="B7782" s="317">
        <v>5512</v>
      </c>
      <c r="C7782" s="317">
        <v>5512</v>
      </c>
      <c r="D7782" s="266">
        <f t="shared" si="150"/>
        <v>0</v>
      </c>
    </row>
    <row r="7783" spans="1:4" x14ac:dyDescent="0.25">
      <c r="A7783" s="316" t="s">
        <v>4800</v>
      </c>
      <c r="B7783" s="317">
        <v>5512</v>
      </c>
      <c r="C7783" s="317">
        <v>5512</v>
      </c>
      <c r="D7783" s="266">
        <f t="shared" si="150"/>
        <v>0</v>
      </c>
    </row>
    <row r="7784" spans="1:4" x14ac:dyDescent="0.25">
      <c r="A7784" s="316" t="s">
        <v>4800</v>
      </c>
      <c r="B7784" s="317">
        <v>5512</v>
      </c>
      <c r="C7784" s="317">
        <v>5512</v>
      </c>
      <c r="D7784" s="266">
        <f t="shared" si="150"/>
        <v>0</v>
      </c>
    </row>
    <row r="7785" spans="1:4" x14ac:dyDescent="0.25">
      <c r="A7785" s="316" t="s">
        <v>4800</v>
      </c>
      <c r="B7785" s="317">
        <v>5512</v>
      </c>
      <c r="C7785" s="317">
        <v>5512</v>
      </c>
      <c r="D7785" s="266">
        <f t="shared" si="150"/>
        <v>0</v>
      </c>
    </row>
    <row r="7786" spans="1:4" x14ac:dyDescent="0.25">
      <c r="A7786" s="316" t="s">
        <v>4801</v>
      </c>
      <c r="B7786" s="317">
        <v>46060</v>
      </c>
      <c r="C7786" s="317">
        <v>46060</v>
      </c>
      <c r="D7786" s="266">
        <f t="shared" si="150"/>
        <v>0</v>
      </c>
    </row>
    <row r="7787" spans="1:4" x14ac:dyDescent="0.25">
      <c r="A7787" s="316" t="s">
        <v>4802</v>
      </c>
      <c r="B7787" s="317">
        <v>1019</v>
      </c>
      <c r="C7787" s="317">
        <v>1019</v>
      </c>
      <c r="D7787" s="266">
        <f t="shared" ref="D7787:D7850" si="151">(B7787-C7787)</f>
        <v>0</v>
      </c>
    </row>
    <row r="7788" spans="1:4" x14ac:dyDescent="0.25">
      <c r="A7788" s="316" t="s">
        <v>4803</v>
      </c>
      <c r="B7788" s="317">
        <v>69000</v>
      </c>
      <c r="C7788" s="317">
        <v>69000</v>
      </c>
      <c r="D7788" s="266">
        <f t="shared" si="151"/>
        <v>0</v>
      </c>
    </row>
    <row r="7789" spans="1:4" x14ac:dyDescent="0.25">
      <c r="A7789" s="316" t="s">
        <v>4804</v>
      </c>
      <c r="B7789" s="317">
        <v>160000</v>
      </c>
      <c r="C7789" s="317">
        <v>160000</v>
      </c>
      <c r="D7789" s="266">
        <f t="shared" si="151"/>
        <v>0</v>
      </c>
    </row>
    <row r="7790" spans="1:4" x14ac:dyDescent="0.25">
      <c r="A7790" s="316" t="s">
        <v>4805</v>
      </c>
      <c r="B7790" s="317">
        <v>30630</v>
      </c>
      <c r="C7790" s="317">
        <v>30630</v>
      </c>
      <c r="D7790" s="266">
        <f t="shared" si="151"/>
        <v>0</v>
      </c>
    </row>
    <row r="7791" spans="1:4" x14ac:dyDescent="0.25">
      <c r="A7791" s="316" t="s">
        <v>4806</v>
      </c>
      <c r="B7791" s="317">
        <v>6693</v>
      </c>
      <c r="C7791" s="317">
        <v>6693</v>
      </c>
      <c r="D7791" s="266">
        <f t="shared" si="151"/>
        <v>0</v>
      </c>
    </row>
    <row r="7792" spans="1:4" x14ac:dyDescent="0.25">
      <c r="A7792" s="316" t="s">
        <v>4807</v>
      </c>
      <c r="B7792" s="317">
        <v>74720</v>
      </c>
      <c r="C7792" s="317">
        <v>74720</v>
      </c>
      <c r="D7792" s="266">
        <f t="shared" si="151"/>
        <v>0</v>
      </c>
    </row>
    <row r="7793" spans="1:4" x14ac:dyDescent="0.25">
      <c r="A7793" s="316" t="s">
        <v>4808</v>
      </c>
      <c r="B7793" s="317">
        <v>10236</v>
      </c>
      <c r="C7793" s="317">
        <v>10236</v>
      </c>
      <c r="D7793" s="266">
        <f t="shared" si="151"/>
        <v>0</v>
      </c>
    </row>
    <row r="7794" spans="1:4" x14ac:dyDescent="0.25">
      <c r="A7794" s="316" t="s">
        <v>4809</v>
      </c>
      <c r="B7794" s="317">
        <v>15748</v>
      </c>
      <c r="C7794" s="317">
        <v>15748</v>
      </c>
      <c r="D7794" s="266">
        <f t="shared" si="151"/>
        <v>0</v>
      </c>
    </row>
    <row r="7795" spans="1:4" x14ac:dyDescent="0.25">
      <c r="A7795" s="316" t="s">
        <v>4810</v>
      </c>
      <c r="B7795" s="317">
        <v>19190</v>
      </c>
      <c r="C7795" s="317">
        <v>19190</v>
      </c>
      <c r="D7795" s="266">
        <f t="shared" si="151"/>
        <v>0</v>
      </c>
    </row>
    <row r="7796" spans="1:4" x14ac:dyDescent="0.25">
      <c r="A7796" s="316" t="s">
        <v>4810</v>
      </c>
      <c r="B7796" s="317">
        <v>19190</v>
      </c>
      <c r="C7796" s="317">
        <v>19190</v>
      </c>
      <c r="D7796" s="266">
        <f t="shared" si="151"/>
        <v>0</v>
      </c>
    </row>
    <row r="7797" spans="1:4" x14ac:dyDescent="0.25">
      <c r="A7797" s="316" t="s">
        <v>4811</v>
      </c>
      <c r="B7797" s="317">
        <v>44500</v>
      </c>
      <c r="C7797" s="317">
        <v>44500</v>
      </c>
      <c r="D7797" s="266">
        <f t="shared" si="151"/>
        <v>0</v>
      </c>
    </row>
    <row r="7798" spans="1:4" x14ac:dyDescent="0.25">
      <c r="A7798" s="316" t="s">
        <v>4812</v>
      </c>
      <c r="B7798" s="317">
        <v>25500</v>
      </c>
      <c r="C7798" s="317">
        <v>25500</v>
      </c>
      <c r="D7798" s="266">
        <f t="shared" si="151"/>
        <v>0</v>
      </c>
    </row>
    <row r="7799" spans="1:4" x14ac:dyDescent="0.25">
      <c r="A7799" s="316" t="s">
        <v>4812</v>
      </c>
      <c r="B7799" s="317">
        <v>25500</v>
      </c>
      <c r="C7799" s="317">
        <v>25500</v>
      </c>
      <c r="D7799" s="266">
        <f t="shared" si="151"/>
        <v>0</v>
      </c>
    </row>
    <row r="7800" spans="1:4" x14ac:dyDescent="0.25">
      <c r="A7800" s="316" t="s">
        <v>4812</v>
      </c>
      <c r="B7800" s="317">
        <v>25500</v>
      </c>
      <c r="C7800" s="317">
        <v>25500</v>
      </c>
      <c r="D7800" s="266">
        <f t="shared" si="151"/>
        <v>0</v>
      </c>
    </row>
    <row r="7801" spans="1:4" x14ac:dyDescent="0.25">
      <c r="A7801" s="316" t="s">
        <v>4812</v>
      </c>
      <c r="B7801" s="317">
        <v>25500</v>
      </c>
      <c r="C7801" s="317">
        <v>25500</v>
      </c>
      <c r="D7801" s="266">
        <f t="shared" si="151"/>
        <v>0</v>
      </c>
    </row>
    <row r="7802" spans="1:4" x14ac:dyDescent="0.25">
      <c r="A7802" s="316" t="s">
        <v>4813</v>
      </c>
      <c r="B7802" s="317">
        <v>4995</v>
      </c>
      <c r="C7802" s="317">
        <v>4995</v>
      </c>
      <c r="D7802" s="266">
        <f t="shared" si="151"/>
        <v>0</v>
      </c>
    </row>
    <row r="7803" spans="1:4" x14ac:dyDescent="0.25">
      <c r="A7803" s="316" t="s">
        <v>4813</v>
      </c>
      <c r="B7803" s="317">
        <v>4995</v>
      </c>
      <c r="C7803" s="317">
        <v>4995</v>
      </c>
      <c r="D7803" s="266">
        <f t="shared" si="151"/>
        <v>0</v>
      </c>
    </row>
    <row r="7804" spans="1:4" x14ac:dyDescent="0.25">
      <c r="A7804" s="316" t="s">
        <v>4814</v>
      </c>
      <c r="B7804" s="317">
        <v>4605</v>
      </c>
      <c r="C7804" s="317">
        <v>4605</v>
      </c>
      <c r="D7804" s="266">
        <f t="shared" si="151"/>
        <v>0</v>
      </c>
    </row>
    <row r="7805" spans="1:4" x14ac:dyDescent="0.25">
      <c r="A7805" s="316" t="s">
        <v>4814</v>
      </c>
      <c r="B7805" s="317">
        <v>4605</v>
      </c>
      <c r="C7805" s="317">
        <v>4605</v>
      </c>
      <c r="D7805" s="266">
        <f t="shared" si="151"/>
        <v>0</v>
      </c>
    </row>
    <row r="7806" spans="1:4" x14ac:dyDescent="0.25">
      <c r="A7806" s="316" t="s">
        <v>4815</v>
      </c>
      <c r="B7806" s="317">
        <v>5225</v>
      </c>
      <c r="C7806" s="317">
        <v>5225</v>
      </c>
      <c r="D7806" s="266">
        <f t="shared" si="151"/>
        <v>0</v>
      </c>
    </row>
    <row r="7807" spans="1:4" x14ac:dyDescent="0.25">
      <c r="A7807" s="316" t="s">
        <v>4815</v>
      </c>
      <c r="B7807" s="317">
        <v>5225</v>
      </c>
      <c r="C7807" s="317">
        <v>5225</v>
      </c>
      <c r="D7807" s="266">
        <f t="shared" si="151"/>
        <v>0</v>
      </c>
    </row>
    <row r="7808" spans="1:4" x14ac:dyDescent="0.25">
      <c r="A7808" s="316" t="s">
        <v>4815</v>
      </c>
      <c r="B7808" s="317">
        <v>5225</v>
      </c>
      <c r="C7808" s="317">
        <v>5225</v>
      </c>
      <c r="D7808" s="266">
        <f t="shared" si="151"/>
        <v>0</v>
      </c>
    </row>
    <row r="7809" spans="1:4" x14ac:dyDescent="0.25">
      <c r="A7809" s="316" t="s">
        <v>4815</v>
      </c>
      <c r="B7809" s="317">
        <v>5225</v>
      </c>
      <c r="C7809" s="317">
        <v>5225</v>
      </c>
      <c r="D7809" s="266">
        <f t="shared" si="151"/>
        <v>0</v>
      </c>
    </row>
    <row r="7810" spans="1:4" x14ac:dyDescent="0.25">
      <c r="A7810" s="316" t="s">
        <v>4816</v>
      </c>
      <c r="B7810" s="317">
        <v>4870</v>
      </c>
      <c r="C7810" s="317">
        <v>4870</v>
      </c>
      <c r="D7810" s="266">
        <f t="shared" si="151"/>
        <v>0</v>
      </c>
    </row>
    <row r="7811" spans="1:4" x14ac:dyDescent="0.25">
      <c r="A7811" s="316" t="s">
        <v>4816</v>
      </c>
      <c r="B7811" s="317">
        <v>4870</v>
      </c>
      <c r="C7811" s="317">
        <v>4870</v>
      </c>
      <c r="D7811" s="266">
        <f t="shared" si="151"/>
        <v>0</v>
      </c>
    </row>
    <row r="7812" spans="1:4" x14ac:dyDescent="0.25">
      <c r="A7812" s="316" t="s">
        <v>4816</v>
      </c>
      <c r="B7812" s="317">
        <v>4870</v>
      </c>
      <c r="C7812" s="317">
        <v>4870</v>
      </c>
      <c r="D7812" s="266">
        <f t="shared" si="151"/>
        <v>0</v>
      </c>
    </row>
    <row r="7813" spans="1:4" x14ac:dyDescent="0.25">
      <c r="A7813" s="316" t="s">
        <v>4816</v>
      </c>
      <c r="B7813" s="317">
        <v>4870</v>
      </c>
      <c r="C7813" s="317">
        <v>4870</v>
      </c>
      <c r="D7813" s="266">
        <f t="shared" si="151"/>
        <v>0</v>
      </c>
    </row>
    <row r="7814" spans="1:4" x14ac:dyDescent="0.25">
      <c r="A7814" s="316" t="s">
        <v>4816</v>
      </c>
      <c r="B7814" s="317">
        <v>4870</v>
      </c>
      <c r="C7814" s="317">
        <v>4870</v>
      </c>
      <c r="D7814" s="266">
        <f t="shared" si="151"/>
        <v>0</v>
      </c>
    </row>
    <row r="7815" spans="1:4" x14ac:dyDescent="0.25">
      <c r="A7815" s="316" t="s">
        <v>4817</v>
      </c>
      <c r="B7815" s="317">
        <v>17440</v>
      </c>
      <c r="C7815" s="317">
        <v>17440</v>
      </c>
      <c r="D7815" s="266">
        <f t="shared" si="151"/>
        <v>0</v>
      </c>
    </row>
    <row r="7816" spans="1:4" x14ac:dyDescent="0.25">
      <c r="A7816" s="316" t="s">
        <v>4817</v>
      </c>
      <c r="B7816" s="317">
        <v>17440</v>
      </c>
      <c r="C7816" s="317">
        <v>17440</v>
      </c>
      <c r="D7816" s="266">
        <f t="shared" si="151"/>
        <v>0</v>
      </c>
    </row>
    <row r="7817" spans="1:4" x14ac:dyDescent="0.25">
      <c r="A7817" s="316" t="s">
        <v>4818</v>
      </c>
      <c r="B7817" s="317">
        <v>15625</v>
      </c>
      <c r="C7817" s="317">
        <v>15625</v>
      </c>
      <c r="D7817" s="266">
        <f t="shared" si="151"/>
        <v>0</v>
      </c>
    </row>
    <row r="7818" spans="1:4" x14ac:dyDescent="0.25">
      <c r="A7818" s="316" t="s">
        <v>4818</v>
      </c>
      <c r="B7818" s="317">
        <v>15625</v>
      </c>
      <c r="C7818" s="317">
        <v>15625</v>
      </c>
      <c r="D7818" s="266">
        <f t="shared" si="151"/>
        <v>0</v>
      </c>
    </row>
    <row r="7819" spans="1:4" x14ac:dyDescent="0.25">
      <c r="A7819" s="316" t="s">
        <v>4818</v>
      </c>
      <c r="B7819" s="317">
        <v>15625</v>
      </c>
      <c r="C7819" s="317">
        <v>15625</v>
      </c>
      <c r="D7819" s="266">
        <f t="shared" si="151"/>
        <v>0</v>
      </c>
    </row>
    <row r="7820" spans="1:4" x14ac:dyDescent="0.25">
      <c r="A7820" s="316" t="s">
        <v>4819</v>
      </c>
      <c r="B7820" s="317">
        <v>4990</v>
      </c>
      <c r="C7820" s="317">
        <v>4990</v>
      </c>
      <c r="D7820" s="266">
        <f t="shared" si="151"/>
        <v>0</v>
      </c>
    </row>
    <row r="7821" spans="1:4" x14ac:dyDescent="0.25">
      <c r="A7821" s="316" t="s">
        <v>4819</v>
      </c>
      <c r="B7821" s="317">
        <v>4990</v>
      </c>
      <c r="C7821" s="317">
        <v>4990</v>
      </c>
      <c r="D7821" s="266">
        <f t="shared" si="151"/>
        <v>0</v>
      </c>
    </row>
    <row r="7822" spans="1:4" x14ac:dyDescent="0.25">
      <c r="A7822" s="316" t="s">
        <v>4820</v>
      </c>
      <c r="B7822" s="317">
        <v>20945</v>
      </c>
      <c r="C7822" s="317">
        <v>20945</v>
      </c>
      <c r="D7822" s="266">
        <f t="shared" si="151"/>
        <v>0</v>
      </c>
    </row>
    <row r="7823" spans="1:4" x14ac:dyDescent="0.25">
      <c r="A7823" s="316" t="s">
        <v>4821</v>
      </c>
      <c r="B7823" s="317">
        <v>19375</v>
      </c>
      <c r="C7823" s="317">
        <v>19375</v>
      </c>
      <c r="D7823" s="266">
        <f t="shared" si="151"/>
        <v>0</v>
      </c>
    </row>
    <row r="7824" spans="1:4" x14ac:dyDescent="0.25">
      <c r="A7824" s="316" t="s">
        <v>4822</v>
      </c>
      <c r="B7824" s="317">
        <v>74803</v>
      </c>
      <c r="C7824" s="317">
        <v>74803</v>
      </c>
      <c r="D7824" s="266">
        <f t="shared" si="151"/>
        <v>0</v>
      </c>
    </row>
    <row r="7825" spans="1:4" x14ac:dyDescent="0.25">
      <c r="A7825" s="316" t="s">
        <v>4823</v>
      </c>
      <c r="B7825" s="317">
        <v>30315</v>
      </c>
      <c r="C7825" s="317">
        <v>30315</v>
      </c>
      <c r="D7825" s="266">
        <f t="shared" si="151"/>
        <v>0</v>
      </c>
    </row>
    <row r="7826" spans="1:4" x14ac:dyDescent="0.25">
      <c r="A7826" s="316" t="s">
        <v>1663</v>
      </c>
      <c r="B7826" s="317">
        <v>154000</v>
      </c>
      <c r="C7826" s="317">
        <v>154000</v>
      </c>
      <c r="D7826" s="266">
        <f t="shared" si="151"/>
        <v>0</v>
      </c>
    </row>
    <row r="7827" spans="1:4" x14ac:dyDescent="0.25">
      <c r="A7827" s="316" t="s">
        <v>4824</v>
      </c>
      <c r="B7827" s="317">
        <v>150</v>
      </c>
      <c r="C7827" s="317">
        <v>150</v>
      </c>
      <c r="D7827" s="266">
        <f t="shared" si="151"/>
        <v>0</v>
      </c>
    </row>
    <row r="7828" spans="1:4" x14ac:dyDescent="0.25">
      <c r="A7828" s="316" t="s">
        <v>4825</v>
      </c>
      <c r="B7828" s="317">
        <v>500</v>
      </c>
      <c r="C7828" s="317">
        <v>500</v>
      </c>
      <c r="D7828" s="266">
        <f t="shared" si="151"/>
        <v>0</v>
      </c>
    </row>
    <row r="7829" spans="1:4" x14ac:dyDescent="0.25">
      <c r="A7829" s="316" t="s">
        <v>4826</v>
      </c>
      <c r="B7829" s="317">
        <v>1220</v>
      </c>
      <c r="C7829" s="317">
        <v>1220</v>
      </c>
      <c r="D7829" s="266">
        <f t="shared" si="151"/>
        <v>0</v>
      </c>
    </row>
    <row r="7830" spans="1:4" x14ac:dyDescent="0.25">
      <c r="A7830" s="316" t="s">
        <v>4827</v>
      </c>
      <c r="B7830" s="317">
        <v>3800</v>
      </c>
      <c r="C7830" s="317">
        <v>3800</v>
      </c>
      <c r="D7830" s="266">
        <f t="shared" si="151"/>
        <v>0</v>
      </c>
    </row>
    <row r="7831" spans="1:4" x14ac:dyDescent="0.25">
      <c r="A7831" s="316" t="s">
        <v>4828</v>
      </c>
      <c r="B7831" s="317">
        <v>3800</v>
      </c>
      <c r="C7831" s="317">
        <v>3800</v>
      </c>
      <c r="D7831" s="266">
        <f t="shared" si="151"/>
        <v>0</v>
      </c>
    </row>
    <row r="7832" spans="1:4" x14ac:dyDescent="0.25">
      <c r="A7832" s="316" t="s">
        <v>4829</v>
      </c>
      <c r="B7832" s="317">
        <v>3640</v>
      </c>
      <c r="C7832" s="317">
        <v>3640</v>
      </c>
      <c r="D7832" s="266">
        <f t="shared" si="151"/>
        <v>0</v>
      </c>
    </row>
    <row r="7833" spans="1:4" x14ac:dyDescent="0.25">
      <c r="A7833" s="316" t="s">
        <v>4830</v>
      </c>
      <c r="B7833" s="317">
        <v>3270</v>
      </c>
      <c r="C7833" s="317">
        <v>3270</v>
      </c>
      <c r="D7833" s="266">
        <f t="shared" si="151"/>
        <v>0</v>
      </c>
    </row>
    <row r="7834" spans="1:4" x14ac:dyDescent="0.25">
      <c r="A7834" s="316" t="s">
        <v>4831</v>
      </c>
      <c r="B7834" s="317">
        <v>15600</v>
      </c>
      <c r="C7834" s="317">
        <v>15600</v>
      </c>
      <c r="D7834" s="266">
        <f t="shared" si="151"/>
        <v>0</v>
      </c>
    </row>
    <row r="7835" spans="1:4" x14ac:dyDescent="0.25">
      <c r="A7835" s="316" t="s">
        <v>4832</v>
      </c>
      <c r="B7835" s="317">
        <v>6180</v>
      </c>
      <c r="C7835" s="317">
        <v>6180</v>
      </c>
      <c r="D7835" s="266">
        <f t="shared" si="151"/>
        <v>0</v>
      </c>
    </row>
    <row r="7836" spans="1:4" x14ac:dyDescent="0.25">
      <c r="A7836" s="316" t="s">
        <v>4833</v>
      </c>
      <c r="B7836" s="317">
        <v>17700</v>
      </c>
      <c r="C7836" s="317">
        <v>17700</v>
      </c>
      <c r="D7836" s="266">
        <f t="shared" si="151"/>
        <v>0</v>
      </c>
    </row>
    <row r="7837" spans="1:4" x14ac:dyDescent="0.25">
      <c r="A7837" s="316" t="s">
        <v>4834</v>
      </c>
      <c r="B7837" s="317">
        <v>11250</v>
      </c>
      <c r="C7837" s="317">
        <v>11250</v>
      </c>
      <c r="D7837" s="266">
        <f t="shared" si="151"/>
        <v>0</v>
      </c>
    </row>
    <row r="7838" spans="1:4" x14ac:dyDescent="0.25">
      <c r="A7838" s="316" t="s">
        <v>4834</v>
      </c>
      <c r="B7838" s="317">
        <v>11250</v>
      </c>
      <c r="C7838" s="317">
        <v>11250</v>
      </c>
      <c r="D7838" s="266">
        <f t="shared" si="151"/>
        <v>0</v>
      </c>
    </row>
    <row r="7839" spans="1:4" x14ac:dyDescent="0.25">
      <c r="A7839" s="316" t="s">
        <v>4835</v>
      </c>
      <c r="B7839" s="317">
        <v>2650</v>
      </c>
      <c r="C7839" s="317">
        <v>2650</v>
      </c>
      <c r="D7839" s="266">
        <f t="shared" si="151"/>
        <v>0</v>
      </c>
    </row>
    <row r="7840" spans="1:4" x14ac:dyDescent="0.25">
      <c r="A7840" s="316" t="s">
        <v>4835</v>
      </c>
      <c r="B7840" s="317">
        <v>2650</v>
      </c>
      <c r="C7840" s="317">
        <v>2650</v>
      </c>
      <c r="D7840" s="266">
        <f t="shared" si="151"/>
        <v>0</v>
      </c>
    </row>
    <row r="7841" spans="1:4" x14ac:dyDescent="0.25">
      <c r="A7841" s="316" t="s">
        <v>4836</v>
      </c>
      <c r="B7841" s="317">
        <v>14950</v>
      </c>
      <c r="C7841" s="317">
        <v>14950</v>
      </c>
      <c r="D7841" s="266">
        <f t="shared" si="151"/>
        <v>0</v>
      </c>
    </row>
    <row r="7842" spans="1:4" x14ac:dyDescent="0.25">
      <c r="A7842" s="316" t="s">
        <v>4836</v>
      </c>
      <c r="B7842" s="317">
        <v>14950</v>
      </c>
      <c r="C7842" s="317">
        <v>14950</v>
      </c>
      <c r="D7842" s="266">
        <f t="shared" si="151"/>
        <v>0</v>
      </c>
    </row>
    <row r="7843" spans="1:4" x14ac:dyDescent="0.25">
      <c r="A7843" s="316" t="s">
        <v>4836</v>
      </c>
      <c r="B7843" s="317">
        <v>14950</v>
      </c>
      <c r="C7843" s="317">
        <v>14950</v>
      </c>
      <c r="D7843" s="266">
        <f t="shared" si="151"/>
        <v>0</v>
      </c>
    </row>
    <row r="7844" spans="1:4" x14ac:dyDescent="0.25">
      <c r="A7844" s="316" t="s">
        <v>4837</v>
      </c>
      <c r="B7844" s="317">
        <v>1710</v>
      </c>
      <c r="C7844" s="317">
        <v>1710</v>
      </c>
      <c r="D7844" s="266">
        <f t="shared" si="151"/>
        <v>0</v>
      </c>
    </row>
    <row r="7845" spans="1:4" x14ac:dyDescent="0.25">
      <c r="A7845" s="316" t="s">
        <v>4837</v>
      </c>
      <c r="B7845" s="317">
        <v>1710</v>
      </c>
      <c r="C7845" s="317">
        <v>1710</v>
      </c>
      <c r="D7845" s="266">
        <f t="shared" si="151"/>
        <v>0</v>
      </c>
    </row>
    <row r="7846" spans="1:4" x14ac:dyDescent="0.25">
      <c r="A7846" s="316" t="s">
        <v>4838</v>
      </c>
      <c r="B7846" s="317">
        <v>3700</v>
      </c>
      <c r="C7846" s="317">
        <v>3700</v>
      </c>
      <c r="D7846" s="266">
        <f t="shared" si="151"/>
        <v>0</v>
      </c>
    </row>
    <row r="7847" spans="1:4" x14ac:dyDescent="0.25">
      <c r="A7847" s="316" t="s">
        <v>4838</v>
      </c>
      <c r="B7847" s="317">
        <v>3700</v>
      </c>
      <c r="C7847" s="317">
        <v>3700</v>
      </c>
      <c r="D7847" s="266">
        <f t="shared" si="151"/>
        <v>0</v>
      </c>
    </row>
    <row r="7848" spans="1:4" x14ac:dyDescent="0.25">
      <c r="A7848" s="316" t="s">
        <v>4839</v>
      </c>
      <c r="B7848" s="317">
        <v>3850</v>
      </c>
      <c r="C7848" s="317">
        <v>3850</v>
      </c>
      <c r="D7848" s="266">
        <f t="shared" si="151"/>
        <v>0</v>
      </c>
    </row>
    <row r="7849" spans="1:4" x14ac:dyDescent="0.25">
      <c r="A7849" s="316" t="s">
        <v>4839</v>
      </c>
      <c r="B7849" s="317">
        <v>3850</v>
      </c>
      <c r="C7849" s="317">
        <v>3850</v>
      </c>
      <c r="D7849" s="266">
        <f t="shared" si="151"/>
        <v>0</v>
      </c>
    </row>
    <row r="7850" spans="1:4" x14ac:dyDescent="0.25">
      <c r="A7850" s="316" t="s">
        <v>4840</v>
      </c>
      <c r="B7850" s="317">
        <v>3850</v>
      </c>
      <c r="C7850" s="317">
        <v>3850</v>
      </c>
      <c r="D7850" s="266">
        <f t="shared" si="151"/>
        <v>0</v>
      </c>
    </row>
    <row r="7851" spans="1:4" x14ac:dyDescent="0.25">
      <c r="A7851" s="316" t="s">
        <v>4840</v>
      </c>
      <c r="B7851" s="317">
        <v>3850</v>
      </c>
      <c r="C7851" s="317">
        <v>3850</v>
      </c>
      <c r="D7851" s="266">
        <f t="shared" ref="D7851:D7914" si="152">(B7851-C7851)</f>
        <v>0</v>
      </c>
    </row>
    <row r="7852" spans="1:4" x14ac:dyDescent="0.25">
      <c r="A7852" s="316" t="s">
        <v>4841</v>
      </c>
      <c r="B7852" s="317">
        <v>3850</v>
      </c>
      <c r="C7852" s="317">
        <v>3850</v>
      </c>
      <c r="D7852" s="266">
        <f t="shared" si="152"/>
        <v>0</v>
      </c>
    </row>
    <row r="7853" spans="1:4" x14ac:dyDescent="0.25">
      <c r="A7853" s="316" t="s">
        <v>4841</v>
      </c>
      <c r="B7853" s="317">
        <v>3850</v>
      </c>
      <c r="C7853" s="317">
        <v>3850</v>
      </c>
      <c r="D7853" s="266">
        <f t="shared" si="152"/>
        <v>0</v>
      </c>
    </row>
    <row r="7854" spans="1:4" x14ac:dyDescent="0.25">
      <c r="A7854" s="316" t="s">
        <v>4842</v>
      </c>
      <c r="B7854" s="317">
        <v>3850</v>
      </c>
      <c r="C7854" s="317">
        <v>3850</v>
      </c>
      <c r="D7854" s="266">
        <f t="shared" si="152"/>
        <v>0</v>
      </c>
    </row>
    <row r="7855" spans="1:4" x14ac:dyDescent="0.25">
      <c r="A7855" s="316" t="s">
        <v>4842</v>
      </c>
      <c r="B7855" s="317">
        <v>3850</v>
      </c>
      <c r="C7855" s="317">
        <v>3850</v>
      </c>
      <c r="D7855" s="266">
        <f t="shared" si="152"/>
        <v>0</v>
      </c>
    </row>
    <row r="7856" spans="1:4" x14ac:dyDescent="0.25">
      <c r="A7856" s="316" t="s">
        <v>4843</v>
      </c>
      <c r="B7856" s="317">
        <v>590</v>
      </c>
      <c r="C7856" s="317">
        <v>590</v>
      </c>
      <c r="D7856" s="266">
        <f t="shared" si="152"/>
        <v>0</v>
      </c>
    </row>
    <row r="7857" spans="1:4" x14ac:dyDescent="0.25">
      <c r="A7857" s="316" t="s">
        <v>4843</v>
      </c>
      <c r="B7857" s="317">
        <v>590</v>
      </c>
      <c r="C7857" s="317">
        <v>590</v>
      </c>
      <c r="D7857" s="266">
        <f t="shared" si="152"/>
        <v>0</v>
      </c>
    </row>
    <row r="7858" spans="1:4" x14ac:dyDescent="0.25">
      <c r="A7858" s="316" t="s">
        <v>4844</v>
      </c>
      <c r="B7858" s="317">
        <v>590</v>
      </c>
      <c r="C7858" s="317">
        <v>590</v>
      </c>
      <c r="D7858" s="266">
        <f t="shared" si="152"/>
        <v>0</v>
      </c>
    </row>
    <row r="7859" spans="1:4" x14ac:dyDescent="0.25">
      <c r="A7859" s="316" t="s">
        <v>4844</v>
      </c>
      <c r="B7859" s="317">
        <v>590</v>
      </c>
      <c r="C7859" s="317">
        <v>590</v>
      </c>
      <c r="D7859" s="266">
        <f t="shared" si="152"/>
        <v>0</v>
      </c>
    </row>
    <row r="7860" spans="1:4" x14ac:dyDescent="0.25">
      <c r="A7860" s="316" t="s">
        <v>4845</v>
      </c>
      <c r="B7860" s="317">
        <v>580</v>
      </c>
      <c r="C7860" s="317">
        <v>580</v>
      </c>
      <c r="D7860" s="266">
        <f t="shared" si="152"/>
        <v>0</v>
      </c>
    </row>
    <row r="7861" spans="1:4" x14ac:dyDescent="0.25">
      <c r="A7861" s="316" t="s">
        <v>4845</v>
      </c>
      <c r="B7861" s="317">
        <v>580</v>
      </c>
      <c r="C7861" s="317">
        <v>580</v>
      </c>
      <c r="D7861" s="266">
        <f t="shared" si="152"/>
        <v>0</v>
      </c>
    </row>
    <row r="7862" spans="1:4" x14ac:dyDescent="0.25">
      <c r="A7862" s="316" t="s">
        <v>4846</v>
      </c>
      <c r="B7862" s="317">
        <v>3480</v>
      </c>
      <c r="C7862" s="317">
        <v>3480</v>
      </c>
      <c r="D7862" s="266">
        <f t="shared" si="152"/>
        <v>0</v>
      </c>
    </row>
    <row r="7863" spans="1:4" x14ac:dyDescent="0.25">
      <c r="A7863" s="316" t="s">
        <v>4846</v>
      </c>
      <c r="B7863" s="317">
        <v>3480</v>
      </c>
      <c r="C7863" s="317">
        <v>3480</v>
      </c>
      <c r="D7863" s="266">
        <f t="shared" si="152"/>
        <v>0</v>
      </c>
    </row>
    <row r="7864" spans="1:4" x14ac:dyDescent="0.25">
      <c r="A7864" s="316" t="s">
        <v>4847</v>
      </c>
      <c r="B7864" s="317">
        <v>885</v>
      </c>
      <c r="C7864" s="317">
        <v>885</v>
      </c>
      <c r="D7864" s="266">
        <f t="shared" si="152"/>
        <v>0</v>
      </c>
    </row>
    <row r="7865" spans="1:4" x14ac:dyDescent="0.25">
      <c r="A7865" s="316" t="s">
        <v>4847</v>
      </c>
      <c r="B7865" s="317">
        <v>885</v>
      </c>
      <c r="C7865" s="317">
        <v>885</v>
      </c>
      <c r="D7865" s="266">
        <f t="shared" si="152"/>
        <v>0</v>
      </c>
    </row>
    <row r="7866" spans="1:4" x14ac:dyDescent="0.25">
      <c r="A7866" s="316" t="s">
        <v>4848</v>
      </c>
      <c r="B7866" s="317">
        <v>715</v>
      </c>
      <c r="C7866" s="317">
        <v>715</v>
      </c>
      <c r="D7866" s="266">
        <f t="shared" si="152"/>
        <v>0</v>
      </c>
    </row>
    <row r="7867" spans="1:4" x14ac:dyDescent="0.25">
      <c r="A7867" s="316" t="s">
        <v>4848</v>
      </c>
      <c r="B7867" s="317">
        <v>715</v>
      </c>
      <c r="C7867" s="317">
        <v>715</v>
      </c>
      <c r="D7867" s="266">
        <f t="shared" si="152"/>
        <v>0</v>
      </c>
    </row>
    <row r="7868" spans="1:4" x14ac:dyDescent="0.25">
      <c r="A7868" s="316" t="s">
        <v>4849</v>
      </c>
      <c r="B7868" s="317">
        <v>1995</v>
      </c>
      <c r="C7868" s="317">
        <v>1995</v>
      </c>
      <c r="D7868" s="266">
        <f t="shared" si="152"/>
        <v>0</v>
      </c>
    </row>
    <row r="7869" spans="1:4" x14ac:dyDescent="0.25">
      <c r="A7869" s="316" t="s">
        <v>4849</v>
      </c>
      <c r="B7869" s="317">
        <v>1995</v>
      </c>
      <c r="C7869" s="317">
        <v>1995</v>
      </c>
      <c r="D7869" s="266">
        <f t="shared" si="152"/>
        <v>0</v>
      </c>
    </row>
    <row r="7870" spans="1:4" x14ac:dyDescent="0.25">
      <c r="A7870" s="316" t="s">
        <v>4850</v>
      </c>
      <c r="B7870" s="317">
        <v>3700</v>
      </c>
      <c r="C7870" s="317">
        <v>3700</v>
      </c>
      <c r="D7870" s="266">
        <f t="shared" si="152"/>
        <v>0</v>
      </c>
    </row>
    <row r="7871" spans="1:4" x14ac:dyDescent="0.25">
      <c r="A7871" s="316" t="s">
        <v>4850</v>
      </c>
      <c r="B7871" s="317">
        <v>3700</v>
      </c>
      <c r="C7871" s="317">
        <v>3700</v>
      </c>
      <c r="D7871" s="266">
        <f t="shared" si="152"/>
        <v>0</v>
      </c>
    </row>
    <row r="7872" spans="1:4" x14ac:dyDescent="0.25">
      <c r="A7872" s="316" t="s">
        <v>4851</v>
      </c>
      <c r="B7872" s="317">
        <v>520</v>
      </c>
      <c r="C7872" s="317">
        <v>520</v>
      </c>
      <c r="D7872" s="266">
        <f t="shared" si="152"/>
        <v>0</v>
      </c>
    </row>
    <row r="7873" spans="1:4" x14ac:dyDescent="0.25">
      <c r="A7873" s="316" t="s">
        <v>4851</v>
      </c>
      <c r="B7873" s="317">
        <v>520</v>
      </c>
      <c r="C7873" s="317">
        <v>520</v>
      </c>
      <c r="D7873" s="266">
        <f t="shared" si="152"/>
        <v>0</v>
      </c>
    </row>
    <row r="7874" spans="1:4" x14ac:dyDescent="0.25">
      <c r="A7874" s="316" t="s">
        <v>4852</v>
      </c>
      <c r="B7874" s="317">
        <v>2620</v>
      </c>
      <c r="C7874" s="317">
        <v>2620</v>
      </c>
      <c r="D7874" s="266">
        <f t="shared" si="152"/>
        <v>0</v>
      </c>
    </row>
    <row r="7875" spans="1:4" x14ac:dyDescent="0.25">
      <c r="A7875" s="316" t="s">
        <v>4852</v>
      </c>
      <c r="B7875" s="317">
        <v>2620</v>
      </c>
      <c r="C7875" s="317">
        <v>2620</v>
      </c>
      <c r="D7875" s="266">
        <f t="shared" si="152"/>
        <v>0</v>
      </c>
    </row>
    <row r="7876" spans="1:4" x14ac:dyDescent="0.25">
      <c r="A7876" s="316" t="s">
        <v>4852</v>
      </c>
      <c r="B7876" s="317">
        <v>2620</v>
      </c>
      <c r="C7876" s="317">
        <v>2620</v>
      </c>
      <c r="D7876" s="266">
        <f t="shared" si="152"/>
        <v>0</v>
      </c>
    </row>
    <row r="7877" spans="1:4" x14ac:dyDescent="0.25">
      <c r="A7877" s="316" t="s">
        <v>4852</v>
      </c>
      <c r="B7877" s="317">
        <v>2620</v>
      </c>
      <c r="C7877" s="317">
        <v>2620</v>
      </c>
      <c r="D7877" s="266">
        <f t="shared" si="152"/>
        <v>0</v>
      </c>
    </row>
    <row r="7878" spans="1:4" x14ac:dyDescent="0.25">
      <c r="A7878" s="316" t="s">
        <v>4853</v>
      </c>
      <c r="B7878" s="317">
        <v>1910</v>
      </c>
      <c r="C7878" s="317">
        <v>1910</v>
      </c>
      <c r="D7878" s="266">
        <f t="shared" si="152"/>
        <v>0</v>
      </c>
    </row>
    <row r="7879" spans="1:4" x14ac:dyDescent="0.25">
      <c r="A7879" s="316" t="s">
        <v>4853</v>
      </c>
      <c r="B7879" s="317">
        <v>1910</v>
      </c>
      <c r="C7879" s="317">
        <v>1910</v>
      </c>
      <c r="D7879" s="266">
        <f t="shared" si="152"/>
        <v>0</v>
      </c>
    </row>
    <row r="7880" spans="1:4" x14ac:dyDescent="0.25">
      <c r="A7880" s="316" t="s">
        <v>4854</v>
      </c>
      <c r="B7880" s="317">
        <v>4220</v>
      </c>
      <c r="C7880" s="317">
        <v>4220</v>
      </c>
      <c r="D7880" s="266">
        <f t="shared" si="152"/>
        <v>0</v>
      </c>
    </row>
    <row r="7881" spans="1:4" x14ac:dyDescent="0.25">
      <c r="A7881" s="316" t="s">
        <v>4854</v>
      </c>
      <c r="B7881" s="317">
        <v>4220</v>
      </c>
      <c r="C7881" s="317">
        <v>4220</v>
      </c>
      <c r="D7881" s="266">
        <f t="shared" si="152"/>
        <v>0</v>
      </c>
    </row>
    <row r="7882" spans="1:4" x14ac:dyDescent="0.25">
      <c r="A7882" s="316" t="s">
        <v>4855</v>
      </c>
      <c r="B7882" s="317">
        <v>3590</v>
      </c>
      <c r="C7882" s="317">
        <v>3590</v>
      </c>
      <c r="D7882" s="266">
        <f t="shared" si="152"/>
        <v>0</v>
      </c>
    </row>
    <row r="7883" spans="1:4" x14ac:dyDescent="0.25">
      <c r="A7883" s="316" t="s">
        <v>4855</v>
      </c>
      <c r="B7883" s="317">
        <v>3590</v>
      </c>
      <c r="C7883" s="317">
        <v>3590</v>
      </c>
      <c r="D7883" s="266">
        <f t="shared" si="152"/>
        <v>0</v>
      </c>
    </row>
    <row r="7884" spans="1:4" x14ac:dyDescent="0.25">
      <c r="A7884" s="316" t="s">
        <v>4856</v>
      </c>
      <c r="B7884" s="317">
        <v>3240</v>
      </c>
      <c r="C7884" s="317">
        <v>3240</v>
      </c>
      <c r="D7884" s="266">
        <f t="shared" si="152"/>
        <v>0</v>
      </c>
    </row>
    <row r="7885" spans="1:4" x14ac:dyDescent="0.25">
      <c r="A7885" s="316" t="s">
        <v>4856</v>
      </c>
      <c r="B7885" s="317">
        <v>3240</v>
      </c>
      <c r="C7885" s="317">
        <v>3240</v>
      </c>
      <c r="D7885" s="266">
        <f t="shared" si="152"/>
        <v>0</v>
      </c>
    </row>
    <row r="7886" spans="1:4" x14ac:dyDescent="0.25">
      <c r="A7886" s="316" t="s">
        <v>4857</v>
      </c>
      <c r="B7886" s="317">
        <v>9048</v>
      </c>
      <c r="C7886" s="317">
        <v>9048</v>
      </c>
      <c r="D7886" s="266">
        <f t="shared" si="152"/>
        <v>0</v>
      </c>
    </row>
    <row r="7887" spans="1:4" x14ac:dyDescent="0.25">
      <c r="A7887" s="316" t="s">
        <v>4857</v>
      </c>
      <c r="B7887" s="317">
        <v>9048</v>
      </c>
      <c r="C7887" s="317">
        <v>9048</v>
      </c>
      <c r="D7887" s="266">
        <f t="shared" si="152"/>
        <v>0</v>
      </c>
    </row>
    <row r="7888" spans="1:4" x14ac:dyDescent="0.25">
      <c r="A7888" s="316" t="s">
        <v>4857</v>
      </c>
      <c r="B7888" s="317">
        <v>9048</v>
      </c>
      <c r="C7888" s="317">
        <v>9048</v>
      </c>
      <c r="D7888" s="266">
        <f t="shared" si="152"/>
        <v>0</v>
      </c>
    </row>
    <row r="7889" spans="1:4" x14ac:dyDescent="0.25">
      <c r="A7889" s="316" t="s">
        <v>4857</v>
      </c>
      <c r="B7889" s="317">
        <v>9048</v>
      </c>
      <c r="C7889" s="317">
        <v>9048</v>
      </c>
      <c r="D7889" s="266">
        <f t="shared" si="152"/>
        <v>0</v>
      </c>
    </row>
    <row r="7890" spans="1:4" x14ac:dyDescent="0.25">
      <c r="A7890" s="316" t="s">
        <v>4857</v>
      </c>
      <c r="B7890" s="317">
        <v>9048</v>
      </c>
      <c r="C7890" s="317">
        <v>9048</v>
      </c>
      <c r="D7890" s="266">
        <f t="shared" si="152"/>
        <v>0</v>
      </c>
    </row>
    <row r="7891" spans="1:4" x14ac:dyDescent="0.25">
      <c r="A7891" s="316" t="s">
        <v>4857</v>
      </c>
      <c r="B7891" s="317">
        <v>9048</v>
      </c>
      <c r="C7891" s="317">
        <v>9048</v>
      </c>
      <c r="D7891" s="266">
        <f t="shared" si="152"/>
        <v>0</v>
      </c>
    </row>
    <row r="7892" spans="1:4" x14ac:dyDescent="0.25">
      <c r="A7892" s="316" t="s">
        <v>4857</v>
      </c>
      <c r="B7892" s="317">
        <v>9048</v>
      </c>
      <c r="C7892" s="317">
        <v>9048</v>
      </c>
      <c r="D7892" s="266">
        <f t="shared" si="152"/>
        <v>0</v>
      </c>
    </row>
    <row r="7893" spans="1:4" x14ac:dyDescent="0.25">
      <c r="A7893" s="316" t="s">
        <v>4857</v>
      </c>
      <c r="B7893" s="317">
        <v>9048</v>
      </c>
      <c r="C7893" s="317">
        <v>9048</v>
      </c>
      <c r="D7893" s="266">
        <f t="shared" si="152"/>
        <v>0</v>
      </c>
    </row>
    <row r="7894" spans="1:4" x14ac:dyDescent="0.25">
      <c r="A7894" s="316" t="s">
        <v>4857</v>
      </c>
      <c r="B7894" s="317">
        <v>9048</v>
      </c>
      <c r="C7894" s="317">
        <v>9048</v>
      </c>
      <c r="D7894" s="266">
        <f t="shared" si="152"/>
        <v>0</v>
      </c>
    </row>
    <row r="7895" spans="1:4" x14ac:dyDescent="0.25">
      <c r="A7895" s="316" t="s">
        <v>4857</v>
      </c>
      <c r="B7895" s="317">
        <v>9048</v>
      </c>
      <c r="C7895" s="317">
        <v>9048</v>
      </c>
      <c r="D7895" s="266">
        <f t="shared" si="152"/>
        <v>0</v>
      </c>
    </row>
    <row r="7896" spans="1:4" x14ac:dyDescent="0.25">
      <c r="A7896" s="316" t="s">
        <v>4857</v>
      </c>
      <c r="B7896" s="317">
        <v>9048</v>
      </c>
      <c r="C7896" s="317">
        <v>9048</v>
      </c>
      <c r="D7896" s="266">
        <f t="shared" si="152"/>
        <v>0</v>
      </c>
    </row>
    <row r="7897" spans="1:4" x14ac:dyDescent="0.25">
      <c r="A7897" s="316" t="s">
        <v>4857</v>
      </c>
      <c r="B7897" s="317">
        <v>9048</v>
      </c>
      <c r="C7897" s="317">
        <v>9048</v>
      </c>
      <c r="D7897" s="266">
        <f t="shared" si="152"/>
        <v>0</v>
      </c>
    </row>
    <row r="7898" spans="1:4" x14ac:dyDescent="0.25">
      <c r="A7898" s="316" t="s">
        <v>4857</v>
      </c>
      <c r="B7898" s="317">
        <v>9048</v>
      </c>
      <c r="C7898" s="317">
        <v>9048</v>
      </c>
      <c r="D7898" s="266">
        <f t="shared" si="152"/>
        <v>0</v>
      </c>
    </row>
    <row r="7899" spans="1:4" x14ac:dyDescent="0.25">
      <c r="A7899" s="316" t="s">
        <v>4857</v>
      </c>
      <c r="B7899" s="317">
        <v>9048</v>
      </c>
      <c r="C7899" s="317">
        <v>9048</v>
      </c>
      <c r="D7899" s="266">
        <f t="shared" si="152"/>
        <v>0</v>
      </c>
    </row>
    <row r="7900" spans="1:4" x14ac:dyDescent="0.25">
      <c r="A7900" s="316" t="s">
        <v>4857</v>
      </c>
      <c r="B7900" s="317">
        <v>9048</v>
      </c>
      <c r="C7900" s="317">
        <v>9048</v>
      </c>
      <c r="D7900" s="266">
        <f t="shared" si="152"/>
        <v>0</v>
      </c>
    </row>
    <row r="7901" spans="1:4" x14ac:dyDescent="0.25">
      <c r="A7901" s="316" t="s">
        <v>4857</v>
      </c>
      <c r="B7901" s="317">
        <v>9048</v>
      </c>
      <c r="C7901" s="317">
        <v>9048</v>
      </c>
      <c r="D7901" s="266">
        <f t="shared" si="152"/>
        <v>0</v>
      </c>
    </row>
    <row r="7902" spans="1:4" x14ac:dyDescent="0.25">
      <c r="A7902" s="316" t="s">
        <v>4857</v>
      </c>
      <c r="B7902" s="317">
        <v>9048</v>
      </c>
      <c r="C7902" s="317">
        <v>9048</v>
      </c>
      <c r="D7902" s="266">
        <f t="shared" si="152"/>
        <v>0</v>
      </c>
    </row>
    <row r="7903" spans="1:4" x14ac:dyDescent="0.25">
      <c r="A7903" s="316" t="s">
        <v>4857</v>
      </c>
      <c r="B7903" s="317">
        <v>9048</v>
      </c>
      <c r="C7903" s="317">
        <v>9048</v>
      </c>
      <c r="D7903" s="266">
        <f t="shared" si="152"/>
        <v>0</v>
      </c>
    </row>
    <row r="7904" spans="1:4" x14ac:dyDescent="0.25">
      <c r="A7904" s="316" t="s">
        <v>4857</v>
      </c>
      <c r="B7904" s="317">
        <v>9048</v>
      </c>
      <c r="C7904" s="317">
        <v>9048</v>
      </c>
      <c r="D7904" s="266">
        <f t="shared" si="152"/>
        <v>0</v>
      </c>
    </row>
    <row r="7905" spans="1:4" x14ac:dyDescent="0.25">
      <c r="A7905" s="316" t="s">
        <v>4857</v>
      </c>
      <c r="B7905" s="317">
        <v>9048</v>
      </c>
      <c r="C7905" s="317">
        <v>9048</v>
      </c>
      <c r="D7905" s="266">
        <f t="shared" si="152"/>
        <v>0</v>
      </c>
    </row>
    <row r="7906" spans="1:4" x14ac:dyDescent="0.25">
      <c r="A7906" s="316" t="s">
        <v>4857</v>
      </c>
      <c r="B7906" s="317">
        <v>9048</v>
      </c>
      <c r="C7906" s="317">
        <v>9048</v>
      </c>
      <c r="D7906" s="266">
        <f t="shared" si="152"/>
        <v>0</v>
      </c>
    </row>
    <row r="7907" spans="1:4" x14ac:dyDescent="0.25">
      <c r="A7907" s="316" t="s">
        <v>4857</v>
      </c>
      <c r="B7907" s="317">
        <v>9048</v>
      </c>
      <c r="C7907" s="317">
        <v>9048</v>
      </c>
      <c r="D7907" s="266">
        <f t="shared" si="152"/>
        <v>0</v>
      </c>
    </row>
    <row r="7908" spans="1:4" x14ac:dyDescent="0.25">
      <c r="A7908" s="316" t="s">
        <v>4857</v>
      </c>
      <c r="B7908" s="317">
        <v>9048</v>
      </c>
      <c r="C7908" s="317">
        <v>9048</v>
      </c>
      <c r="D7908" s="266">
        <f t="shared" si="152"/>
        <v>0</v>
      </c>
    </row>
    <row r="7909" spans="1:4" x14ac:dyDescent="0.25">
      <c r="A7909" s="316" t="s">
        <v>4857</v>
      </c>
      <c r="B7909" s="317">
        <v>9048</v>
      </c>
      <c r="C7909" s="317">
        <v>9048</v>
      </c>
      <c r="D7909" s="266">
        <f t="shared" si="152"/>
        <v>0</v>
      </c>
    </row>
    <row r="7910" spans="1:4" x14ac:dyDescent="0.25">
      <c r="A7910" s="316" t="s">
        <v>4857</v>
      </c>
      <c r="B7910" s="317">
        <v>9048</v>
      </c>
      <c r="C7910" s="317">
        <v>9048</v>
      </c>
      <c r="D7910" s="266">
        <f t="shared" si="152"/>
        <v>0</v>
      </c>
    </row>
    <row r="7911" spans="1:4" x14ac:dyDescent="0.25">
      <c r="A7911" s="316" t="s">
        <v>4857</v>
      </c>
      <c r="B7911" s="317">
        <v>9048</v>
      </c>
      <c r="C7911" s="317">
        <v>9048</v>
      </c>
      <c r="D7911" s="266">
        <f t="shared" si="152"/>
        <v>0</v>
      </c>
    </row>
    <row r="7912" spans="1:4" x14ac:dyDescent="0.25">
      <c r="A7912" s="316" t="s">
        <v>4857</v>
      </c>
      <c r="B7912" s="317">
        <v>9048</v>
      </c>
      <c r="C7912" s="317">
        <v>9048</v>
      </c>
      <c r="D7912" s="266">
        <f t="shared" si="152"/>
        <v>0</v>
      </c>
    </row>
    <row r="7913" spans="1:4" x14ac:dyDescent="0.25">
      <c r="A7913" s="316" t="s">
        <v>4857</v>
      </c>
      <c r="B7913" s="317">
        <v>9048</v>
      </c>
      <c r="C7913" s="317">
        <v>9048</v>
      </c>
      <c r="D7913" s="266">
        <f t="shared" si="152"/>
        <v>0</v>
      </c>
    </row>
    <row r="7914" spans="1:4" x14ac:dyDescent="0.25">
      <c r="A7914" s="316" t="s">
        <v>4857</v>
      </c>
      <c r="B7914" s="317">
        <v>9048</v>
      </c>
      <c r="C7914" s="317">
        <v>9048</v>
      </c>
      <c r="D7914" s="266">
        <f t="shared" si="152"/>
        <v>0</v>
      </c>
    </row>
    <row r="7915" spans="1:4" x14ac:dyDescent="0.25">
      <c r="A7915" s="316" t="s">
        <v>4857</v>
      </c>
      <c r="B7915" s="317">
        <v>9058</v>
      </c>
      <c r="C7915" s="317">
        <v>9058</v>
      </c>
      <c r="D7915" s="266">
        <f t="shared" ref="D7915:D7978" si="153">(B7915-C7915)</f>
        <v>0</v>
      </c>
    </row>
    <row r="7916" spans="1:4" x14ac:dyDescent="0.25">
      <c r="A7916" s="316" t="s">
        <v>4858</v>
      </c>
      <c r="B7916" s="317">
        <v>117500</v>
      </c>
      <c r="C7916" s="317">
        <v>117500</v>
      </c>
      <c r="D7916" s="266">
        <f t="shared" si="153"/>
        <v>0</v>
      </c>
    </row>
    <row r="7917" spans="1:4" x14ac:dyDescent="0.25">
      <c r="A7917" s="316" t="s">
        <v>4858</v>
      </c>
      <c r="B7917" s="317">
        <v>117500</v>
      </c>
      <c r="C7917" s="317">
        <v>117500</v>
      </c>
      <c r="D7917" s="266">
        <f t="shared" si="153"/>
        <v>0</v>
      </c>
    </row>
    <row r="7918" spans="1:4" x14ac:dyDescent="0.25">
      <c r="A7918" s="316" t="s">
        <v>4859</v>
      </c>
      <c r="B7918" s="317">
        <v>2150</v>
      </c>
      <c r="C7918" s="317">
        <v>2150</v>
      </c>
      <c r="D7918" s="266">
        <f t="shared" si="153"/>
        <v>0</v>
      </c>
    </row>
    <row r="7919" spans="1:4" x14ac:dyDescent="0.25">
      <c r="A7919" s="316" t="s">
        <v>4859</v>
      </c>
      <c r="B7919" s="317">
        <v>2150</v>
      </c>
      <c r="C7919" s="317">
        <v>2150</v>
      </c>
      <c r="D7919" s="266">
        <f t="shared" si="153"/>
        <v>0</v>
      </c>
    </row>
    <row r="7920" spans="1:4" x14ac:dyDescent="0.25">
      <c r="A7920" s="316" t="s">
        <v>4859</v>
      </c>
      <c r="B7920" s="317">
        <v>2150</v>
      </c>
      <c r="C7920" s="317">
        <v>2150</v>
      </c>
      <c r="D7920" s="266">
        <f t="shared" si="153"/>
        <v>0</v>
      </c>
    </row>
    <row r="7921" spans="1:4" x14ac:dyDescent="0.25">
      <c r="A7921" s="316" t="s">
        <v>4859</v>
      </c>
      <c r="B7921" s="317">
        <v>2150</v>
      </c>
      <c r="C7921" s="317">
        <v>2150</v>
      </c>
      <c r="D7921" s="266">
        <f t="shared" si="153"/>
        <v>0</v>
      </c>
    </row>
    <row r="7922" spans="1:4" x14ac:dyDescent="0.25">
      <c r="A7922" s="316" t="s">
        <v>4859</v>
      </c>
      <c r="B7922" s="317">
        <v>2150</v>
      </c>
      <c r="C7922" s="317">
        <v>2150</v>
      </c>
      <c r="D7922" s="266">
        <f t="shared" si="153"/>
        <v>0</v>
      </c>
    </row>
    <row r="7923" spans="1:4" x14ac:dyDescent="0.25">
      <c r="A7923" s="316" t="s">
        <v>4859</v>
      </c>
      <c r="B7923" s="317">
        <v>2150</v>
      </c>
      <c r="C7923" s="317">
        <v>2150</v>
      </c>
      <c r="D7923" s="266">
        <f t="shared" si="153"/>
        <v>0</v>
      </c>
    </row>
    <row r="7924" spans="1:4" x14ac:dyDescent="0.25">
      <c r="A7924" s="316" t="s">
        <v>4859</v>
      </c>
      <c r="B7924" s="317">
        <v>2150</v>
      </c>
      <c r="C7924" s="317">
        <v>2150</v>
      </c>
      <c r="D7924" s="266">
        <f t="shared" si="153"/>
        <v>0</v>
      </c>
    </row>
    <row r="7925" spans="1:4" x14ac:dyDescent="0.25">
      <c r="A7925" s="316" t="s">
        <v>4859</v>
      </c>
      <c r="B7925" s="317">
        <v>2150</v>
      </c>
      <c r="C7925" s="317">
        <v>2150</v>
      </c>
      <c r="D7925" s="266">
        <f t="shared" si="153"/>
        <v>0</v>
      </c>
    </row>
    <row r="7926" spans="1:4" x14ac:dyDescent="0.25">
      <c r="A7926" s="316" t="s">
        <v>4860</v>
      </c>
      <c r="B7926" s="317">
        <v>2600</v>
      </c>
      <c r="C7926" s="317">
        <v>2600</v>
      </c>
      <c r="D7926" s="266">
        <f t="shared" si="153"/>
        <v>0</v>
      </c>
    </row>
    <row r="7927" spans="1:4" x14ac:dyDescent="0.25">
      <c r="A7927" s="316" t="s">
        <v>4860</v>
      </c>
      <c r="B7927" s="317">
        <v>2600</v>
      </c>
      <c r="C7927" s="317">
        <v>2600</v>
      </c>
      <c r="D7927" s="266">
        <f t="shared" si="153"/>
        <v>0</v>
      </c>
    </row>
    <row r="7928" spans="1:4" x14ac:dyDescent="0.25">
      <c r="A7928" s="316" t="s">
        <v>4860</v>
      </c>
      <c r="B7928" s="317">
        <v>2600</v>
      </c>
      <c r="C7928" s="317">
        <v>2600</v>
      </c>
      <c r="D7928" s="266">
        <f t="shared" si="153"/>
        <v>0</v>
      </c>
    </row>
    <row r="7929" spans="1:4" x14ac:dyDescent="0.25">
      <c r="A7929" s="316" t="s">
        <v>4860</v>
      </c>
      <c r="B7929" s="317">
        <v>2600</v>
      </c>
      <c r="C7929" s="317">
        <v>2600</v>
      </c>
      <c r="D7929" s="266">
        <f t="shared" si="153"/>
        <v>0</v>
      </c>
    </row>
    <row r="7930" spans="1:4" x14ac:dyDescent="0.25">
      <c r="A7930" s="316" t="s">
        <v>4860</v>
      </c>
      <c r="B7930" s="317">
        <v>2600</v>
      </c>
      <c r="C7930" s="317">
        <v>2600</v>
      </c>
      <c r="D7930" s="266">
        <f t="shared" si="153"/>
        <v>0</v>
      </c>
    </row>
    <row r="7931" spans="1:4" x14ac:dyDescent="0.25">
      <c r="A7931" s="316" t="s">
        <v>4860</v>
      </c>
      <c r="B7931" s="317">
        <v>2600</v>
      </c>
      <c r="C7931" s="317">
        <v>2600</v>
      </c>
      <c r="D7931" s="266">
        <f t="shared" si="153"/>
        <v>0</v>
      </c>
    </row>
    <row r="7932" spans="1:4" x14ac:dyDescent="0.25">
      <c r="A7932" s="316" t="s">
        <v>4860</v>
      </c>
      <c r="B7932" s="317">
        <v>2600</v>
      </c>
      <c r="C7932" s="317">
        <v>2600</v>
      </c>
      <c r="D7932" s="266">
        <f t="shared" si="153"/>
        <v>0</v>
      </c>
    </row>
    <row r="7933" spans="1:4" x14ac:dyDescent="0.25">
      <c r="A7933" s="316" t="s">
        <v>4860</v>
      </c>
      <c r="B7933" s="317">
        <v>2600</v>
      </c>
      <c r="C7933" s="317">
        <v>2600</v>
      </c>
      <c r="D7933" s="266">
        <f t="shared" si="153"/>
        <v>0</v>
      </c>
    </row>
    <row r="7934" spans="1:4" x14ac:dyDescent="0.25">
      <c r="A7934" s="316" t="s">
        <v>4860</v>
      </c>
      <c r="B7934" s="317">
        <v>2600</v>
      </c>
      <c r="C7934" s="317">
        <v>2600</v>
      </c>
      <c r="D7934" s="266">
        <f t="shared" si="153"/>
        <v>0</v>
      </c>
    </row>
    <row r="7935" spans="1:4" x14ac:dyDescent="0.25">
      <c r="A7935" s="316" t="s">
        <v>4860</v>
      </c>
      <c r="B7935" s="317">
        <v>2600</v>
      </c>
      <c r="C7935" s="317">
        <v>2600</v>
      </c>
      <c r="D7935" s="266">
        <f t="shared" si="153"/>
        <v>0</v>
      </c>
    </row>
    <row r="7936" spans="1:4" x14ac:dyDescent="0.25">
      <c r="A7936" s="316" t="s">
        <v>4860</v>
      </c>
      <c r="B7936" s="317">
        <v>2600</v>
      </c>
      <c r="C7936" s="317">
        <v>2600</v>
      </c>
      <c r="D7936" s="266">
        <f t="shared" si="153"/>
        <v>0</v>
      </c>
    </row>
    <row r="7937" spans="1:4" x14ac:dyDescent="0.25">
      <c r="A7937" s="316" t="s">
        <v>4860</v>
      </c>
      <c r="B7937" s="317">
        <v>2600</v>
      </c>
      <c r="C7937" s="317">
        <v>2600</v>
      </c>
      <c r="D7937" s="266">
        <f t="shared" si="153"/>
        <v>0</v>
      </c>
    </row>
    <row r="7938" spans="1:4" x14ac:dyDescent="0.25">
      <c r="A7938" s="316" t="s">
        <v>4861</v>
      </c>
      <c r="B7938" s="317">
        <v>2400</v>
      </c>
      <c r="C7938" s="317">
        <v>2400</v>
      </c>
      <c r="D7938" s="266">
        <f t="shared" si="153"/>
        <v>0</v>
      </c>
    </row>
    <row r="7939" spans="1:4" x14ac:dyDescent="0.25">
      <c r="A7939" s="316" t="s">
        <v>4861</v>
      </c>
      <c r="B7939" s="317">
        <v>2400</v>
      </c>
      <c r="C7939" s="317">
        <v>2400</v>
      </c>
      <c r="D7939" s="266">
        <f t="shared" si="153"/>
        <v>0</v>
      </c>
    </row>
    <row r="7940" spans="1:4" x14ac:dyDescent="0.25">
      <c r="A7940" s="316" t="s">
        <v>4861</v>
      </c>
      <c r="B7940" s="317">
        <v>2400</v>
      </c>
      <c r="C7940" s="317">
        <v>2400</v>
      </c>
      <c r="D7940" s="266">
        <f t="shared" si="153"/>
        <v>0</v>
      </c>
    </row>
    <row r="7941" spans="1:4" x14ac:dyDescent="0.25">
      <c r="A7941" s="316" t="s">
        <v>4861</v>
      </c>
      <c r="B7941" s="317">
        <v>2400</v>
      </c>
      <c r="C7941" s="317">
        <v>2400</v>
      </c>
      <c r="D7941" s="266">
        <f t="shared" si="153"/>
        <v>0</v>
      </c>
    </row>
    <row r="7942" spans="1:4" x14ac:dyDescent="0.25">
      <c r="A7942" s="316" t="s">
        <v>4861</v>
      </c>
      <c r="B7942" s="317">
        <v>2400</v>
      </c>
      <c r="C7942" s="317">
        <v>2400</v>
      </c>
      <c r="D7942" s="266">
        <f t="shared" si="153"/>
        <v>0</v>
      </c>
    </row>
    <row r="7943" spans="1:4" x14ac:dyDescent="0.25">
      <c r="A7943" s="316" t="s">
        <v>4861</v>
      </c>
      <c r="B7943" s="317">
        <v>2400</v>
      </c>
      <c r="C7943" s="317">
        <v>2400</v>
      </c>
      <c r="D7943" s="266">
        <f t="shared" si="153"/>
        <v>0</v>
      </c>
    </row>
    <row r="7944" spans="1:4" x14ac:dyDescent="0.25">
      <c r="A7944" s="316" t="s">
        <v>4861</v>
      </c>
      <c r="B7944" s="317">
        <v>2400</v>
      </c>
      <c r="C7944" s="317">
        <v>2400</v>
      </c>
      <c r="D7944" s="266">
        <f t="shared" si="153"/>
        <v>0</v>
      </c>
    </row>
    <row r="7945" spans="1:4" x14ac:dyDescent="0.25">
      <c r="A7945" s="316" t="s">
        <v>4861</v>
      </c>
      <c r="B7945" s="317">
        <v>2400</v>
      </c>
      <c r="C7945" s="317">
        <v>2400</v>
      </c>
      <c r="D7945" s="266">
        <f t="shared" si="153"/>
        <v>0</v>
      </c>
    </row>
    <row r="7946" spans="1:4" x14ac:dyDescent="0.25">
      <c r="A7946" s="316" t="s">
        <v>4861</v>
      </c>
      <c r="B7946" s="317">
        <v>2400</v>
      </c>
      <c r="C7946" s="317">
        <v>2400</v>
      </c>
      <c r="D7946" s="266">
        <f t="shared" si="153"/>
        <v>0</v>
      </c>
    </row>
    <row r="7947" spans="1:4" x14ac:dyDescent="0.25">
      <c r="A7947" s="316" t="s">
        <v>4861</v>
      </c>
      <c r="B7947" s="317">
        <v>2400</v>
      </c>
      <c r="C7947" s="317">
        <v>2400</v>
      </c>
      <c r="D7947" s="266">
        <f t="shared" si="153"/>
        <v>0</v>
      </c>
    </row>
    <row r="7948" spans="1:4" x14ac:dyDescent="0.25">
      <c r="A7948" s="316" t="s">
        <v>4861</v>
      </c>
      <c r="B7948" s="317">
        <v>2400</v>
      </c>
      <c r="C7948" s="317">
        <v>2400</v>
      </c>
      <c r="D7948" s="266">
        <f t="shared" si="153"/>
        <v>0</v>
      </c>
    </row>
    <row r="7949" spans="1:4" x14ac:dyDescent="0.25">
      <c r="A7949" s="316" t="s">
        <v>4862</v>
      </c>
      <c r="B7949" s="317">
        <v>3500</v>
      </c>
      <c r="C7949" s="317">
        <v>3500</v>
      </c>
      <c r="D7949" s="266">
        <f t="shared" si="153"/>
        <v>0</v>
      </c>
    </row>
    <row r="7950" spans="1:4" x14ac:dyDescent="0.25">
      <c r="A7950" s="316" t="s">
        <v>4862</v>
      </c>
      <c r="B7950" s="317">
        <v>3500</v>
      </c>
      <c r="C7950" s="317">
        <v>3500</v>
      </c>
      <c r="D7950" s="266">
        <f t="shared" si="153"/>
        <v>0</v>
      </c>
    </row>
    <row r="7951" spans="1:4" x14ac:dyDescent="0.25">
      <c r="A7951" s="316" t="s">
        <v>4862</v>
      </c>
      <c r="B7951" s="317">
        <v>3500</v>
      </c>
      <c r="C7951" s="317">
        <v>3500</v>
      </c>
      <c r="D7951" s="266">
        <f t="shared" si="153"/>
        <v>0</v>
      </c>
    </row>
    <row r="7952" spans="1:4" x14ac:dyDescent="0.25">
      <c r="A7952" s="316" t="s">
        <v>4862</v>
      </c>
      <c r="B7952" s="317">
        <v>3500</v>
      </c>
      <c r="C7952" s="317">
        <v>3500</v>
      </c>
      <c r="D7952" s="266">
        <f t="shared" si="153"/>
        <v>0</v>
      </c>
    </row>
    <row r="7953" spans="1:4" x14ac:dyDescent="0.25">
      <c r="A7953" s="316" t="s">
        <v>4862</v>
      </c>
      <c r="B7953" s="317">
        <v>3500</v>
      </c>
      <c r="C7953" s="317">
        <v>3500</v>
      </c>
      <c r="D7953" s="266">
        <f t="shared" si="153"/>
        <v>0</v>
      </c>
    </row>
    <row r="7954" spans="1:4" x14ac:dyDescent="0.25">
      <c r="A7954" s="316" t="s">
        <v>4862</v>
      </c>
      <c r="B7954" s="317">
        <v>3500</v>
      </c>
      <c r="C7954" s="317">
        <v>3500</v>
      </c>
      <c r="D7954" s="266">
        <f t="shared" si="153"/>
        <v>0</v>
      </c>
    </row>
    <row r="7955" spans="1:4" x14ac:dyDescent="0.25">
      <c r="A7955" s="316" t="s">
        <v>4862</v>
      </c>
      <c r="B7955" s="317">
        <v>3500</v>
      </c>
      <c r="C7955" s="317">
        <v>3500</v>
      </c>
      <c r="D7955" s="266">
        <f t="shared" si="153"/>
        <v>0</v>
      </c>
    </row>
    <row r="7956" spans="1:4" x14ac:dyDescent="0.25">
      <c r="A7956" s="316" t="s">
        <v>4862</v>
      </c>
      <c r="B7956" s="317">
        <v>3500</v>
      </c>
      <c r="C7956" s="317">
        <v>3500</v>
      </c>
      <c r="D7956" s="266">
        <f t="shared" si="153"/>
        <v>0</v>
      </c>
    </row>
    <row r="7957" spans="1:4" x14ac:dyDescent="0.25">
      <c r="A7957" s="316" t="s">
        <v>4862</v>
      </c>
      <c r="B7957" s="317">
        <v>3500</v>
      </c>
      <c r="C7957" s="317">
        <v>3500</v>
      </c>
      <c r="D7957" s="266">
        <f t="shared" si="153"/>
        <v>0</v>
      </c>
    </row>
    <row r="7958" spans="1:4" x14ac:dyDescent="0.25">
      <c r="A7958" s="316" t="s">
        <v>4862</v>
      </c>
      <c r="B7958" s="317">
        <v>3500</v>
      </c>
      <c r="C7958" s="317">
        <v>3500</v>
      </c>
      <c r="D7958" s="266">
        <f t="shared" si="153"/>
        <v>0</v>
      </c>
    </row>
    <row r="7959" spans="1:4" x14ac:dyDescent="0.25">
      <c r="A7959" s="316" t="s">
        <v>4862</v>
      </c>
      <c r="B7959" s="317">
        <v>3500</v>
      </c>
      <c r="C7959" s="317">
        <v>3500</v>
      </c>
      <c r="D7959" s="266">
        <f t="shared" si="153"/>
        <v>0</v>
      </c>
    </row>
    <row r="7960" spans="1:4" x14ac:dyDescent="0.25">
      <c r="A7960" s="316" t="s">
        <v>4862</v>
      </c>
      <c r="B7960" s="317">
        <v>3500</v>
      </c>
      <c r="C7960" s="317">
        <v>3500</v>
      </c>
      <c r="D7960" s="266">
        <f t="shared" si="153"/>
        <v>0</v>
      </c>
    </row>
    <row r="7961" spans="1:4" x14ac:dyDescent="0.25">
      <c r="A7961" s="316" t="s">
        <v>4863</v>
      </c>
      <c r="B7961" s="317">
        <v>10236</v>
      </c>
      <c r="C7961" s="317">
        <v>10236</v>
      </c>
      <c r="D7961" s="266">
        <f t="shared" si="153"/>
        <v>0</v>
      </c>
    </row>
    <row r="7962" spans="1:4" x14ac:dyDescent="0.25">
      <c r="A7962" s="316" t="s">
        <v>4863</v>
      </c>
      <c r="B7962" s="317">
        <v>10236</v>
      </c>
      <c r="C7962" s="317">
        <v>10236</v>
      </c>
      <c r="D7962" s="266">
        <f t="shared" si="153"/>
        <v>0</v>
      </c>
    </row>
    <row r="7963" spans="1:4" x14ac:dyDescent="0.25">
      <c r="A7963" s="316" t="s">
        <v>4864</v>
      </c>
      <c r="B7963" s="317">
        <v>66118</v>
      </c>
      <c r="C7963" s="317">
        <v>66118</v>
      </c>
      <c r="D7963" s="266">
        <f t="shared" si="153"/>
        <v>0</v>
      </c>
    </row>
    <row r="7964" spans="1:4" x14ac:dyDescent="0.25">
      <c r="A7964" s="316" t="s">
        <v>4865</v>
      </c>
      <c r="B7964" s="317">
        <v>72700</v>
      </c>
      <c r="C7964" s="317">
        <v>72700</v>
      </c>
      <c r="D7964" s="266">
        <f t="shared" si="153"/>
        <v>0</v>
      </c>
    </row>
    <row r="7965" spans="1:4" x14ac:dyDescent="0.25">
      <c r="A7965" s="316" t="s">
        <v>4866</v>
      </c>
      <c r="B7965" s="317">
        <v>15716</v>
      </c>
      <c r="C7965" s="317">
        <v>15716</v>
      </c>
      <c r="D7965" s="266">
        <f t="shared" si="153"/>
        <v>0</v>
      </c>
    </row>
    <row r="7966" spans="1:4" x14ac:dyDescent="0.25">
      <c r="A7966" s="316" t="s">
        <v>4866</v>
      </c>
      <c r="B7966" s="317">
        <v>15716</v>
      </c>
      <c r="C7966" s="317">
        <v>15716</v>
      </c>
      <c r="D7966" s="266">
        <f t="shared" si="153"/>
        <v>0</v>
      </c>
    </row>
    <row r="7967" spans="1:4" x14ac:dyDescent="0.25">
      <c r="A7967" s="316" t="s">
        <v>4867</v>
      </c>
      <c r="B7967" s="317">
        <v>13661</v>
      </c>
      <c r="C7967" s="317">
        <v>13661</v>
      </c>
      <c r="D7967" s="266">
        <f t="shared" si="153"/>
        <v>0</v>
      </c>
    </row>
    <row r="7968" spans="1:4" x14ac:dyDescent="0.25">
      <c r="A7968" s="316" t="s">
        <v>4867</v>
      </c>
      <c r="B7968" s="317">
        <v>13661</v>
      </c>
      <c r="C7968" s="317">
        <v>13661</v>
      </c>
      <c r="D7968" s="266">
        <f t="shared" si="153"/>
        <v>0</v>
      </c>
    </row>
    <row r="7969" spans="1:4" x14ac:dyDescent="0.25">
      <c r="A7969" s="316" t="s">
        <v>4868</v>
      </c>
      <c r="B7969" s="317">
        <v>19796</v>
      </c>
      <c r="C7969" s="317">
        <v>19796</v>
      </c>
      <c r="D7969" s="266">
        <f t="shared" si="153"/>
        <v>0</v>
      </c>
    </row>
    <row r="7970" spans="1:4" x14ac:dyDescent="0.25">
      <c r="A7970" s="316" t="s">
        <v>4868</v>
      </c>
      <c r="B7970" s="317">
        <v>19796</v>
      </c>
      <c r="C7970" s="317">
        <v>19796</v>
      </c>
      <c r="D7970" s="266">
        <f t="shared" si="153"/>
        <v>0</v>
      </c>
    </row>
    <row r="7971" spans="1:4" x14ac:dyDescent="0.25">
      <c r="A7971" s="316" t="s">
        <v>4869</v>
      </c>
      <c r="B7971" s="317">
        <v>19882</v>
      </c>
      <c r="C7971" s="317">
        <v>19882</v>
      </c>
      <c r="D7971" s="266">
        <f t="shared" si="153"/>
        <v>0</v>
      </c>
    </row>
    <row r="7972" spans="1:4" x14ac:dyDescent="0.25">
      <c r="A7972" s="316" t="s">
        <v>4869</v>
      </c>
      <c r="B7972" s="317">
        <v>19882</v>
      </c>
      <c r="C7972" s="317">
        <v>19882</v>
      </c>
      <c r="D7972" s="266">
        <f t="shared" si="153"/>
        <v>0</v>
      </c>
    </row>
    <row r="7973" spans="1:4" x14ac:dyDescent="0.25">
      <c r="A7973" s="316" t="s">
        <v>4870</v>
      </c>
      <c r="B7973" s="317">
        <v>17630</v>
      </c>
      <c r="C7973" s="317">
        <v>17630</v>
      </c>
      <c r="D7973" s="266">
        <f t="shared" si="153"/>
        <v>0</v>
      </c>
    </row>
    <row r="7974" spans="1:4" x14ac:dyDescent="0.25">
      <c r="A7974" s="316" t="s">
        <v>4870</v>
      </c>
      <c r="B7974" s="317">
        <v>17630</v>
      </c>
      <c r="C7974" s="317">
        <v>17630</v>
      </c>
      <c r="D7974" s="266">
        <f t="shared" si="153"/>
        <v>0</v>
      </c>
    </row>
    <row r="7975" spans="1:4" x14ac:dyDescent="0.25">
      <c r="A7975" s="316" t="s">
        <v>4871</v>
      </c>
      <c r="B7975" s="317">
        <v>17630</v>
      </c>
      <c r="C7975" s="317">
        <v>17630</v>
      </c>
      <c r="D7975" s="266">
        <f t="shared" si="153"/>
        <v>0</v>
      </c>
    </row>
    <row r="7976" spans="1:4" x14ac:dyDescent="0.25">
      <c r="A7976" s="316" t="s">
        <v>4871</v>
      </c>
      <c r="B7976" s="317">
        <v>17630</v>
      </c>
      <c r="C7976" s="317">
        <v>17630</v>
      </c>
      <c r="D7976" s="266">
        <f t="shared" si="153"/>
        <v>0</v>
      </c>
    </row>
    <row r="7977" spans="1:4" x14ac:dyDescent="0.25">
      <c r="A7977" s="316" t="s">
        <v>4872</v>
      </c>
      <c r="B7977" s="317">
        <v>37795</v>
      </c>
      <c r="C7977" s="317">
        <v>37795</v>
      </c>
      <c r="D7977" s="266">
        <f t="shared" si="153"/>
        <v>0</v>
      </c>
    </row>
    <row r="7978" spans="1:4" x14ac:dyDescent="0.25">
      <c r="A7978" s="316" t="s">
        <v>4873</v>
      </c>
      <c r="B7978" s="317">
        <v>6827</v>
      </c>
      <c r="C7978" s="317">
        <v>6827</v>
      </c>
      <c r="D7978" s="266">
        <f t="shared" si="153"/>
        <v>0</v>
      </c>
    </row>
    <row r="7979" spans="1:4" x14ac:dyDescent="0.25">
      <c r="A7979" s="316" t="s">
        <v>4874</v>
      </c>
      <c r="B7979" s="317">
        <v>49606</v>
      </c>
      <c r="C7979" s="317">
        <v>49606</v>
      </c>
      <c r="D7979" s="266">
        <f t="shared" ref="D7979:D8042" si="154">(B7979-C7979)</f>
        <v>0</v>
      </c>
    </row>
    <row r="7980" spans="1:4" x14ac:dyDescent="0.25">
      <c r="A7980" s="316" t="s">
        <v>4875</v>
      </c>
      <c r="B7980" s="317">
        <v>1811</v>
      </c>
      <c r="C7980" s="317">
        <v>1811</v>
      </c>
      <c r="D7980" s="266">
        <f t="shared" si="154"/>
        <v>0</v>
      </c>
    </row>
    <row r="7981" spans="1:4" x14ac:dyDescent="0.25">
      <c r="A7981" s="316" t="s">
        <v>4875</v>
      </c>
      <c r="B7981" s="317">
        <v>1811</v>
      </c>
      <c r="C7981" s="317">
        <v>1811</v>
      </c>
      <c r="D7981" s="266">
        <f t="shared" si="154"/>
        <v>0</v>
      </c>
    </row>
    <row r="7982" spans="1:4" x14ac:dyDescent="0.25">
      <c r="A7982" s="316" t="s">
        <v>4875</v>
      </c>
      <c r="B7982" s="317">
        <v>1811</v>
      </c>
      <c r="C7982" s="317">
        <v>1811</v>
      </c>
      <c r="D7982" s="266">
        <f t="shared" si="154"/>
        <v>0</v>
      </c>
    </row>
    <row r="7983" spans="1:4" x14ac:dyDescent="0.25">
      <c r="A7983" s="316" t="s">
        <v>4875</v>
      </c>
      <c r="B7983" s="317">
        <v>1811</v>
      </c>
      <c r="C7983" s="317">
        <v>1811</v>
      </c>
      <c r="D7983" s="266">
        <f t="shared" si="154"/>
        <v>0</v>
      </c>
    </row>
    <row r="7984" spans="1:4" x14ac:dyDescent="0.25">
      <c r="A7984" s="316" t="s">
        <v>4875</v>
      </c>
      <c r="B7984" s="317">
        <v>1811</v>
      </c>
      <c r="C7984" s="317">
        <v>1811</v>
      </c>
      <c r="D7984" s="266">
        <f t="shared" si="154"/>
        <v>0</v>
      </c>
    </row>
    <row r="7985" spans="1:4" x14ac:dyDescent="0.25">
      <c r="A7985" s="316" t="s">
        <v>4875</v>
      </c>
      <c r="B7985" s="317">
        <v>1811</v>
      </c>
      <c r="C7985" s="317">
        <v>1811</v>
      </c>
      <c r="D7985" s="266">
        <f t="shared" si="154"/>
        <v>0</v>
      </c>
    </row>
    <row r="7986" spans="1:4" x14ac:dyDescent="0.25">
      <c r="A7986" s="316" t="s">
        <v>4876</v>
      </c>
      <c r="B7986" s="317">
        <v>35433</v>
      </c>
      <c r="C7986" s="317">
        <v>35433</v>
      </c>
      <c r="D7986" s="266">
        <f t="shared" si="154"/>
        <v>0</v>
      </c>
    </row>
    <row r="7987" spans="1:4" x14ac:dyDescent="0.25">
      <c r="A7987" s="316" t="s">
        <v>4877</v>
      </c>
      <c r="B7987" s="317">
        <v>46772</v>
      </c>
      <c r="C7987" s="317">
        <v>46772</v>
      </c>
      <c r="D7987" s="266">
        <f t="shared" si="154"/>
        <v>0</v>
      </c>
    </row>
    <row r="7988" spans="1:4" x14ac:dyDescent="0.25">
      <c r="A7988" s="316" t="s">
        <v>4878</v>
      </c>
      <c r="B7988" s="317">
        <v>4125</v>
      </c>
      <c r="C7988" s="317">
        <v>4125</v>
      </c>
      <c r="D7988" s="266">
        <f t="shared" si="154"/>
        <v>0</v>
      </c>
    </row>
    <row r="7989" spans="1:4" x14ac:dyDescent="0.25">
      <c r="A7989" s="316" t="s">
        <v>4878</v>
      </c>
      <c r="B7989" s="317">
        <v>4125</v>
      </c>
      <c r="C7989" s="317">
        <v>4125</v>
      </c>
      <c r="D7989" s="266">
        <f t="shared" si="154"/>
        <v>0</v>
      </c>
    </row>
    <row r="7990" spans="1:4" x14ac:dyDescent="0.25">
      <c r="A7990" s="316" t="s">
        <v>4878</v>
      </c>
      <c r="B7990" s="317">
        <v>4125</v>
      </c>
      <c r="C7990" s="317">
        <v>4125</v>
      </c>
      <c r="D7990" s="266">
        <f t="shared" si="154"/>
        <v>0</v>
      </c>
    </row>
    <row r="7991" spans="1:4" x14ac:dyDescent="0.25">
      <c r="A7991" s="316" t="s">
        <v>4879</v>
      </c>
      <c r="B7991" s="317">
        <v>750</v>
      </c>
      <c r="C7991" s="317">
        <v>750</v>
      </c>
      <c r="D7991" s="266">
        <f t="shared" si="154"/>
        <v>0</v>
      </c>
    </row>
    <row r="7992" spans="1:4" x14ac:dyDescent="0.25">
      <c r="A7992" s="316" t="s">
        <v>4879</v>
      </c>
      <c r="B7992" s="317">
        <v>750</v>
      </c>
      <c r="C7992" s="317">
        <v>750</v>
      </c>
      <c r="D7992" s="266">
        <f t="shared" si="154"/>
        <v>0</v>
      </c>
    </row>
    <row r="7993" spans="1:4" x14ac:dyDescent="0.25">
      <c r="A7993" s="316" t="s">
        <v>4879</v>
      </c>
      <c r="B7993" s="317">
        <v>750</v>
      </c>
      <c r="C7993" s="317">
        <v>750</v>
      </c>
      <c r="D7993" s="266">
        <f t="shared" si="154"/>
        <v>0</v>
      </c>
    </row>
    <row r="7994" spans="1:4" x14ac:dyDescent="0.25">
      <c r="A7994" s="316" t="s">
        <v>4879</v>
      </c>
      <c r="B7994" s="317">
        <v>750</v>
      </c>
      <c r="C7994" s="317">
        <v>750</v>
      </c>
      <c r="D7994" s="266">
        <f t="shared" si="154"/>
        <v>0</v>
      </c>
    </row>
    <row r="7995" spans="1:4" x14ac:dyDescent="0.25">
      <c r="A7995" s="316" t="s">
        <v>4879</v>
      </c>
      <c r="B7995" s="317">
        <v>750</v>
      </c>
      <c r="C7995" s="317">
        <v>750</v>
      </c>
      <c r="D7995" s="266">
        <f t="shared" si="154"/>
        <v>0</v>
      </c>
    </row>
    <row r="7996" spans="1:4" x14ac:dyDescent="0.25">
      <c r="A7996" s="316" t="s">
        <v>4880</v>
      </c>
      <c r="B7996" s="317">
        <v>1780</v>
      </c>
      <c r="C7996" s="317">
        <v>1780</v>
      </c>
      <c r="D7996" s="266">
        <f t="shared" si="154"/>
        <v>0</v>
      </c>
    </row>
    <row r="7997" spans="1:4" x14ac:dyDescent="0.25">
      <c r="A7997" s="316" t="s">
        <v>4880</v>
      </c>
      <c r="B7997" s="317">
        <v>1780</v>
      </c>
      <c r="C7997" s="317">
        <v>1780</v>
      </c>
      <c r="D7997" s="266">
        <f t="shared" si="154"/>
        <v>0</v>
      </c>
    </row>
    <row r="7998" spans="1:4" x14ac:dyDescent="0.25">
      <c r="A7998" s="316" t="s">
        <v>4880</v>
      </c>
      <c r="B7998" s="317">
        <v>1780</v>
      </c>
      <c r="C7998" s="317">
        <v>1780</v>
      </c>
      <c r="D7998" s="266">
        <f t="shared" si="154"/>
        <v>0</v>
      </c>
    </row>
    <row r="7999" spans="1:4" x14ac:dyDescent="0.25">
      <c r="A7999" s="316" t="s">
        <v>4880</v>
      </c>
      <c r="B7999" s="317">
        <v>1780</v>
      </c>
      <c r="C7999" s="317">
        <v>1780</v>
      </c>
      <c r="D7999" s="266">
        <f t="shared" si="154"/>
        <v>0</v>
      </c>
    </row>
    <row r="8000" spans="1:4" x14ac:dyDescent="0.25">
      <c r="A8000" s="316" t="s">
        <v>4881</v>
      </c>
      <c r="B8000" s="317">
        <v>2730</v>
      </c>
      <c r="C8000" s="317">
        <v>2730</v>
      </c>
      <c r="D8000" s="266">
        <f t="shared" si="154"/>
        <v>0</v>
      </c>
    </row>
    <row r="8001" spans="1:4" x14ac:dyDescent="0.25">
      <c r="A8001" s="316" t="s">
        <v>4881</v>
      </c>
      <c r="B8001" s="317">
        <v>2730</v>
      </c>
      <c r="C8001" s="317">
        <v>2730</v>
      </c>
      <c r="D8001" s="266">
        <f t="shared" si="154"/>
        <v>0</v>
      </c>
    </row>
    <row r="8002" spans="1:4" x14ac:dyDescent="0.25">
      <c r="A8002" s="316" t="s">
        <v>4881</v>
      </c>
      <c r="B8002" s="317">
        <v>2730</v>
      </c>
      <c r="C8002" s="317">
        <v>2730</v>
      </c>
      <c r="D8002" s="266">
        <f t="shared" si="154"/>
        <v>0</v>
      </c>
    </row>
    <row r="8003" spans="1:4" x14ac:dyDescent="0.25">
      <c r="A8003" s="316" t="s">
        <v>4881</v>
      </c>
      <c r="B8003" s="317">
        <v>2730</v>
      </c>
      <c r="C8003" s="317">
        <v>2730</v>
      </c>
      <c r="D8003" s="266">
        <f t="shared" si="154"/>
        <v>0</v>
      </c>
    </row>
    <row r="8004" spans="1:4" x14ac:dyDescent="0.25">
      <c r="A8004" s="316" t="s">
        <v>4881</v>
      </c>
      <c r="B8004" s="317">
        <v>2730</v>
      </c>
      <c r="C8004" s="317">
        <v>2730</v>
      </c>
      <c r="D8004" s="266">
        <f t="shared" si="154"/>
        <v>0</v>
      </c>
    </row>
    <row r="8005" spans="1:4" x14ac:dyDescent="0.25">
      <c r="A8005" s="316" t="s">
        <v>4882</v>
      </c>
      <c r="B8005" s="317">
        <v>2540</v>
      </c>
      <c r="C8005" s="317">
        <v>2540</v>
      </c>
      <c r="D8005" s="266">
        <f t="shared" si="154"/>
        <v>0</v>
      </c>
    </row>
    <row r="8006" spans="1:4" x14ac:dyDescent="0.25">
      <c r="A8006" s="316" t="s">
        <v>4882</v>
      </c>
      <c r="B8006" s="317">
        <v>2540</v>
      </c>
      <c r="C8006" s="317">
        <v>2540</v>
      </c>
      <c r="D8006" s="266">
        <f t="shared" si="154"/>
        <v>0</v>
      </c>
    </row>
    <row r="8007" spans="1:4" x14ac:dyDescent="0.25">
      <c r="A8007" s="316" t="s">
        <v>4883</v>
      </c>
      <c r="B8007" s="317">
        <v>4430</v>
      </c>
      <c r="C8007" s="317">
        <v>4430</v>
      </c>
      <c r="D8007" s="266">
        <f t="shared" si="154"/>
        <v>0</v>
      </c>
    </row>
    <row r="8008" spans="1:4" x14ac:dyDescent="0.25">
      <c r="A8008" s="316" t="s">
        <v>4884</v>
      </c>
      <c r="B8008" s="317">
        <v>2900</v>
      </c>
      <c r="C8008" s="317">
        <v>2900</v>
      </c>
      <c r="D8008" s="266">
        <f t="shared" si="154"/>
        <v>0</v>
      </c>
    </row>
    <row r="8009" spans="1:4" x14ac:dyDescent="0.25">
      <c r="A8009" s="316" t="s">
        <v>4884</v>
      </c>
      <c r="B8009" s="317">
        <v>2900</v>
      </c>
      <c r="C8009" s="317">
        <v>2900</v>
      </c>
      <c r="D8009" s="266">
        <f t="shared" si="154"/>
        <v>0</v>
      </c>
    </row>
    <row r="8010" spans="1:4" x14ac:dyDescent="0.25">
      <c r="A8010" s="316" t="s">
        <v>4885</v>
      </c>
      <c r="B8010" s="317">
        <v>620</v>
      </c>
      <c r="C8010" s="317">
        <v>620</v>
      </c>
      <c r="D8010" s="266">
        <f t="shared" si="154"/>
        <v>0</v>
      </c>
    </row>
    <row r="8011" spans="1:4" x14ac:dyDescent="0.25">
      <c r="A8011" s="316" t="s">
        <v>4885</v>
      </c>
      <c r="B8011" s="317">
        <v>620</v>
      </c>
      <c r="C8011" s="317">
        <v>620</v>
      </c>
      <c r="D8011" s="266">
        <f t="shared" si="154"/>
        <v>0</v>
      </c>
    </row>
    <row r="8012" spans="1:4" x14ac:dyDescent="0.25">
      <c r="A8012" s="316" t="s">
        <v>4886</v>
      </c>
      <c r="B8012" s="317">
        <v>3780</v>
      </c>
      <c r="C8012" s="317">
        <v>3780</v>
      </c>
      <c r="D8012" s="266">
        <f t="shared" si="154"/>
        <v>0</v>
      </c>
    </row>
    <row r="8013" spans="1:4" x14ac:dyDescent="0.25">
      <c r="A8013" s="316" t="s">
        <v>4886</v>
      </c>
      <c r="B8013" s="317">
        <v>3780</v>
      </c>
      <c r="C8013" s="317">
        <v>3780</v>
      </c>
      <c r="D8013" s="266">
        <f t="shared" si="154"/>
        <v>0</v>
      </c>
    </row>
    <row r="8014" spans="1:4" x14ac:dyDescent="0.25">
      <c r="A8014" s="316" t="s">
        <v>4887</v>
      </c>
      <c r="B8014" s="317">
        <v>3080</v>
      </c>
      <c r="C8014" s="317">
        <v>3080</v>
      </c>
      <c r="D8014" s="266">
        <f t="shared" si="154"/>
        <v>0</v>
      </c>
    </row>
    <row r="8015" spans="1:4" x14ac:dyDescent="0.25">
      <c r="A8015" s="316" t="s">
        <v>4887</v>
      </c>
      <c r="B8015" s="317">
        <v>3080</v>
      </c>
      <c r="C8015" s="317">
        <v>3080</v>
      </c>
      <c r="D8015" s="266">
        <f t="shared" si="154"/>
        <v>0</v>
      </c>
    </row>
    <row r="8016" spans="1:4" x14ac:dyDescent="0.25">
      <c r="A8016" s="316" t="s">
        <v>4888</v>
      </c>
      <c r="B8016" s="317">
        <v>2740</v>
      </c>
      <c r="C8016" s="317">
        <v>2740</v>
      </c>
      <c r="D8016" s="266">
        <f t="shared" si="154"/>
        <v>0</v>
      </c>
    </row>
    <row r="8017" spans="1:4" x14ac:dyDescent="0.25">
      <c r="A8017" s="316" t="s">
        <v>4888</v>
      </c>
      <c r="B8017" s="317">
        <v>2740</v>
      </c>
      <c r="C8017" s="317">
        <v>2740</v>
      </c>
      <c r="D8017" s="266">
        <f t="shared" si="154"/>
        <v>0</v>
      </c>
    </row>
    <row r="8018" spans="1:4" x14ac:dyDescent="0.25">
      <c r="A8018" s="316" t="s">
        <v>4889</v>
      </c>
      <c r="B8018" s="317">
        <v>2435</v>
      </c>
      <c r="C8018" s="317">
        <v>2435</v>
      </c>
      <c r="D8018" s="266">
        <f t="shared" si="154"/>
        <v>0</v>
      </c>
    </row>
    <row r="8019" spans="1:4" x14ac:dyDescent="0.25">
      <c r="A8019" s="316" t="s">
        <v>4889</v>
      </c>
      <c r="B8019" s="317">
        <v>2435</v>
      </c>
      <c r="C8019" s="317">
        <v>2435</v>
      </c>
      <c r="D8019" s="266">
        <f t="shared" si="154"/>
        <v>0</v>
      </c>
    </row>
    <row r="8020" spans="1:4" x14ac:dyDescent="0.25">
      <c r="A8020" s="316" t="s">
        <v>4890</v>
      </c>
      <c r="B8020" s="317">
        <v>2220</v>
      </c>
      <c r="C8020" s="317">
        <v>2220</v>
      </c>
      <c r="D8020" s="266">
        <f t="shared" si="154"/>
        <v>0</v>
      </c>
    </row>
    <row r="8021" spans="1:4" x14ac:dyDescent="0.25">
      <c r="A8021" s="316" t="s">
        <v>4890</v>
      </c>
      <c r="B8021" s="317">
        <v>2220</v>
      </c>
      <c r="C8021" s="317">
        <v>2220</v>
      </c>
      <c r="D8021" s="266">
        <f t="shared" si="154"/>
        <v>0</v>
      </c>
    </row>
    <row r="8022" spans="1:4" x14ac:dyDescent="0.25">
      <c r="A8022" s="316" t="s">
        <v>4891</v>
      </c>
      <c r="B8022" s="317">
        <v>1625</v>
      </c>
      <c r="C8022" s="317">
        <v>1625</v>
      </c>
      <c r="D8022" s="266">
        <f t="shared" si="154"/>
        <v>0</v>
      </c>
    </row>
    <row r="8023" spans="1:4" x14ac:dyDescent="0.25">
      <c r="A8023" s="316" t="s">
        <v>4891</v>
      </c>
      <c r="B8023" s="317">
        <v>1625</v>
      </c>
      <c r="C8023" s="317">
        <v>1625</v>
      </c>
      <c r="D8023" s="266">
        <f t="shared" si="154"/>
        <v>0</v>
      </c>
    </row>
    <row r="8024" spans="1:4" x14ac:dyDescent="0.25">
      <c r="A8024" s="316" t="s">
        <v>4891</v>
      </c>
      <c r="B8024" s="317">
        <v>1625</v>
      </c>
      <c r="C8024" s="317">
        <v>1625</v>
      </c>
      <c r="D8024" s="266">
        <f t="shared" si="154"/>
        <v>0</v>
      </c>
    </row>
    <row r="8025" spans="1:4" x14ac:dyDescent="0.25">
      <c r="A8025" s="316" t="s">
        <v>4891</v>
      </c>
      <c r="B8025" s="317">
        <v>1625</v>
      </c>
      <c r="C8025" s="317">
        <v>1625</v>
      </c>
      <c r="D8025" s="266">
        <f t="shared" si="154"/>
        <v>0</v>
      </c>
    </row>
    <row r="8026" spans="1:4" x14ac:dyDescent="0.25">
      <c r="A8026" s="316" t="s">
        <v>4892</v>
      </c>
      <c r="B8026" s="317">
        <v>775</v>
      </c>
      <c r="C8026" s="317">
        <v>775</v>
      </c>
      <c r="D8026" s="266">
        <f t="shared" si="154"/>
        <v>0</v>
      </c>
    </row>
    <row r="8027" spans="1:4" x14ac:dyDescent="0.25">
      <c r="A8027" s="316" t="s">
        <v>4892</v>
      </c>
      <c r="B8027" s="317">
        <v>775</v>
      </c>
      <c r="C8027" s="317">
        <v>775</v>
      </c>
      <c r="D8027" s="266">
        <f t="shared" si="154"/>
        <v>0</v>
      </c>
    </row>
    <row r="8028" spans="1:4" x14ac:dyDescent="0.25">
      <c r="A8028" s="316" t="s">
        <v>4893</v>
      </c>
      <c r="B8028" s="317">
        <v>1440</v>
      </c>
      <c r="C8028" s="317">
        <v>1440</v>
      </c>
      <c r="D8028" s="266">
        <f t="shared" si="154"/>
        <v>0</v>
      </c>
    </row>
    <row r="8029" spans="1:4" x14ac:dyDescent="0.25">
      <c r="A8029" s="316" t="s">
        <v>4893</v>
      </c>
      <c r="B8029" s="317">
        <v>1440</v>
      </c>
      <c r="C8029" s="317">
        <v>1440</v>
      </c>
      <c r="D8029" s="266">
        <f t="shared" si="154"/>
        <v>0</v>
      </c>
    </row>
    <row r="8030" spans="1:4" x14ac:dyDescent="0.25">
      <c r="A8030" s="316" t="s">
        <v>4894</v>
      </c>
      <c r="B8030" s="317">
        <v>2640</v>
      </c>
      <c r="C8030" s="317">
        <v>2640</v>
      </c>
      <c r="D8030" s="266">
        <f t="shared" si="154"/>
        <v>0</v>
      </c>
    </row>
    <row r="8031" spans="1:4" x14ac:dyDescent="0.25">
      <c r="A8031" s="316" t="s">
        <v>4894</v>
      </c>
      <c r="B8031" s="317">
        <v>2640</v>
      </c>
      <c r="C8031" s="317">
        <v>2640</v>
      </c>
      <c r="D8031" s="266">
        <f t="shared" si="154"/>
        <v>0</v>
      </c>
    </row>
    <row r="8032" spans="1:4" x14ac:dyDescent="0.25">
      <c r="A8032" s="316" t="s">
        <v>4895</v>
      </c>
      <c r="B8032" s="317">
        <v>3180</v>
      </c>
      <c r="C8032" s="317">
        <v>3180</v>
      </c>
      <c r="D8032" s="266">
        <f t="shared" si="154"/>
        <v>0</v>
      </c>
    </row>
    <row r="8033" spans="1:4" x14ac:dyDescent="0.25">
      <c r="A8033" s="316" t="s">
        <v>4895</v>
      </c>
      <c r="B8033" s="317">
        <v>3180</v>
      </c>
      <c r="C8033" s="317">
        <v>3180</v>
      </c>
      <c r="D8033" s="266">
        <f t="shared" si="154"/>
        <v>0</v>
      </c>
    </row>
    <row r="8034" spans="1:4" x14ac:dyDescent="0.25">
      <c r="A8034" s="316" t="s">
        <v>4895</v>
      </c>
      <c r="B8034" s="317">
        <v>3180</v>
      </c>
      <c r="C8034" s="317">
        <v>3180</v>
      </c>
      <c r="D8034" s="266">
        <f t="shared" si="154"/>
        <v>0</v>
      </c>
    </row>
    <row r="8035" spans="1:4" x14ac:dyDescent="0.25">
      <c r="A8035" s="316" t="s">
        <v>4896</v>
      </c>
      <c r="B8035" s="317">
        <v>1820</v>
      </c>
      <c r="C8035" s="317">
        <v>1820</v>
      </c>
      <c r="D8035" s="266">
        <f t="shared" si="154"/>
        <v>0</v>
      </c>
    </row>
    <row r="8036" spans="1:4" x14ac:dyDescent="0.25">
      <c r="A8036" s="316" t="s">
        <v>4896</v>
      </c>
      <c r="B8036" s="317">
        <v>1820</v>
      </c>
      <c r="C8036" s="317">
        <v>1820</v>
      </c>
      <c r="D8036" s="266">
        <f t="shared" si="154"/>
        <v>0</v>
      </c>
    </row>
    <row r="8037" spans="1:4" x14ac:dyDescent="0.25">
      <c r="A8037" s="316" t="s">
        <v>4896</v>
      </c>
      <c r="B8037" s="317">
        <v>1820</v>
      </c>
      <c r="C8037" s="317">
        <v>1820</v>
      </c>
      <c r="D8037" s="266">
        <f t="shared" si="154"/>
        <v>0</v>
      </c>
    </row>
    <row r="8038" spans="1:4" x14ac:dyDescent="0.25">
      <c r="A8038" s="316" t="s">
        <v>4897</v>
      </c>
      <c r="B8038" s="317">
        <v>2770</v>
      </c>
      <c r="C8038" s="317">
        <v>2770</v>
      </c>
      <c r="D8038" s="266">
        <f t="shared" si="154"/>
        <v>0</v>
      </c>
    </row>
    <row r="8039" spans="1:4" x14ac:dyDescent="0.25">
      <c r="A8039" s="316" t="s">
        <v>4898</v>
      </c>
      <c r="B8039" s="317">
        <v>2770</v>
      </c>
      <c r="C8039" s="317">
        <v>2770</v>
      </c>
      <c r="D8039" s="266">
        <f t="shared" si="154"/>
        <v>0</v>
      </c>
    </row>
    <row r="8040" spans="1:4" x14ac:dyDescent="0.25">
      <c r="A8040" s="316" t="s">
        <v>4898</v>
      </c>
      <c r="B8040" s="317">
        <v>2770</v>
      </c>
      <c r="C8040" s="317">
        <v>2770</v>
      </c>
      <c r="D8040" s="266">
        <f t="shared" si="154"/>
        <v>0</v>
      </c>
    </row>
    <row r="8041" spans="1:4" x14ac:dyDescent="0.25">
      <c r="A8041" s="316" t="s">
        <v>4899</v>
      </c>
      <c r="B8041" s="317">
        <v>610</v>
      </c>
      <c r="C8041" s="317">
        <v>610</v>
      </c>
      <c r="D8041" s="266">
        <f t="shared" si="154"/>
        <v>0</v>
      </c>
    </row>
    <row r="8042" spans="1:4" x14ac:dyDescent="0.25">
      <c r="A8042" s="316" t="s">
        <v>4899</v>
      </c>
      <c r="B8042" s="317">
        <v>610</v>
      </c>
      <c r="C8042" s="317">
        <v>610</v>
      </c>
      <c r="D8042" s="266">
        <f t="shared" si="154"/>
        <v>0</v>
      </c>
    </row>
    <row r="8043" spans="1:4" x14ac:dyDescent="0.25">
      <c r="A8043" s="316" t="s">
        <v>4899</v>
      </c>
      <c r="B8043" s="317">
        <v>610</v>
      </c>
      <c r="C8043" s="317">
        <v>610</v>
      </c>
      <c r="D8043" s="266">
        <f t="shared" ref="D8043:D8106" si="155">(B8043-C8043)</f>
        <v>0</v>
      </c>
    </row>
    <row r="8044" spans="1:4" x14ac:dyDescent="0.25">
      <c r="A8044" s="316" t="s">
        <v>4899</v>
      </c>
      <c r="B8044" s="317">
        <v>610</v>
      </c>
      <c r="C8044" s="317">
        <v>610</v>
      </c>
      <c r="D8044" s="266">
        <f t="shared" si="155"/>
        <v>0</v>
      </c>
    </row>
    <row r="8045" spans="1:4" x14ac:dyDescent="0.25">
      <c r="A8045" s="316" t="s">
        <v>4899</v>
      </c>
      <c r="B8045" s="317">
        <v>610</v>
      </c>
      <c r="C8045" s="317">
        <v>610</v>
      </c>
      <c r="D8045" s="266">
        <f t="shared" si="155"/>
        <v>0</v>
      </c>
    </row>
    <row r="8046" spans="1:4" x14ac:dyDescent="0.25">
      <c r="A8046" s="316" t="s">
        <v>4899</v>
      </c>
      <c r="B8046" s="317">
        <v>610</v>
      </c>
      <c r="C8046" s="317">
        <v>610</v>
      </c>
      <c r="D8046" s="266">
        <f t="shared" si="155"/>
        <v>0</v>
      </c>
    </row>
    <row r="8047" spans="1:4" x14ac:dyDescent="0.25">
      <c r="A8047" s="316" t="s">
        <v>4774</v>
      </c>
      <c r="B8047" s="317">
        <v>650</v>
      </c>
      <c r="C8047" s="317">
        <v>650</v>
      </c>
      <c r="D8047" s="266">
        <f t="shared" si="155"/>
        <v>0</v>
      </c>
    </row>
    <row r="8048" spans="1:4" x14ac:dyDescent="0.25">
      <c r="A8048" s="316" t="s">
        <v>4900</v>
      </c>
      <c r="B8048" s="317">
        <v>449</v>
      </c>
      <c r="C8048" s="317">
        <v>449</v>
      </c>
      <c r="D8048" s="266">
        <f t="shared" si="155"/>
        <v>0</v>
      </c>
    </row>
    <row r="8049" spans="1:4" x14ac:dyDescent="0.25">
      <c r="A8049" s="316" t="s">
        <v>4900</v>
      </c>
      <c r="B8049" s="317">
        <v>449</v>
      </c>
      <c r="C8049" s="317">
        <v>449</v>
      </c>
      <c r="D8049" s="266">
        <f t="shared" si="155"/>
        <v>0</v>
      </c>
    </row>
    <row r="8050" spans="1:4" x14ac:dyDescent="0.25">
      <c r="A8050" s="316" t="s">
        <v>4901</v>
      </c>
      <c r="B8050" s="317">
        <v>449</v>
      </c>
      <c r="C8050" s="317">
        <v>449</v>
      </c>
      <c r="D8050" s="266">
        <f t="shared" si="155"/>
        <v>0</v>
      </c>
    </row>
    <row r="8051" spans="1:4" x14ac:dyDescent="0.25">
      <c r="A8051" s="316" t="s">
        <v>4901</v>
      </c>
      <c r="B8051" s="317">
        <v>449</v>
      </c>
      <c r="C8051" s="317">
        <v>449</v>
      </c>
      <c r="D8051" s="266">
        <f t="shared" si="155"/>
        <v>0</v>
      </c>
    </row>
    <row r="8052" spans="1:4" x14ac:dyDescent="0.25">
      <c r="A8052" s="316" t="s">
        <v>4902</v>
      </c>
      <c r="B8052" s="317">
        <v>433</v>
      </c>
      <c r="C8052" s="317">
        <v>433</v>
      </c>
      <c r="D8052" s="266">
        <f t="shared" si="155"/>
        <v>0</v>
      </c>
    </row>
    <row r="8053" spans="1:4" x14ac:dyDescent="0.25">
      <c r="A8053" s="316" t="s">
        <v>4902</v>
      </c>
      <c r="B8053" s="317">
        <v>433</v>
      </c>
      <c r="C8053" s="317">
        <v>433</v>
      </c>
      <c r="D8053" s="266">
        <f t="shared" si="155"/>
        <v>0</v>
      </c>
    </row>
    <row r="8054" spans="1:4" x14ac:dyDescent="0.25">
      <c r="A8054" s="316" t="s">
        <v>4903</v>
      </c>
      <c r="B8054" s="317">
        <v>1473</v>
      </c>
      <c r="C8054" s="317">
        <v>1473</v>
      </c>
      <c r="D8054" s="266">
        <f t="shared" si="155"/>
        <v>0</v>
      </c>
    </row>
    <row r="8055" spans="1:4" x14ac:dyDescent="0.25">
      <c r="A8055" s="316" t="s">
        <v>4903</v>
      </c>
      <c r="B8055" s="317">
        <v>1473</v>
      </c>
      <c r="C8055" s="317">
        <v>1473</v>
      </c>
      <c r="D8055" s="266">
        <f t="shared" si="155"/>
        <v>0</v>
      </c>
    </row>
    <row r="8056" spans="1:4" x14ac:dyDescent="0.25">
      <c r="A8056" s="316" t="s">
        <v>4903</v>
      </c>
      <c r="B8056" s="317">
        <v>1472</v>
      </c>
      <c r="C8056" s="317">
        <v>1472</v>
      </c>
      <c r="D8056" s="266">
        <f t="shared" si="155"/>
        <v>0</v>
      </c>
    </row>
    <row r="8057" spans="1:4" x14ac:dyDescent="0.25">
      <c r="A8057" s="316" t="s">
        <v>4903</v>
      </c>
      <c r="B8057" s="317">
        <v>1472</v>
      </c>
      <c r="C8057" s="317">
        <v>1472</v>
      </c>
      <c r="D8057" s="266">
        <f t="shared" si="155"/>
        <v>0</v>
      </c>
    </row>
    <row r="8058" spans="1:4" x14ac:dyDescent="0.25">
      <c r="A8058" s="316" t="s">
        <v>4904</v>
      </c>
      <c r="B8058" s="317">
        <v>4614</v>
      </c>
      <c r="C8058" s="317">
        <v>4614</v>
      </c>
      <c r="D8058" s="266">
        <f t="shared" si="155"/>
        <v>0</v>
      </c>
    </row>
    <row r="8059" spans="1:4" x14ac:dyDescent="0.25">
      <c r="A8059" s="316" t="s">
        <v>4904</v>
      </c>
      <c r="B8059" s="317">
        <v>4613</v>
      </c>
      <c r="C8059" s="317">
        <v>4613</v>
      </c>
      <c r="D8059" s="266">
        <f t="shared" si="155"/>
        <v>0</v>
      </c>
    </row>
    <row r="8060" spans="1:4" x14ac:dyDescent="0.25">
      <c r="A8060" s="316" t="s">
        <v>4905</v>
      </c>
      <c r="B8060" s="317">
        <v>2244</v>
      </c>
      <c r="C8060" s="317">
        <v>2244</v>
      </c>
      <c r="D8060" s="266">
        <f t="shared" si="155"/>
        <v>0</v>
      </c>
    </row>
    <row r="8061" spans="1:4" x14ac:dyDescent="0.25">
      <c r="A8061" s="316" t="s">
        <v>4905</v>
      </c>
      <c r="B8061" s="317">
        <v>2244</v>
      </c>
      <c r="C8061" s="317">
        <v>2244</v>
      </c>
      <c r="D8061" s="266">
        <f t="shared" si="155"/>
        <v>0</v>
      </c>
    </row>
    <row r="8062" spans="1:4" x14ac:dyDescent="0.25">
      <c r="A8062" s="316" t="s">
        <v>4906</v>
      </c>
      <c r="B8062" s="317">
        <v>27251</v>
      </c>
      <c r="C8062" s="317">
        <v>27251</v>
      </c>
      <c r="D8062" s="266">
        <f t="shared" si="155"/>
        <v>0</v>
      </c>
    </row>
    <row r="8063" spans="1:4" x14ac:dyDescent="0.25">
      <c r="A8063" s="316" t="s">
        <v>4906</v>
      </c>
      <c r="B8063" s="317">
        <v>27252</v>
      </c>
      <c r="C8063" s="317">
        <v>27252</v>
      </c>
      <c r="D8063" s="266">
        <f t="shared" si="155"/>
        <v>0</v>
      </c>
    </row>
    <row r="8064" spans="1:4" x14ac:dyDescent="0.25">
      <c r="A8064" s="316" t="s">
        <v>4906</v>
      </c>
      <c r="B8064" s="317">
        <v>27252</v>
      </c>
      <c r="C8064" s="317">
        <v>27252</v>
      </c>
      <c r="D8064" s="266">
        <f t="shared" si="155"/>
        <v>0</v>
      </c>
    </row>
    <row r="8065" spans="1:4" x14ac:dyDescent="0.25">
      <c r="A8065" s="316" t="s">
        <v>4906</v>
      </c>
      <c r="B8065" s="317">
        <v>27252</v>
      </c>
      <c r="C8065" s="317">
        <v>27252</v>
      </c>
      <c r="D8065" s="266">
        <f t="shared" si="155"/>
        <v>0</v>
      </c>
    </row>
    <row r="8066" spans="1:4" x14ac:dyDescent="0.25">
      <c r="A8066" s="316" t="s">
        <v>4907</v>
      </c>
      <c r="B8066" s="317">
        <v>5378</v>
      </c>
      <c r="C8066" s="317">
        <v>5378</v>
      </c>
      <c r="D8066" s="266">
        <f t="shared" si="155"/>
        <v>0</v>
      </c>
    </row>
    <row r="8067" spans="1:4" x14ac:dyDescent="0.25">
      <c r="A8067" s="316" t="s">
        <v>4908</v>
      </c>
      <c r="B8067" s="317">
        <v>5764</v>
      </c>
      <c r="C8067" s="317">
        <v>5764</v>
      </c>
      <c r="D8067" s="266">
        <f t="shared" si="155"/>
        <v>0</v>
      </c>
    </row>
    <row r="8068" spans="1:4" x14ac:dyDescent="0.25">
      <c r="A8068" s="316" t="s">
        <v>4909</v>
      </c>
      <c r="B8068" s="317">
        <v>6354</v>
      </c>
      <c r="C8068" s="317">
        <v>6354</v>
      </c>
      <c r="D8068" s="266">
        <f t="shared" si="155"/>
        <v>0</v>
      </c>
    </row>
    <row r="8069" spans="1:4" x14ac:dyDescent="0.25">
      <c r="A8069" s="316" t="s">
        <v>4910</v>
      </c>
      <c r="B8069" s="317">
        <v>8134</v>
      </c>
      <c r="C8069" s="317">
        <v>8134</v>
      </c>
      <c r="D8069" s="266">
        <f t="shared" si="155"/>
        <v>0</v>
      </c>
    </row>
    <row r="8070" spans="1:4" x14ac:dyDescent="0.25">
      <c r="A8070" s="316" t="s">
        <v>4911</v>
      </c>
      <c r="B8070" s="317">
        <v>3780</v>
      </c>
      <c r="C8070" s="317">
        <v>3780</v>
      </c>
      <c r="D8070" s="266">
        <f t="shared" si="155"/>
        <v>0</v>
      </c>
    </row>
    <row r="8071" spans="1:4" x14ac:dyDescent="0.25">
      <c r="A8071" s="316" t="s">
        <v>4912</v>
      </c>
      <c r="B8071" s="317">
        <v>2992</v>
      </c>
      <c r="C8071" s="317">
        <v>2992</v>
      </c>
      <c r="D8071" s="266">
        <f t="shared" si="155"/>
        <v>0</v>
      </c>
    </row>
    <row r="8072" spans="1:4" x14ac:dyDescent="0.25">
      <c r="A8072" s="316" t="s">
        <v>4913</v>
      </c>
      <c r="B8072" s="317">
        <v>2543</v>
      </c>
      <c r="C8072" s="317">
        <v>2543</v>
      </c>
      <c r="D8072" s="266">
        <f t="shared" si="155"/>
        <v>0</v>
      </c>
    </row>
    <row r="8073" spans="1:4" x14ac:dyDescent="0.25">
      <c r="A8073" s="316" t="s">
        <v>4914</v>
      </c>
      <c r="B8073" s="317">
        <v>606</v>
      </c>
      <c r="C8073" s="317">
        <v>606</v>
      </c>
      <c r="D8073" s="266">
        <f t="shared" si="155"/>
        <v>0</v>
      </c>
    </row>
    <row r="8074" spans="1:4" x14ac:dyDescent="0.25">
      <c r="A8074" s="316" t="s">
        <v>4915</v>
      </c>
      <c r="B8074" s="317">
        <v>9906</v>
      </c>
      <c r="C8074" s="317">
        <v>9906</v>
      </c>
      <c r="D8074" s="266">
        <f t="shared" si="155"/>
        <v>0</v>
      </c>
    </row>
    <row r="8075" spans="1:4" x14ac:dyDescent="0.25">
      <c r="A8075" s="316" t="s">
        <v>4916</v>
      </c>
      <c r="B8075" s="317">
        <v>3780</v>
      </c>
      <c r="C8075" s="317">
        <v>3780</v>
      </c>
      <c r="D8075" s="266">
        <f t="shared" si="155"/>
        <v>0</v>
      </c>
    </row>
    <row r="8076" spans="1:4" x14ac:dyDescent="0.25">
      <c r="A8076" s="316" t="s">
        <v>4917</v>
      </c>
      <c r="B8076" s="317">
        <v>3780</v>
      </c>
      <c r="C8076" s="317">
        <v>3780</v>
      </c>
      <c r="D8076" s="266">
        <f t="shared" si="155"/>
        <v>0</v>
      </c>
    </row>
    <row r="8077" spans="1:4" x14ac:dyDescent="0.25">
      <c r="A8077" s="316" t="s">
        <v>4918</v>
      </c>
      <c r="B8077" s="317">
        <v>7701</v>
      </c>
      <c r="C8077" s="317">
        <v>7701</v>
      </c>
      <c r="D8077" s="266">
        <f t="shared" si="155"/>
        <v>0</v>
      </c>
    </row>
    <row r="8078" spans="1:4" x14ac:dyDescent="0.25">
      <c r="A8078" s="316" t="s">
        <v>4919</v>
      </c>
      <c r="B8078" s="317">
        <v>2346</v>
      </c>
      <c r="C8078" s="317">
        <v>2346</v>
      </c>
      <c r="D8078" s="266">
        <f t="shared" si="155"/>
        <v>0</v>
      </c>
    </row>
    <row r="8079" spans="1:4" x14ac:dyDescent="0.25">
      <c r="A8079" s="316" t="s">
        <v>4920</v>
      </c>
      <c r="B8079" s="317">
        <v>827</v>
      </c>
      <c r="C8079" s="317">
        <v>827</v>
      </c>
      <c r="D8079" s="266">
        <f t="shared" si="155"/>
        <v>0</v>
      </c>
    </row>
    <row r="8080" spans="1:4" x14ac:dyDescent="0.25">
      <c r="A8080" s="316" t="s">
        <v>4921</v>
      </c>
      <c r="B8080" s="317">
        <v>827</v>
      </c>
      <c r="C8080" s="317">
        <v>827</v>
      </c>
      <c r="D8080" s="266">
        <f t="shared" si="155"/>
        <v>0</v>
      </c>
    </row>
    <row r="8081" spans="1:4" x14ac:dyDescent="0.25">
      <c r="A8081" s="316" t="s">
        <v>4922</v>
      </c>
      <c r="B8081" s="317">
        <v>756</v>
      </c>
      <c r="C8081" s="317">
        <v>756</v>
      </c>
      <c r="D8081" s="266">
        <f t="shared" si="155"/>
        <v>0</v>
      </c>
    </row>
    <row r="8082" spans="1:4" x14ac:dyDescent="0.25">
      <c r="A8082" s="316" t="s">
        <v>4923</v>
      </c>
      <c r="B8082" s="317">
        <v>173228</v>
      </c>
      <c r="C8082" s="317">
        <v>173228</v>
      </c>
      <c r="D8082" s="266">
        <f t="shared" si="155"/>
        <v>0</v>
      </c>
    </row>
    <row r="8083" spans="1:4" x14ac:dyDescent="0.25">
      <c r="A8083" s="316" t="s">
        <v>4924</v>
      </c>
      <c r="B8083" s="317">
        <v>6299</v>
      </c>
      <c r="C8083" s="317">
        <v>6299</v>
      </c>
      <c r="D8083" s="266">
        <f t="shared" si="155"/>
        <v>0</v>
      </c>
    </row>
    <row r="8084" spans="1:4" x14ac:dyDescent="0.25">
      <c r="A8084" s="316" t="s">
        <v>4925</v>
      </c>
      <c r="B8084" s="317">
        <v>7874</v>
      </c>
      <c r="C8084" s="317">
        <v>7874</v>
      </c>
      <c r="D8084" s="266">
        <f t="shared" si="155"/>
        <v>0</v>
      </c>
    </row>
    <row r="8085" spans="1:4" x14ac:dyDescent="0.25">
      <c r="A8085" s="316" t="s">
        <v>4926</v>
      </c>
      <c r="B8085" s="317">
        <v>26144</v>
      </c>
      <c r="C8085" s="317">
        <v>26144</v>
      </c>
      <c r="D8085" s="266">
        <f t="shared" si="155"/>
        <v>0</v>
      </c>
    </row>
    <row r="8086" spans="1:4" x14ac:dyDescent="0.25">
      <c r="A8086" s="316" t="s">
        <v>4926</v>
      </c>
      <c r="B8086" s="317">
        <v>26144</v>
      </c>
      <c r="C8086" s="317">
        <v>26144</v>
      </c>
      <c r="D8086" s="266">
        <f t="shared" si="155"/>
        <v>0</v>
      </c>
    </row>
    <row r="8087" spans="1:4" x14ac:dyDescent="0.25">
      <c r="A8087" s="316" t="s">
        <v>4926</v>
      </c>
      <c r="B8087" s="317">
        <v>26144</v>
      </c>
      <c r="C8087" s="317">
        <v>26144</v>
      </c>
      <c r="D8087" s="266">
        <f t="shared" si="155"/>
        <v>0</v>
      </c>
    </row>
    <row r="8088" spans="1:4" x14ac:dyDescent="0.25">
      <c r="A8088" s="316" t="s">
        <v>4927</v>
      </c>
      <c r="B8088" s="317">
        <v>1895</v>
      </c>
      <c r="C8088" s="317">
        <v>1895</v>
      </c>
      <c r="D8088" s="266">
        <f t="shared" si="155"/>
        <v>0</v>
      </c>
    </row>
    <row r="8089" spans="1:4" x14ac:dyDescent="0.25">
      <c r="A8089" s="316" t="s">
        <v>4928</v>
      </c>
      <c r="B8089" s="317">
        <v>2256</v>
      </c>
      <c r="C8089" s="317">
        <v>2256</v>
      </c>
      <c r="D8089" s="266">
        <f t="shared" si="155"/>
        <v>0</v>
      </c>
    </row>
    <row r="8090" spans="1:4" x14ac:dyDescent="0.25">
      <c r="A8090" s="316" t="s">
        <v>4929</v>
      </c>
      <c r="B8090" s="317">
        <v>6732</v>
      </c>
      <c r="C8090" s="317">
        <v>6732</v>
      </c>
      <c r="D8090" s="266">
        <f t="shared" si="155"/>
        <v>0</v>
      </c>
    </row>
    <row r="8091" spans="1:4" x14ac:dyDescent="0.25">
      <c r="A8091" s="316" t="s">
        <v>4930</v>
      </c>
      <c r="B8091" s="317">
        <v>6732</v>
      </c>
      <c r="C8091" s="317">
        <v>6732</v>
      </c>
      <c r="D8091" s="266">
        <f t="shared" si="155"/>
        <v>0</v>
      </c>
    </row>
    <row r="8092" spans="1:4" x14ac:dyDescent="0.25">
      <c r="A8092" s="316" t="s">
        <v>4931</v>
      </c>
      <c r="B8092" s="317">
        <v>6732</v>
      </c>
      <c r="C8092" s="317">
        <v>6732</v>
      </c>
      <c r="D8092" s="266">
        <f t="shared" si="155"/>
        <v>0</v>
      </c>
    </row>
    <row r="8093" spans="1:4" x14ac:dyDescent="0.25">
      <c r="A8093" s="316" t="s">
        <v>4932</v>
      </c>
      <c r="B8093" s="317">
        <v>6732</v>
      </c>
      <c r="C8093" s="317">
        <v>6732</v>
      </c>
      <c r="D8093" s="266">
        <f t="shared" si="155"/>
        <v>0</v>
      </c>
    </row>
    <row r="8094" spans="1:4" x14ac:dyDescent="0.25">
      <c r="A8094" s="316" t="s">
        <v>4933</v>
      </c>
      <c r="B8094" s="317">
        <v>6732</v>
      </c>
      <c r="C8094" s="317">
        <v>6732</v>
      </c>
      <c r="D8094" s="266">
        <f t="shared" si="155"/>
        <v>0</v>
      </c>
    </row>
    <row r="8095" spans="1:4" x14ac:dyDescent="0.25">
      <c r="A8095" s="316" t="s">
        <v>4934</v>
      </c>
      <c r="B8095" s="317">
        <v>6732</v>
      </c>
      <c r="C8095" s="317">
        <v>6732</v>
      </c>
      <c r="D8095" s="266">
        <f t="shared" si="155"/>
        <v>0</v>
      </c>
    </row>
    <row r="8096" spans="1:4" x14ac:dyDescent="0.25">
      <c r="A8096" s="316" t="s">
        <v>4935</v>
      </c>
      <c r="B8096" s="317">
        <v>1521</v>
      </c>
      <c r="C8096" s="317">
        <v>1521</v>
      </c>
      <c r="D8096" s="266">
        <f t="shared" si="155"/>
        <v>0</v>
      </c>
    </row>
    <row r="8097" spans="1:4" x14ac:dyDescent="0.25">
      <c r="A8097" s="316" t="s">
        <v>4936</v>
      </c>
      <c r="B8097" s="317">
        <v>27608</v>
      </c>
      <c r="C8097" s="317">
        <v>27608</v>
      </c>
      <c r="D8097" s="266">
        <f t="shared" si="155"/>
        <v>0</v>
      </c>
    </row>
    <row r="8098" spans="1:4" x14ac:dyDescent="0.25">
      <c r="A8098" s="316" t="s">
        <v>4937</v>
      </c>
      <c r="B8098" s="317">
        <v>4757</v>
      </c>
      <c r="C8098" s="317">
        <v>4757</v>
      </c>
      <c r="D8098" s="266">
        <f t="shared" si="155"/>
        <v>0</v>
      </c>
    </row>
    <row r="8099" spans="1:4" x14ac:dyDescent="0.25">
      <c r="A8099" s="316" t="s">
        <v>4937</v>
      </c>
      <c r="B8099" s="317">
        <v>4757</v>
      </c>
      <c r="C8099" s="317">
        <v>4757</v>
      </c>
      <c r="D8099" s="266">
        <f t="shared" si="155"/>
        <v>0</v>
      </c>
    </row>
    <row r="8100" spans="1:4" x14ac:dyDescent="0.25">
      <c r="A8100" s="316" t="s">
        <v>4938</v>
      </c>
      <c r="B8100" s="317">
        <v>10001</v>
      </c>
      <c r="C8100" s="317">
        <v>10001</v>
      </c>
      <c r="D8100" s="266">
        <f t="shared" si="155"/>
        <v>0</v>
      </c>
    </row>
    <row r="8101" spans="1:4" x14ac:dyDescent="0.25">
      <c r="A8101" s="316" t="s">
        <v>4939</v>
      </c>
      <c r="B8101" s="317">
        <v>2815</v>
      </c>
      <c r="C8101" s="317">
        <v>2815</v>
      </c>
      <c r="D8101" s="266">
        <f t="shared" si="155"/>
        <v>0</v>
      </c>
    </row>
    <row r="8102" spans="1:4" x14ac:dyDescent="0.25">
      <c r="A8102" s="316" t="s">
        <v>4940</v>
      </c>
      <c r="B8102" s="317">
        <v>2568</v>
      </c>
      <c r="C8102" s="317">
        <v>2568</v>
      </c>
      <c r="D8102" s="266">
        <f t="shared" si="155"/>
        <v>0</v>
      </c>
    </row>
    <row r="8103" spans="1:4" x14ac:dyDescent="0.25">
      <c r="A8103" s="316" t="s">
        <v>4940</v>
      </c>
      <c r="B8103" s="317">
        <v>2568</v>
      </c>
      <c r="C8103" s="317">
        <v>2568</v>
      </c>
      <c r="D8103" s="266">
        <f t="shared" si="155"/>
        <v>0</v>
      </c>
    </row>
    <row r="8104" spans="1:4" x14ac:dyDescent="0.25">
      <c r="A8104" s="316" t="s">
        <v>4941</v>
      </c>
      <c r="B8104" s="317">
        <v>2713</v>
      </c>
      <c r="C8104" s="317">
        <v>2713</v>
      </c>
      <c r="D8104" s="266">
        <f t="shared" si="155"/>
        <v>0</v>
      </c>
    </row>
    <row r="8105" spans="1:4" x14ac:dyDescent="0.25">
      <c r="A8105" s="316" t="s">
        <v>4942</v>
      </c>
      <c r="B8105" s="317">
        <v>1605</v>
      </c>
      <c r="C8105" s="317">
        <v>1605</v>
      </c>
      <c r="D8105" s="266">
        <f t="shared" si="155"/>
        <v>0</v>
      </c>
    </row>
    <row r="8106" spans="1:4" x14ac:dyDescent="0.25">
      <c r="A8106" s="316" t="s">
        <v>4943</v>
      </c>
      <c r="B8106" s="317">
        <v>1780</v>
      </c>
      <c r="C8106" s="317">
        <v>1780</v>
      </c>
      <c r="D8106" s="266">
        <f t="shared" si="155"/>
        <v>0</v>
      </c>
    </row>
    <row r="8107" spans="1:4" x14ac:dyDescent="0.25">
      <c r="A8107" s="316" t="s">
        <v>4944</v>
      </c>
      <c r="B8107" s="317">
        <v>6676</v>
      </c>
      <c r="C8107" s="317">
        <v>6676</v>
      </c>
      <c r="D8107" s="266">
        <f t="shared" ref="D8107:D8170" si="156">(B8107-C8107)</f>
        <v>0</v>
      </c>
    </row>
    <row r="8108" spans="1:4" x14ac:dyDescent="0.25">
      <c r="A8108" s="316" t="s">
        <v>4945</v>
      </c>
      <c r="B8108" s="317">
        <v>5285</v>
      </c>
      <c r="C8108" s="317">
        <v>5285</v>
      </c>
      <c r="D8108" s="266">
        <f t="shared" si="156"/>
        <v>0</v>
      </c>
    </row>
    <row r="8109" spans="1:4" x14ac:dyDescent="0.25">
      <c r="A8109" s="316" t="s">
        <v>4946</v>
      </c>
      <c r="B8109" s="317">
        <v>2721</v>
      </c>
      <c r="C8109" s="317">
        <v>2721</v>
      </c>
      <c r="D8109" s="266">
        <f t="shared" si="156"/>
        <v>0</v>
      </c>
    </row>
    <row r="8110" spans="1:4" x14ac:dyDescent="0.25">
      <c r="A8110" s="316" t="s">
        <v>4947</v>
      </c>
      <c r="B8110" s="317">
        <v>3416</v>
      </c>
      <c r="C8110" s="317">
        <v>3416</v>
      </c>
      <c r="D8110" s="266">
        <f t="shared" si="156"/>
        <v>0</v>
      </c>
    </row>
    <row r="8111" spans="1:4" x14ac:dyDescent="0.25">
      <c r="A8111" s="316" t="s">
        <v>4948</v>
      </c>
      <c r="B8111" s="317">
        <v>3961</v>
      </c>
      <c r="C8111" s="317">
        <v>3961</v>
      </c>
      <c r="D8111" s="266">
        <f t="shared" si="156"/>
        <v>0</v>
      </c>
    </row>
    <row r="8112" spans="1:4" x14ac:dyDescent="0.25">
      <c r="A8112" s="316" t="s">
        <v>4949</v>
      </c>
      <c r="B8112" s="317">
        <v>2945</v>
      </c>
      <c r="C8112" s="317">
        <v>2945</v>
      </c>
      <c r="D8112" s="266">
        <f t="shared" si="156"/>
        <v>0</v>
      </c>
    </row>
    <row r="8113" spans="1:4" x14ac:dyDescent="0.25">
      <c r="A8113" s="316" t="s">
        <v>4950</v>
      </c>
      <c r="B8113" s="317">
        <v>9324</v>
      </c>
      <c r="C8113" s="317">
        <v>9324</v>
      </c>
      <c r="D8113" s="266">
        <f t="shared" si="156"/>
        <v>0</v>
      </c>
    </row>
    <row r="8114" spans="1:4" x14ac:dyDescent="0.25">
      <c r="A8114" s="316" t="s">
        <v>4951</v>
      </c>
      <c r="B8114" s="317">
        <v>10140</v>
      </c>
      <c r="C8114" s="317">
        <v>10140</v>
      </c>
      <c r="D8114" s="266">
        <f t="shared" si="156"/>
        <v>0</v>
      </c>
    </row>
    <row r="8115" spans="1:4" x14ac:dyDescent="0.25">
      <c r="A8115" s="316" t="s">
        <v>4952</v>
      </c>
      <c r="B8115" s="317">
        <v>525</v>
      </c>
      <c r="C8115" s="317">
        <v>525</v>
      </c>
      <c r="D8115" s="266">
        <f t="shared" si="156"/>
        <v>0</v>
      </c>
    </row>
    <row r="8116" spans="1:4" x14ac:dyDescent="0.25">
      <c r="A8116" s="316" t="s">
        <v>4953</v>
      </c>
      <c r="B8116" s="317">
        <v>2310</v>
      </c>
      <c r="C8116" s="317">
        <v>2310</v>
      </c>
      <c r="D8116" s="266">
        <f t="shared" si="156"/>
        <v>0</v>
      </c>
    </row>
    <row r="8117" spans="1:4" x14ac:dyDescent="0.25">
      <c r="A8117" s="316" t="s">
        <v>4954</v>
      </c>
      <c r="B8117" s="317">
        <v>1988</v>
      </c>
      <c r="C8117" s="317">
        <v>1988</v>
      </c>
      <c r="D8117" s="266">
        <f t="shared" si="156"/>
        <v>0</v>
      </c>
    </row>
    <row r="8118" spans="1:4" x14ac:dyDescent="0.25">
      <c r="A8118" s="316" t="s">
        <v>4955</v>
      </c>
      <c r="B8118" s="317">
        <v>532</v>
      </c>
      <c r="C8118" s="317">
        <v>532</v>
      </c>
      <c r="D8118" s="266">
        <f t="shared" si="156"/>
        <v>0</v>
      </c>
    </row>
    <row r="8119" spans="1:4" x14ac:dyDescent="0.25">
      <c r="A8119" s="316" t="s">
        <v>4956</v>
      </c>
      <c r="B8119" s="317">
        <v>336</v>
      </c>
      <c r="C8119" s="317">
        <v>336</v>
      </c>
      <c r="D8119" s="266">
        <f t="shared" si="156"/>
        <v>0</v>
      </c>
    </row>
    <row r="8120" spans="1:4" x14ac:dyDescent="0.25">
      <c r="A8120" s="316" t="s">
        <v>4957</v>
      </c>
      <c r="B8120" s="317">
        <v>14170</v>
      </c>
      <c r="C8120" s="317">
        <v>14170</v>
      </c>
      <c r="D8120" s="266">
        <f t="shared" si="156"/>
        <v>0</v>
      </c>
    </row>
    <row r="8121" spans="1:4" x14ac:dyDescent="0.25">
      <c r="A8121" s="316" t="s">
        <v>4958</v>
      </c>
      <c r="B8121" s="317">
        <v>12993</v>
      </c>
      <c r="C8121" s="317">
        <v>12993</v>
      </c>
      <c r="D8121" s="266">
        <f t="shared" si="156"/>
        <v>0</v>
      </c>
    </row>
    <row r="8122" spans="1:4" x14ac:dyDescent="0.25">
      <c r="A8122" s="316" t="s">
        <v>4958</v>
      </c>
      <c r="B8122" s="317">
        <v>12992</v>
      </c>
      <c r="C8122" s="317">
        <v>12992</v>
      </c>
      <c r="D8122" s="266">
        <f t="shared" si="156"/>
        <v>0</v>
      </c>
    </row>
    <row r="8123" spans="1:4" x14ac:dyDescent="0.25">
      <c r="A8123" s="316" t="s">
        <v>4958</v>
      </c>
      <c r="B8123" s="317">
        <v>12992</v>
      </c>
      <c r="C8123" s="317">
        <v>12992</v>
      </c>
      <c r="D8123" s="266">
        <f t="shared" si="156"/>
        <v>0</v>
      </c>
    </row>
    <row r="8124" spans="1:4" x14ac:dyDescent="0.25">
      <c r="A8124" s="316" t="s">
        <v>4959</v>
      </c>
      <c r="B8124" s="317">
        <v>12992</v>
      </c>
      <c r="C8124" s="317">
        <v>12992</v>
      </c>
      <c r="D8124" s="266">
        <f t="shared" si="156"/>
        <v>0</v>
      </c>
    </row>
    <row r="8125" spans="1:4" x14ac:dyDescent="0.25">
      <c r="A8125" s="316" t="s">
        <v>4959</v>
      </c>
      <c r="B8125" s="317">
        <v>12992</v>
      </c>
      <c r="C8125" s="317">
        <v>12992</v>
      </c>
      <c r="D8125" s="266">
        <f t="shared" si="156"/>
        <v>0</v>
      </c>
    </row>
    <row r="8126" spans="1:4" x14ac:dyDescent="0.25">
      <c r="A8126" s="316" t="s">
        <v>4959</v>
      </c>
      <c r="B8126" s="317">
        <v>12992</v>
      </c>
      <c r="C8126" s="317">
        <v>12992</v>
      </c>
      <c r="D8126" s="266">
        <f t="shared" si="156"/>
        <v>0</v>
      </c>
    </row>
    <row r="8127" spans="1:4" x14ac:dyDescent="0.25">
      <c r="A8127" s="316" t="s">
        <v>4960</v>
      </c>
      <c r="B8127" s="317">
        <v>16528</v>
      </c>
      <c r="C8127" s="317">
        <v>16528</v>
      </c>
      <c r="D8127" s="266">
        <f t="shared" si="156"/>
        <v>0</v>
      </c>
    </row>
    <row r="8128" spans="1:4" x14ac:dyDescent="0.25">
      <c r="A8128" s="316" t="s">
        <v>4961</v>
      </c>
      <c r="B8128" s="317">
        <v>889</v>
      </c>
      <c r="C8128" s="317">
        <v>889</v>
      </c>
      <c r="D8128" s="266">
        <f t="shared" si="156"/>
        <v>0</v>
      </c>
    </row>
    <row r="8129" spans="1:4" x14ac:dyDescent="0.25">
      <c r="A8129" s="316" t="s">
        <v>4961</v>
      </c>
      <c r="B8129" s="317">
        <v>889</v>
      </c>
      <c r="C8129" s="317">
        <v>889</v>
      </c>
      <c r="D8129" s="266">
        <f t="shared" si="156"/>
        <v>0</v>
      </c>
    </row>
    <row r="8130" spans="1:4" x14ac:dyDescent="0.25">
      <c r="A8130" s="316" t="s">
        <v>4961</v>
      </c>
      <c r="B8130" s="317">
        <v>889</v>
      </c>
      <c r="C8130" s="317">
        <v>889</v>
      </c>
      <c r="D8130" s="266">
        <f t="shared" si="156"/>
        <v>0</v>
      </c>
    </row>
    <row r="8131" spans="1:4" x14ac:dyDescent="0.25">
      <c r="A8131" s="316" t="s">
        <v>4962</v>
      </c>
      <c r="B8131" s="317">
        <v>889</v>
      </c>
      <c r="C8131" s="317">
        <v>889</v>
      </c>
      <c r="D8131" s="266">
        <f t="shared" si="156"/>
        <v>0</v>
      </c>
    </row>
    <row r="8132" spans="1:4" x14ac:dyDescent="0.25">
      <c r="A8132" s="316" t="s">
        <v>4962</v>
      </c>
      <c r="B8132" s="317">
        <v>889</v>
      </c>
      <c r="C8132" s="317">
        <v>889</v>
      </c>
      <c r="D8132" s="266">
        <f t="shared" si="156"/>
        <v>0</v>
      </c>
    </row>
    <row r="8133" spans="1:4" x14ac:dyDescent="0.25">
      <c r="A8133" s="316" t="s">
        <v>4963</v>
      </c>
      <c r="B8133" s="317">
        <v>12749</v>
      </c>
      <c r="C8133" s="317">
        <v>12749</v>
      </c>
      <c r="D8133" s="266">
        <f t="shared" si="156"/>
        <v>0</v>
      </c>
    </row>
    <row r="8134" spans="1:4" x14ac:dyDescent="0.25">
      <c r="A8134" s="316" t="s">
        <v>4964</v>
      </c>
      <c r="B8134" s="317">
        <v>906</v>
      </c>
      <c r="C8134" s="317">
        <v>906</v>
      </c>
      <c r="D8134" s="266">
        <f t="shared" si="156"/>
        <v>0</v>
      </c>
    </row>
    <row r="8135" spans="1:4" x14ac:dyDescent="0.25">
      <c r="A8135" s="316" t="s">
        <v>4964</v>
      </c>
      <c r="B8135" s="317">
        <v>907</v>
      </c>
      <c r="C8135" s="317">
        <v>907</v>
      </c>
      <c r="D8135" s="266">
        <f t="shared" si="156"/>
        <v>0</v>
      </c>
    </row>
    <row r="8136" spans="1:4" x14ac:dyDescent="0.25">
      <c r="A8136" s="316" t="s">
        <v>4965</v>
      </c>
      <c r="B8136" s="317">
        <v>7935</v>
      </c>
      <c r="C8136" s="317">
        <v>7935</v>
      </c>
      <c r="D8136" s="266">
        <f t="shared" si="156"/>
        <v>0</v>
      </c>
    </row>
    <row r="8137" spans="1:4" x14ac:dyDescent="0.25">
      <c r="A8137" s="316" t="s">
        <v>4966</v>
      </c>
      <c r="B8137" s="317">
        <v>1133</v>
      </c>
      <c r="C8137" s="317">
        <v>1133</v>
      </c>
      <c r="D8137" s="266">
        <f t="shared" si="156"/>
        <v>0</v>
      </c>
    </row>
    <row r="8138" spans="1:4" x14ac:dyDescent="0.25">
      <c r="A8138" s="316" t="s">
        <v>4966</v>
      </c>
      <c r="B8138" s="317">
        <v>1132</v>
      </c>
      <c r="C8138" s="317">
        <v>1132</v>
      </c>
      <c r="D8138" s="266">
        <f t="shared" si="156"/>
        <v>0</v>
      </c>
    </row>
    <row r="8139" spans="1:4" x14ac:dyDescent="0.25">
      <c r="A8139" s="316" t="s">
        <v>4966</v>
      </c>
      <c r="B8139" s="317">
        <v>1132</v>
      </c>
      <c r="C8139" s="317">
        <v>1132</v>
      </c>
      <c r="D8139" s="266">
        <f t="shared" si="156"/>
        <v>0</v>
      </c>
    </row>
    <row r="8140" spans="1:4" x14ac:dyDescent="0.25">
      <c r="A8140" s="316" t="s">
        <v>4967</v>
      </c>
      <c r="B8140" s="317">
        <v>1133</v>
      </c>
      <c r="C8140" s="317">
        <v>1133</v>
      </c>
      <c r="D8140" s="266">
        <f t="shared" si="156"/>
        <v>0</v>
      </c>
    </row>
    <row r="8141" spans="1:4" x14ac:dyDescent="0.25">
      <c r="A8141" s="316" t="s">
        <v>4967</v>
      </c>
      <c r="B8141" s="317">
        <v>1132</v>
      </c>
      <c r="C8141" s="317">
        <v>1132</v>
      </c>
      <c r="D8141" s="266">
        <f t="shared" si="156"/>
        <v>0</v>
      </c>
    </row>
    <row r="8142" spans="1:4" x14ac:dyDescent="0.25">
      <c r="A8142" s="316" t="s">
        <v>4967</v>
      </c>
      <c r="B8142" s="317">
        <v>1132</v>
      </c>
      <c r="C8142" s="317">
        <v>1132</v>
      </c>
      <c r="D8142" s="266">
        <f t="shared" si="156"/>
        <v>0</v>
      </c>
    </row>
    <row r="8143" spans="1:4" x14ac:dyDescent="0.25">
      <c r="A8143" s="316" t="s">
        <v>4968</v>
      </c>
      <c r="B8143" s="317">
        <v>672</v>
      </c>
      <c r="C8143" s="317">
        <v>672</v>
      </c>
      <c r="D8143" s="266">
        <f t="shared" si="156"/>
        <v>0</v>
      </c>
    </row>
    <row r="8144" spans="1:4" x14ac:dyDescent="0.25">
      <c r="A8144" s="316" t="s">
        <v>4968</v>
      </c>
      <c r="B8144" s="317">
        <v>672</v>
      </c>
      <c r="C8144" s="317">
        <v>672</v>
      </c>
      <c r="D8144" s="266">
        <f t="shared" si="156"/>
        <v>0</v>
      </c>
    </row>
    <row r="8145" spans="1:4" x14ac:dyDescent="0.25">
      <c r="A8145" s="316" t="s">
        <v>4968</v>
      </c>
      <c r="B8145" s="317">
        <v>671</v>
      </c>
      <c r="C8145" s="317">
        <v>671</v>
      </c>
      <c r="D8145" s="266">
        <f t="shared" si="156"/>
        <v>0</v>
      </c>
    </row>
    <row r="8146" spans="1:4" x14ac:dyDescent="0.25">
      <c r="A8146" s="316" t="s">
        <v>4969</v>
      </c>
      <c r="B8146" s="317">
        <v>3776</v>
      </c>
      <c r="C8146" s="317">
        <v>3776</v>
      </c>
      <c r="D8146" s="266">
        <f t="shared" si="156"/>
        <v>0</v>
      </c>
    </row>
    <row r="8147" spans="1:4" x14ac:dyDescent="0.25">
      <c r="A8147" s="316" t="s">
        <v>4969</v>
      </c>
      <c r="B8147" s="317">
        <v>3777</v>
      </c>
      <c r="C8147" s="317">
        <v>3777</v>
      </c>
      <c r="D8147" s="266">
        <f t="shared" si="156"/>
        <v>0</v>
      </c>
    </row>
    <row r="8148" spans="1:4" x14ac:dyDescent="0.25">
      <c r="A8148" s="316" t="s">
        <v>4970</v>
      </c>
      <c r="B8148" s="317">
        <v>5541</v>
      </c>
      <c r="C8148" s="317">
        <v>5541</v>
      </c>
      <c r="D8148" s="266">
        <f t="shared" si="156"/>
        <v>0</v>
      </c>
    </row>
    <row r="8149" spans="1:4" x14ac:dyDescent="0.25">
      <c r="A8149" s="316" t="s">
        <v>4971</v>
      </c>
      <c r="B8149" s="317">
        <v>1989</v>
      </c>
      <c r="C8149" s="317">
        <v>1989</v>
      </c>
      <c r="D8149" s="266">
        <f t="shared" si="156"/>
        <v>0</v>
      </c>
    </row>
    <row r="8150" spans="1:4" x14ac:dyDescent="0.25">
      <c r="A8150" s="316" t="s">
        <v>4971</v>
      </c>
      <c r="B8150" s="317">
        <v>1989</v>
      </c>
      <c r="C8150" s="317">
        <v>1989</v>
      </c>
      <c r="D8150" s="266">
        <f t="shared" si="156"/>
        <v>0</v>
      </c>
    </row>
    <row r="8151" spans="1:4" x14ac:dyDescent="0.25">
      <c r="A8151" s="316" t="s">
        <v>4971</v>
      </c>
      <c r="B8151" s="317">
        <v>1989</v>
      </c>
      <c r="C8151" s="317">
        <v>1989</v>
      </c>
      <c r="D8151" s="266">
        <f t="shared" si="156"/>
        <v>0</v>
      </c>
    </row>
    <row r="8152" spans="1:4" x14ac:dyDescent="0.25">
      <c r="A8152" s="316" t="s">
        <v>4972</v>
      </c>
      <c r="B8152" s="317">
        <v>5991</v>
      </c>
      <c r="C8152" s="317">
        <v>5991</v>
      </c>
      <c r="D8152" s="266">
        <f t="shared" si="156"/>
        <v>0</v>
      </c>
    </row>
    <row r="8153" spans="1:4" x14ac:dyDescent="0.25">
      <c r="A8153" s="316" t="s">
        <v>4972</v>
      </c>
      <c r="B8153" s="317">
        <v>5992</v>
      </c>
      <c r="C8153" s="317">
        <v>5992</v>
      </c>
      <c r="D8153" s="266">
        <f t="shared" si="156"/>
        <v>0</v>
      </c>
    </row>
    <row r="8154" spans="1:4" x14ac:dyDescent="0.25">
      <c r="A8154" s="316" t="s">
        <v>4973</v>
      </c>
      <c r="B8154" s="317">
        <v>4479</v>
      </c>
      <c r="C8154" s="317">
        <v>4479</v>
      </c>
      <c r="D8154" s="266">
        <f t="shared" si="156"/>
        <v>0</v>
      </c>
    </row>
    <row r="8155" spans="1:4" x14ac:dyDescent="0.25">
      <c r="A8155" s="316" t="s">
        <v>4973</v>
      </c>
      <c r="B8155" s="317">
        <v>4480</v>
      </c>
      <c r="C8155" s="317">
        <v>4480</v>
      </c>
      <c r="D8155" s="266">
        <f t="shared" si="156"/>
        <v>0</v>
      </c>
    </row>
    <row r="8156" spans="1:4" x14ac:dyDescent="0.25">
      <c r="A8156" s="316" t="s">
        <v>4974</v>
      </c>
      <c r="B8156" s="317">
        <v>2225</v>
      </c>
      <c r="C8156" s="317">
        <v>2225</v>
      </c>
      <c r="D8156" s="266">
        <f t="shared" si="156"/>
        <v>0</v>
      </c>
    </row>
    <row r="8157" spans="1:4" x14ac:dyDescent="0.25">
      <c r="A8157" s="316" t="s">
        <v>4974</v>
      </c>
      <c r="B8157" s="317">
        <v>2224</v>
      </c>
      <c r="C8157" s="317">
        <v>2224</v>
      </c>
      <c r="D8157" s="266">
        <f t="shared" si="156"/>
        <v>0</v>
      </c>
    </row>
    <row r="8158" spans="1:4" x14ac:dyDescent="0.25">
      <c r="A8158" s="316" t="s">
        <v>4975</v>
      </c>
      <c r="B8158" s="317">
        <v>389</v>
      </c>
      <c r="C8158" s="317">
        <v>389</v>
      </c>
      <c r="D8158" s="266">
        <f t="shared" si="156"/>
        <v>0</v>
      </c>
    </row>
    <row r="8159" spans="1:4" x14ac:dyDescent="0.25">
      <c r="A8159" s="316" t="s">
        <v>4975</v>
      </c>
      <c r="B8159" s="317">
        <v>390</v>
      </c>
      <c r="C8159" s="317">
        <v>390</v>
      </c>
      <c r="D8159" s="266">
        <f t="shared" si="156"/>
        <v>0</v>
      </c>
    </row>
    <row r="8160" spans="1:4" x14ac:dyDescent="0.25">
      <c r="A8160" s="316" t="s">
        <v>4975</v>
      </c>
      <c r="B8160" s="317">
        <v>390</v>
      </c>
      <c r="C8160" s="317">
        <v>390</v>
      </c>
      <c r="D8160" s="266">
        <f t="shared" si="156"/>
        <v>0</v>
      </c>
    </row>
    <row r="8161" spans="1:4" x14ac:dyDescent="0.25">
      <c r="A8161" s="316" t="s">
        <v>4975</v>
      </c>
      <c r="B8161" s="317">
        <v>390</v>
      </c>
      <c r="C8161" s="317">
        <v>390</v>
      </c>
      <c r="D8161" s="266">
        <f t="shared" si="156"/>
        <v>0</v>
      </c>
    </row>
    <row r="8162" spans="1:4" x14ac:dyDescent="0.25">
      <c r="A8162" s="316" t="s">
        <v>4976</v>
      </c>
      <c r="B8162" s="317">
        <v>496</v>
      </c>
      <c r="C8162" s="317">
        <v>496</v>
      </c>
      <c r="D8162" s="266">
        <f t="shared" si="156"/>
        <v>0</v>
      </c>
    </row>
    <row r="8163" spans="1:4" x14ac:dyDescent="0.25">
      <c r="A8163" s="316" t="s">
        <v>4977</v>
      </c>
      <c r="B8163" s="317">
        <v>2368</v>
      </c>
      <c r="C8163" s="317">
        <v>2368</v>
      </c>
      <c r="D8163" s="266">
        <f t="shared" si="156"/>
        <v>0</v>
      </c>
    </row>
    <row r="8164" spans="1:4" x14ac:dyDescent="0.25">
      <c r="A8164" s="316" t="s">
        <v>4977</v>
      </c>
      <c r="B8164" s="317">
        <v>2367</v>
      </c>
      <c r="C8164" s="317">
        <v>2367</v>
      </c>
      <c r="D8164" s="266">
        <f t="shared" si="156"/>
        <v>0</v>
      </c>
    </row>
    <row r="8165" spans="1:4" x14ac:dyDescent="0.25">
      <c r="A8165" s="316" t="s">
        <v>4976</v>
      </c>
      <c r="B8165" s="317">
        <v>496</v>
      </c>
      <c r="C8165" s="317">
        <v>496</v>
      </c>
      <c r="D8165" s="266">
        <f t="shared" si="156"/>
        <v>0</v>
      </c>
    </row>
    <row r="8166" spans="1:4" x14ac:dyDescent="0.25">
      <c r="A8166" s="316" t="s">
        <v>4978</v>
      </c>
      <c r="B8166" s="317">
        <v>6083</v>
      </c>
      <c r="C8166" s="317">
        <v>6083</v>
      </c>
      <c r="D8166" s="266">
        <f t="shared" si="156"/>
        <v>0</v>
      </c>
    </row>
    <row r="8167" spans="1:4" x14ac:dyDescent="0.25">
      <c r="A8167" s="316" t="s">
        <v>4979</v>
      </c>
      <c r="B8167" s="317">
        <v>34753</v>
      </c>
      <c r="C8167" s="317">
        <v>34753</v>
      </c>
      <c r="D8167" s="266">
        <f t="shared" si="156"/>
        <v>0</v>
      </c>
    </row>
    <row r="8168" spans="1:4" x14ac:dyDescent="0.25">
      <c r="A8168" s="265" t="s">
        <v>3969</v>
      </c>
      <c r="B8168" s="266">
        <v>55118</v>
      </c>
      <c r="C8168" s="266">
        <v>55118</v>
      </c>
      <c r="D8168" s="266">
        <f t="shared" si="156"/>
        <v>0</v>
      </c>
    </row>
    <row r="8169" spans="1:4" x14ac:dyDescent="0.25">
      <c r="A8169" s="316" t="s">
        <v>3967</v>
      </c>
      <c r="B8169" s="317">
        <v>78740</v>
      </c>
      <c r="C8169" s="317">
        <v>78740</v>
      </c>
      <c r="D8169" s="266">
        <f t="shared" si="156"/>
        <v>0</v>
      </c>
    </row>
    <row r="8170" spans="1:4" x14ac:dyDescent="0.25">
      <c r="A8170" s="316" t="s">
        <v>3968</v>
      </c>
      <c r="B8170" s="317">
        <v>31496</v>
      </c>
      <c r="C8170" s="317">
        <v>31496</v>
      </c>
      <c r="D8170" s="266">
        <f t="shared" si="156"/>
        <v>0</v>
      </c>
    </row>
    <row r="8171" spans="1:4" x14ac:dyDescent="0.25">
      <c r="A8171" s="316" t="s">
        <v>3964</v>
      </c>
      <c r="B8171" s="317">
        <v>24409</v>
      </c>
      <c r="C8171" s="317">
        <v>24409</v>
      </c>
      <c r="D8171" s="266">
        <f t="shared" ref="D8171:D8234" si="157">(B8171-C8171)</f>
        <v>0</v>
      </c>
    </row>
    <row r="8172" spans="1:4" x14ac:dyDescent="0.25">
      <c r="A8172" s="316" t="s">
        <v>4980</v>
      </c>
      <c r="B8172" s="317">
        <v>11024</v>
      </c>
      <c r="C8172" s="317">
        <v>11024</v>
      </c>
      <c r="D8172" s="266">
        <f t="shared" si="157"/>
        <v>0</v>
      </c>
    </row>
    <row r="8173" spans="1:4" x14ac:dyDescent="0.25">
      <c r="A8173" s="316" t="s">
        <v>3966</v>
      </c>
      <c r="B8173" s="317">
        <v>11803</v>
      </c>
      <c r="C8173" s="317">
        <v>11803</v>
      </c>
      <c r="D8173" s="266">
        <f t="shared" si="157"/>
        <v>0</v>
      </c>
    </row>
    <row r="8174" spans="1:4" x14ac:dyDescent="0.25">
      <c r="A8174" s="316" t="s">
        <v>3963</v>
      </c>
      <c r="B8174" s="317">
        <v>39370</v>
      </c>
      <c r="C8174" s="317">
        <v>39370</v>
      </c>
      <c r="D8174" s="266">
        <f t="shared" si="157"/>
        <v>0</v>
      </c>
    </row>
    <row r="8175" spans="1:4" x14ac:dyDescent="0.25">
      <c r="A8175" s="316" t="s">
        <v>5805</v>
      </c>
      <c r="B8175" s="316">
        <v>27747</v>
      </c>
      <c r="C8175" s="316">
        <v>27747</v>
      </c>
      <c r="D8175" s="266">
        <f t="shared" si="157"/>
        <v>0</v>
      </c>
    </row>
    <row r="8176" spans="1:4" x14ac:dyDescent="0.25">
      <c r="A8176" s="316" t="s">
        <v>5806</v>
      </c>
      <c r="B8176" s="316">
        <v>10236</v>
      </c>
      <c r="C8176" s="316">
        <v>10236</v>
      </c>
      <c r="D8176" s="266">
        <f t="shared" si="157"/>
        <v>0</v>
      </c>
    </row>
    <row r="8177" spans="1:4" x14ac:dyDescent="0.25">
      <c r="A8177" s="316" t="s">
        <v>5807</v>
      </c>
      <c r="B8177" s="316">
        <v>6299</v>
      </c>
      <c r="C8177" s="316">
        <v>6299</v>
      </c>
      <c r="D8177" s="266">
        <f t="shared" si="157"/>
        <v>0</v>
      </c>
    </row>
    <row r="8178" spans="1:4" x14ac:dyDescent="0.25">
      <c r="A8178" s="316" t="s">
        <v>5808</v>
      </c>
      <c r="B8178" s="316">
        <v>9449</v>
      </c>
      <c r="C8178" s="316">
        <v>9449</v>
      </c>
      <c r="D8178" s="266">
        <f t="shared" si="157"/>
        <v>0</v>
      </c>
    </row>
    <row r="8179" spans="1:4" x14ac:dyDescent="0.25">
      <c r="A8179" s="316" t="s">
        <v>5809</v>
      </c>
      <c r="B8179" s="316">
        <v>16535</v>
      </c>
      <c r="C8179" s="316">
        <v>16535</v>
      </c>
      <c r="D8179" s="266">
        <f t="shared" si="157"/>
        <v>0</v>
      </c>
    </row>
    <row r="8180" spans="1:4" x14ac:dyDescent="0.25">
      <c r="A8180" s="316" t="s">
        <v>5810</v>
      </c>
      <c r="B8180" s="316">
        <v>36220</v>
      </c>
      <c r="C8180" s="316">
        <v>36220</v>
      </c>
      <c r="D8180" s="266">
        <f t="shared" si="157"/>
        <v>0</v>
      </c>
    </row>
    <row r="8181" spans="1:4" x14ac:dyDescent="0.25">
      <c r="A8181" s="316" t="s">
        <v>5811</v>
      </c>
      <c r="B8181" s="316">
        <v>27748</v>
      </c>
      <c r="C8181" s="316">
        <v>27748</v>
      </c>
      <c r="D8181" s="266">
        <f t="shared" si="157"/>
        <v>0</v>
      </c>
    </row>
    <row r="8182" spans="1:4" x14ac:dyDescent="0.25">
      <c r="A8182" s="316" t="s">
        <v>5812</v>
      </c>
      <c r="B8182" s="316">
        <v>6748</v>
      </c>
      <c r="C8182" s="316">
        <v>6748</v>
      </c>
      <c r="D8182" s="266">
        <f t="shared" si="157"/>
        <v>0</v>
      </c>
    </row>
    <row r="8183" spans="1:4" x14ac:dyDescent="0.25">
      <c r="A8183" s="316" t="s">
        <v>5812</v>
      </c>
      <c r="B8183" s="316">
        <v>6748</v>
      </c>
      <c r="C8183" s="316">
        <v>6748</v>
      </c>
      <c r="D8183" s="266">
        <f t="shared" si="157"/>
        <v>0</v>
      </c>
    </row>
    <row r="8184" spans="1:4" x14ac:dyDescent="0.25">
      <c r="A8184" s="316" t="s">
        <v>5812</v>
      </c>
      <c r="B8184" s="316">
        <v>6748</v>
      </c>
      <c r="C8184" s="316">
        <v>6748</v>
      </c>
      <c r="D8184" s="266">
        <f t="shared" si="157"/>
        <v>0</v>
      </c>
    </row>
    <row r="8185" spans="1:4" x14ac:dyDescent="0.25">
      <c r="A8185" s="316" t="s">
        <v>5813</v>
      </c>
      <c r="B8185" s="316">
        <v>27600</v>
      </c>
      <c r="C8185" s="316">
        <v>27600</v>
      </c>
      <c r="D8185" s="266">
        <f t="shared" si="157"/>
        <v>0</v>
      </c>
    </row>
    <row r="8186" spans="1:4" x14ac:dyDescent="0.25">
      <c r="A8186" s="316" t="s">
        <v>5813</v>
      </c>
      <c r="B8186" s="316">
        <v>27600</v>
      </c>
      <c r="C8186" s="316">
        <v>27600</v>
      </c>
      <c r="D8186" s="266">
        <f t="shared" si="157"/>
        <v>0</v>
      </c>
    </row>
    <row r="8187" spans="1:4" x14ac:dyDescent="0.25">
      <c r="A8187" s="316" t="s">
        <v>5814</v>
      </c>
      <c r="B8187" s="316">
        <v>6472</v>
      </c>
      <c r="C8187" s="316">
        <v>6472</v>
      </c>
      <c r="D8187" s="266">
        <f t="shared" si="157"/>
        <v>0</v>
      </c>
    </row>
    <row r="8188" spans="1:4" x14ac:dyDescent="0.25">
      <c r="A8188" s="316" t="s">
        <v>5814</v>
      </c>
      <c r="B8188" s="316">
        <v>6472</v>
      </c>
      <c r="C8188" s="316">
        <v>6472</v>
      </c>
      <c r="D8188" s="266">
        <f t="shared" si="157"/>
        <v>0</v>
      </c>
    </row>
    <row r="8189" spans="1:4" x14ac:dyDescent="0.25">
      <c r="A8189" s="316" t="s">
        <v>5814</v>
      </c>
      <c r="B8189" s="316">
        <v>6472</v>
      </c>
      <c r="C8189" s="316">
        <v>6472</v>
      </c>
      <c r="D8189" s="266">
        <f t="shared" si="157"/>
        <v>0</v>
      </c>
    </row>
    <row r="8190" spans="1:4" x14ac:dyDescent="0.25">
      <c r="A8190" s="316" t="s">
        <v>5814</v>
      </c>
      <c r="B8190" s="316">
        <v>6472</v>
      </c>
      <c r="C8190" s="316">
        <v>6472</v>
      </c>
      <c r="D8190" s="266">
        <f t="shared" si="157"/>
        <v>0</v>
      </c>
    </row>
    <row r="8191" spans="1:4" x14ac:dyDescent="0.25">
      <c r="A8191" s="316" t="s">
        <v>5815</v>
      </c>
      <c r="B8191" s="316">
        <v>5355</v>
      </c>
      <c r="C8191" s="316">
        <v>5355</v>
      </c>
      <c r="D8191" s="266">
        <f t="shared" si="157"/>
        <v>0</v>
      </c>
    </row>
    <row r="8192" spans="1:4" x14ac:dyDescent="0.25">
      <c r="A8192" s="316" t="s">
        <v>5815</v>
      </c>
      <c r="B8192" s="316">
        <v>5355</v>
      </c>
      <c r="C8192" s="316">
        <v>5355</v>
      </c>
      <c r="D8192" s="266">
        <f t="shared" si="157"/>
        <v>0</v>
      </c>
    </row>
    <row r="8193" spans="1:4" x14ac:dyDescent="0.25">
      <c r="A8193" s="316" t="s">
        <v>5815</v>
      </c>
      <c r="B8193" s="316">
        <v>5355</v>
      </c>
      <c r="C8193" s="316">
        <v>5355</v>
      </c>
      <c r="D8193" s="266">
        <f t="shared" si="157"/>
        <v>0</v>
      </c>
    </row>
    <row r="8194" spans="1:4" x14ac:dyDescent="0.25">
      <c r="A8194" s="316" t="s">
        <v>5816</v>
      </c>
      <c r="B8194" s="316">
        <v>906</v>
      </c>
      <c r="C8194" s="316">
        <v>906</v>
      </c>
      <c r="D8194" s="266">
        <f t="shared" si="157"/>
        <v>0</v>
      </c>
    </row>
    <row r="8195" spans="1:4" x14ac:dyDescent="0.25">
      <c r="A8195" s="316" t="s">
        <v>5816</v>
      </c>
      <c r="B8195" s="316">
        <v>906</v>
      </c>
      <c r="C8195" s="316">
        <v>906</v>
      </c>
      <c r="D8195" s="266">
        <f t="shared" si="157"/>
        <v>0</v>
      </c>
    </row>
    <row r="8196" spans="1:4" x14ac:dyDescent="0.25">
      <c r="A8196" s="316" t="s">
        <v>5817</v>
      </c>
      <c r="B8196" s="316">
        <v>708</v>
      </c>
      <c r="C8196" s="316">
        <v>708</v>
      </c>
      <c r="D8196" s="266">
        <f t="shared" si="157"/>
        <v>0</v>
      </c>
    </row>
    <row r="8197" spans="1:4" x14ac:dyDescent="0.25">
      <c r="A8197" s="316" t="s">
        <v>5817</v>
      </c>
      <c r="B8197" s="316">
        <v>708</v>
      </c>
      <c r="C8197" s="316">
        <v>708</v>
      </c>
      <c r="D8197" s="266">
        <f t="shared" si="157"/>
        <v>0</v>
      </c>
    </row>
    <row r="8198" spans="1:4" x14ac:dyDescent="0.25">
      <c r="A8198" s="316" t="s">
        <v>5818</v>
      </c>
      <c r="B8198" s="316">
        <v>7480</v>
      </c>
      <c r="C8198" s="316">
        <v>7480</v>
      </c>
      <c r="D8198" s="266">
        <f t="shared" si="157"/>
        <v>0</v>
      </c>
    </row>
    <row r="8199" spans="1:4" x14ac:dyDescent="0.25">
      <c r="A8199" s="316" t="s">
        <v>5819</v>
      </c>
      <c r="B8199" s="316">
        <v>4007</v>
      </c>
      <c r="C8199" s="316">
        <v>4007</v>
      </c>
      <c r="D8199" s="266">
        <f t="shared" si="157"/>
        <v>0</v>
      </c>
    </row>
    <row r="8200" spans="1:4" x14ac:dyDescent="0.25">
      <c r="A8200" s="316" t="s">
        <v>5463</v>
      </c>
      <c r="B8200" s="316">
        <v>984</v>
      </c>
      <c r="C8200" s="316">
        <v>984</v>
      </c>
      <c r="D8200" s="266">
        <f t="shared" si="157"/>
        <v>0</v>
      </c>
    </row>
    <row r="8201" spans="1:4" x14ac:dyDescent="0.25">
      <c r="A8201" s="316" t="s">
        <v>5463</v>
      </c>
      <c r="B8201" s="316">
        <v>984</v>
      </c>
      <c r="C8201" s="316">
        <v>984</v>
      </c>
      <c r="D8201" s="266">
        <f t="shared" si="157"/>
        <v>0</v>
      </c>
    </row>
    <row r="8202" spans="1:4" x14ac:dyDescent="0.25">
      <c r="A8202" s="316" t="s">
        <v>5463</v>
      </c>
      <c r="B8202" s="316">
        <v>1488</v>
      </c>
      <c r="C8202" s="316">
        <v>1488</v>
      </c>
      <c r="D8202" s="266">
        <f t="shared" si="157"/>
        <v>0</v>
      </c>
    </row>
    <row r="8203" spans="1:4" x14ac:dyDescent="0.25">
      <c r="A8203" s="316" t="s">
        <v>5463</v>
      </c>
      <c r="B8203" s="316">
        <v>1488</v>
      </c>
      <c r="C8203" s="316">
        <v>1488</v>
      </c>
      <c r="D8203" s="266">
        <f t="shared" si="157"/>
        <v>0</v>
      </c>
    </row>
    <row r="8204" spans="1:4" x14ac:dyDescent="0.25">
      <c r="A8204" s="316" t="s">
        <v>5463</v>
      </c>
      <c r="B8204" s="316">
        <v>2047</v>
      </c>
      <c r="C8204" s="316">
        <v>2047</v>
      </c>
      <c r="D8204" s="266">
        <f t="shared" si="157"/>
        <v>0</v>
      </c>
    </row>
    <row r="8205" spans="1:4" x14ac:dyDescent="0.25">
      <c r="A8205" s="316" t="s">
        <v>5463</v>
      </c>
      <c r="B8205" s="316">
        <v>2047</v>
      </c>
      <c r="C8205" s="316">
        <v>2047</v>
      </c>
      <c r="D8205" s="266">
        <f t="shared" si="157"/>
        <v>0</v>
      </c>
    </row>
    <row r="8206" spans="1:4" x14ac:dyDescent="0.25">
      <c r="A8206" s="316" t="s">
        <v>5463</v>
      </c>
      <c r="B8206" s="316">
        <v>252</v>
      </c>
      <c r="C8206" s="316">
        <v>252</v>
      </c>
      <c r="D8206" s="266">
        <f t="shared" si="157"/>
        <v>0</v>
      </c>
    </row>
    <row r="8207" spans="1:4" x14ac:dyDescent="0.25">
      <c r="A8207" s="316" t="s">
        <v>5463</v>
      </c>
      <c r="B8207" s="316">
        <v>252</v>
      </c>
      <c r="C8207" s="316">
        <v>252</v>
      </c>
      <c r="D8207" s="266">
        <f t="shared" si="157"/>
        <v>0</v>
      </c>
    </row>
    <row r="8208" spans="1:4" x14ac:dyDescent="0.25">
      <c r="A8208" s="316" t="s">
        <v>5463</v>
      </c>
      <c r="B8208" s="316">
        <v>252</v>
      </c>
      <c r="C8208" s="316">
        <v>252</v>
      </c>
      <c r="D8208" s="266">
        <f t="shared" si="157"/>
        <v>0</v>
      </c>
    </row>
    <row r="8209" spans="1:4" x14ac:dyDescent="0.25">
      <c r="A8209" s="316" t="s">
        <v>5463</v>
      </c>
      <c r="B8209" s="316">
        <v>268</v>
      </c>
      <c r="C8209" s="316">
        <v>268</v>
      </c>
      <c r="D8209" s="266">
        <f t="shared" si="157"/>
        <v>0</v>
      </c>
    </row>
    <row r="8210" spans="1:4" x14ac:dyDescent="0.25">
      <c r="A8210" s="316" t="s">
        <v>5463</v>
      </c>
      <c r="B8210" s="316">
        <v>268</v>
      </c>
      <c r="C8210" s="316">
        <v>268</v>
      </c>
      <c r="D8210" s="266">
        <f t="shared" si="157"/>
        <v>0</v>
      </c>
    </row>
    <row r="8211" spans="1:4" x14ac:dyDescent="0.25">
      <c r="A8211" s="316" t="s">
        <v>5463</v>
      </c>
      <c r="B8211" s="316">
        <v>268</v>
      </c>
      <c r="C8211" s="316">
        <v>268</v>
      </c>
      <c r="D8211" s="266">
        <f t="shared" si="157"/>
        <v>0</v>
      </c>
    </row>
    <row r="8212" spans="1:4" x14ac:dyDescent="0.25">
      <c r="A8212" s="316" t="s">
        <v>5463</v>
      </c>
      <c r="B8212" s="316">
        <v>598</v>
      </c>
      <c r="C8212" s="316">
        <v>598</v>
      </c>
      <c r="D8212" s="266">
        <f t="shared" si="157"/>
        <v>0</v>
      </c>
    </row>
    <row r="8213" spans="1:4" x14ac:dyDescent="0.25">
      <c r="A8213" s="316" t="s">
        <v>5463</v>
      </c>
      <c r="B8213" s="316">
        <v>598</v>
      </c>
      <c r="C8213" s="316">
        <v>598</v>
      </c>
      <c r="D8213" s="266">
        <f t="shared" si="157"/>
        <v>0</v>
      </c>
    </row>
    <row r="8214" spans="1:4" x14ac:dyDescent="0.25">
      <c r="A8214" s="316" t="s">
        <v>5463</v>
      </c>
      <c r="B8214" s="316">
        <v>598</v>
      </c>
      <c r="C8214" s="316">
        <v>598</v>
      </c>
      <c r="D8214" s="266">
        <f t="shared" si="157"/>
        <v>0</v>
      </c>
    </row>
    <row r="8215" spans="1:4" x14ac:dyDescent="0.25">
      <c r="A8215" s="316" t="s">
        <v>5456</v>
      </c>
      <c r="B8215" s="316">
        <v>984</v>
      </c>
      <c r="C8215" s="316">
        <v>984</v>
      </c>
      <c r="D8215" s="266">
        <f t="shared" si="157"/>
        <v>0</v>
      </c>
    </row>
    <row r="8216" spans="1:4" x14ac:dyDescent="0.25">
      <c r="A8216" s="316" t="s">
        <v>5820</v>
      </c>
      <c r="B8216" s="316">
        <v>433</v>
      </c>
      <c r="C8216" s="316">
        <v>433</v>
      </c>
      <c r="D8216" s="266">
        <f t="shared" si="157"/>
        <v>0</v>
      </c>
    </row>
    <row r="8217" spans="1:4" x14ac:dyDescent="0.25">
      <c r="A8217" s="316" t="s">
        <v>5820</v>
      </c>
      <c r="B8217" s="316">
        <v>433</v>
      </c>
      <c r="C8217" s="316">
        <v>433</v>
      </c>
      <c r="D8217" s="266">
        <f t="shared" si="157"/>
        <v>0</v>
      </c>
    </row>
    <row r="8218" spans="1:4" x14ac:dyDescent="0.25">
      <c r="A8218" s="316" t="s">
        <v>5821</v>
      </c>
      <c r="B8218" s="316">
        <v>1882</v>
      </c>
      <c r="C8218" s="316">
        <v>1882</v>
      </c>
      <c r="D8218" s="266">
        <f t="shared" si="157"/>
        <v>0</v>
      </c>
    </row>
    <row r="8219" spans="1:4" x14ac:dyDescent="0.25">
      <c r="A8219" s="316" t="s">
        <v>5821</v>
      </c>
      <c r="B8219" s="316">
        <v>1882</v>
      </c>
      <c r="C8219" s="316">
        <v>1882</v>
      </c>
      <c r="D8219" s="266">
        <f t="shared" si="157"/>
        <v>0</v>
      </c>
    </row>
    <row r="8220" spans="1:4" x14ac:dyDescent="0.25">
      <c r="A8220" s="316" t="s">
        <v>5822</v>
      </c>
      <c r="B8220" s="316">
        <v>2322</v>
      </c>
      <c r="C8220" s="316">
        <v>2322</v>
      </c>
      <c r="D8220" s="266">
        <f t="shared" si="157"/>
        <v>0</v>
      </c>
    </row>
    <row r="8221" spans="1:4" x14ac:dyDescent="0.25">
      <c r="A8221" s="316" t="s">
        <v>5822</v>
      </c>
      <c r="B8221" s="316">
        <v>3110</v>
      </c>
      <c r="C8221" s="316">
        <v>3110</v>
      </c>
      <c r="D8221" s="266">
        <f t="shared" si="157"/>
        <v>0</v>
      </c>
    </row>
    <row r="8222" spans="1:4" x14ac:dyDescent="0.25">
      <c r="A8222" s="316" t="s">
        <v>5823</v>
      </c>
      <c r="B8222" s="316">
        <v>858</v>
      </c>
      <c r="C8222" s="316">
        <v>858</v>
      </c>
      <c r="D8222" s="266">
        <f t="shared" si="157"/>
        <v>0</v>
      </c>
    </row>
    <row r="8223" spans="1:4" x14ac:dyDescent="0.25">
      <c r="A8223" s="316" t="s">
        <v>5823</v>
      </c>
      <c r="B8223" s="316">
        <v>858</v>
      </c>
      <c r="C8223" s="316">
        <v>858</v>
      </c>
      <c r="D8223" s="266">
        <f t="shared" si="157"/>
        <v>0</v>
      </c>
    </row>
    <row r="8224" spans="1:4" x14ac:dyDescent="0.25">
      <c r="A8224" s="316" t="s">
        <v>5824</v>
      </c>
      <c r="B8224" s="316">
        <v>150</v>
      </c>
      <c r="C8224" s="316">
        <v>150</v>
      </c>
      <c r="D8224" s="266">
        <f t="shared" si="157"/>
        <v>0</v>
      </c>
    </row>
    <row r="8225" spans="1:4" x14ac:dyDescent="0.25">
      <c r="A8225" s="316" t="s">
        <v>5825</v>
      </c>
      <c r="B8225" s="316">
        <v>386</v>
      </c>
      <c r="C8225" s="316">
        <v>386</v>
      </c>
      <c r="D8225" s="266">
        <f t="shared" si="157"/>
        <v>0</v>
      </c>
    </row>
    <row r="8226" spans="1:4" x14ac:dyDescent="0.25">
      <c r="A8226" s="316" t="s">
        <v>5826</v>
      </c>
      <c r="B8226" s="316">
        <v>354</v>
      </c>
      <c r="C8226" s="316">
        <v>354</v>
      </c>
      <c r="D8226" s="266">
        <f t="shared" si="157"/>
        <v>0</v>
      </c>
    </row>
    <row r="8227" spans="1:4" x14ac:dyDescent="0.25">
      <c r="A8227" s="316" t="s">
        <v>5826</v>
      </c>
      <c r="B8227" s="316">
        <v>354</v>
      </c>
      <c r="C8227" s="316">
        <v>354</v>
      </c>
      <c r="D8227" s="266">
        <f t="shared" si="157"/>
        <v>0</v>
      </c>
    </row>
    <row r="8228" spans="1:4" x14ac:dyDescent="0.25">
      <c r="A8228" s="316" t="s">
        <v>5826</v>
      </c>
      <c r="B8228" s="316">
        <v>354</v>
      </c>
      <c r="C8228" s="316">
        <v>354</v>
      </c>
      <c r="D8228" s="266">
        <f t="shared" si="157"/>
        <v>0</v>
      </c>
    </row>
    <row r="8229" spans="1:4" x14ac:dyDescent="0.25">
      <c r="A8229" s="316" t="s">
        <v>5482</v>
      </c>
      <c r="B8229" s="316">
        <v>913</v>
      </c>
      <c r="C8229" s="316">
        <v>913</v>
      </c>
      <c r="D8229" s="266">
        <f t="shared" si="157"/>
        <v>0</v>
      </c>
    </row>
    <row r="8230" spans="1:4" x14ac:dyDescent="0.25">
      <c r="A8230" s="316" t="s">
        <v>5482</v>
      </c>
      <c r="B8230" s="316">
        <v>1331</v>
      </c>
      <c r="C8230" s="316">
        <v>1331</v>
      </c>
      <c r="D8230" s="266">
        <f t="shared" si="157"/>
        <v>0</v>
      </c>
    </row>
    <row r="8231" spans="1:4" x14ac:dyDescent="0.25">
      <c r="A8231" s="316" t="s">
        <v>4894</v>
      </c>
      <c r="B8231" s="316">
        <v>2087</v>
      </c>
      <c r="C8231" s="316">
        <v>2087</v>
      </c>
      <c r="D8231" s="266">
        <f t="shared" si="157"/>
        <v>0</v>
      </c>
    </row>
    <row r="8232" spans="1:4" x14ac:dyDescent="0.25">
      <c r="A8232" s="316" t="s">
        <v>4894</v>
      </c>
      <c r="B8232" s="316">
        <v>2087</v>
      </c>
      <c r="C8232" s="316">
        <v>2087</v>
      </c>
      <c r="D8232" s="266">
        <f t="shared" si="157"/>
        <v>0</v>
      </c>
    </row>
    <row r="8233" spans="1:4" x14ac:dyDescent="0.25">
      <c r="A8233" s="316" t="s">
        <v>5827</v>
      </c>
      <c r="B8233" s="316">
        <v>1488</v>
      </c>
      <c r="C8233" s="316">
        <v>1488</v>
      </c>
      <c r="D8233" s="266">
        <f t="shared" si="157"/>
        <v>0</v>
      </c>
    </row>
    <row r="8234" spans="1:4" x14ac:dyDescent="0.25">
      <c r="A8234" s="316" t="s">
        <v>5827</v>
      </c>
      <c r="B8234" s="316">
        <v>268</v>
      </c>
      <c r="C8234" s="316">
        <v>268</v>
      </c>
      <c r="D8234" s="266">
        <f t="shared" si="157"/>
        <v>0</v>
      </c>
    </row>
    <row r="8235" spans="1:4" x14ac:dyDescent="0.25">
      <c r="A8235" s="316" t="s">
        <v>5828</v>
      </c>
      <c r="B8235" s="316">
        <v>5157</v>
      </c>
      <c r="C8235" s="316">
        <v>5157</v>
      </c>
      <c r="D8235" s="266">
        <f t="shared" ref="D8235:D8268" si="158">(B8235-C8235)</f>
        <v>0</v>
      </c>
    </row>
    <row r="8236" spans="1:4" x14ac:dyDescent="0.25">
      <c r="A8236" s="316" t="s">
        <v>5829</v>
      </c>
      <c r="B8236" s="316">
        <v>1961</v>
      </c>
      <c r="C8236" s="316">
        <v>1961</v>
      </c>
      <c r="D8236" s="266">
        <f t="shared" si="158"/>
        <v>0</v>
      </c>
    </row>
    <row r="8237" spans="1:4" x14ac:dyDescent="0.25">
      <c r="A8237" s="316" t="s">
        <v>5829</v>
      </c>
      <c r="B8237" s="316">
        <v>1961</v>
      </c>
      <c r="C8237" s="316">
        <v>1961</v>
      </c>
      <c r="D8237" s="266">
        <f t="shared" si="158"/>
        <v>0</v>
      </c>
    </row>
    <row r="8238" spans="1:4" x14ac:dyDescent="0.25">
      <c r="A8238" s="316" t="s">
        <v>5829</v>
      </c>
      <c r="B8238" s="316">
        <v>1961</v>
      </c>
      <c r="C8238" s="316">
        <v>1961</v>
      </c>
      <c r="D8238" s="266">
        <f t="shared" si="158"/>
        <v>0</v>
      </c>
    </row>
    <row r="8239" spans="1:4" x14ac:dyDescent="0.25">
      <c r="A8239" s="316" t="s">
        <v>5829</v>
      </c>
      <c r="B8239" s="316">
        <v>1961</v>
      </c>
      <c r="C8239" s="316">
        <v>1961</v>
      </c>
      <c r="D8239" s="266">
        <f t="shared" si="158"/>
        <v>0</v>
      </c>
    </row>
    <row r="8240" spans="1:4" x14ac:dyDescent="0.25">
      <c r="A8240" s="316" t="s">
        <v>5830</v>
      </c>
      <c r="B8240" s="316">
        <v>23618</v>
      </c>
      <c r="C8240" s="316">
        <v>23618</v>
      </c>
      <c r="D8240" s="266">
        <f t="shared" si="158"/>
        <v>0</v>
      </c>
    </row>
    <row r="8241" spans="1:4" x14ac:dyDescent="0.25">
      <c r="A8241" s="316" t="s">
        <v>5831</v>
      </c>
      <c r="B8241" s="316">
        <v>3145</v>
      </c>
      <c r="C8241" s="316">
        <v>3145</v>
      </c>
      <c r="D8241" s="266">
        <f t="shared" si="158"/>
        <v>0</v>
      </c>
    </row>
    <row r="8242" spans="1:4" x14ac:dyDescent="0.25">
      <c r="A8242" s="316" t="s">
        <v>5831</v>
      </c>
      <c r="B8242" s="316">
        <v>3146</v>
      </c>
      <c r="C8242" s="316">
        <v>3146</v>
      </c>
      <c r="D8242" s="266">
        <f t="shared" si="158"/>
        <v>0</v>
      </c>
    </row>
    <row r="8243" spans="1:4" x14ac:dyDescent="0.25">
      <c r="A8243" s="316" t="s">
        <v>5832</v>
      </c>
      <c r="B8243" s="316">
        <v>11807</v>
      </c>
      <c r="C8243" s="316">
        <v>11807</v>
      </c>
      <c r="D8243" s="266">
        <f t="shared" si="158"/>
        <v>0</v>
      </c>
    </row>
    <row r="8244" spans="1:4" x14ac:dyDescent="0.25">
      <c r="A8244" s="316" t="s">
        <v>5833</v>
      </c>
      <c r="B8244" s="316">
        <v>2358</v>
      </c>
      <c r="C8244" s="316">
        <v>2358</v>
      </c>
      <c r="D8244" s="266">
        <f t="shared" si="158"/>
        <v>0</v>
      </c>
    </row>
    <row r="8245" spans="1:4" x14ac:dyDescent="0.25">
      <c r="A8245" s="316" t="s">
        <v>5833</v>
      </c>
      <c r="B8245" s="316">
        <v>2358</v>
      </c>
      <c r="C8245" s="316">
        <v>2358</v>
      </c>
      <c r="D8245" s="266">
        <f t="shared" si="158"/>
        <v>0</v>
      </c>
    </row>
    <row r="8246" spans="1:4" x14ac:dyDescent="0.25">
      <c r="A8246" s="316" t="s">
        <v>5833</v>
      </c>
      <c r="B8246" s="316">
        <v>2358</v>
      </c>
      <c r="C8246" s="316">
        <v>2358</v>
      </c>
      <c r="D8246" s="266">
        <f t="shared" si="158"/>
        <v>0</v>
      </c>
    </row>
    <row r="8247" spans="1:4" x14ac:dyDescent="0.25">
      <c r="A8247" s="316" t="s">
        <v>5834</v>
      </c>
      <c r="B8247" s="316">
        <v>5508</v>
      </c>
      <c r="C8247" s="316">
        <v>5508</v>
      </c>
      <c r="D8247" s="266">
        <f t="shared" si="158"/>
        <v>0</v>
      </c>
    </row>
    <row r="8248" spans="1:4" x14ac:dyDescent="0.25">
      <c r="A8248" s="316" t="s">
        <v>5834</v>
      </c>
      <c r="B8248" s="316">
        <v>5508</v>
      </c>
      <c r="C8248" s="316">
        <v>5508</v>
      </c>
      <c r="D8248" s="266">
        <f t="shared" si="158"/>
        <v>0</v>
      </c>
    </row>
    <row r="8249" spans="1:4" x14ac:dyDescent="0.25">
      <c r="A8249" s="316" t="s">
        <v>5835</v>
      </c>
      <c r="B8249" s="316">
        <v>9445</v>
      </c>
      <c r="C8249" s="316">
        <v>9445</v>
      </c>
      <c r="D8249" s="266">
        <f t="shared" si="158"/>
        <v>0</v>
      </c>
    </row>
    <row r="8250" spans="1:4" x14ac:dyDescent="0.25">
      <c r="A8250" s="316" t="s">
        <v>5836</v>
      </c>
      <c r="B8250" s="316">
        <v>9445</v>
      </c>
      <c r="C8250" s="316">
        <v>9445</v>
      </c>
      <c r="D8250" s="266">
        <f t="shared" si="158"/>
        <v>0</v>
      </c>
    </row>
    <row r="8251" spans="1:4" x14ac:dyDescent="0.25">
      <c r="A8251" s="316" t="s">
        <v>5836</v>
      </c>
      <c r="B8251" s="316">
        <v>9445</v>
      </c>
      <c r="C8251" s="316">
        <v>9445</v>
      </c>
      <c r="D8251" s="266">
        <f t="shared" si="158"/>
        <v>0</v>
      </c>
    </row>
    <row r="8252" spans="1:4" x14ac:dyDescent="0.25">
      <c r="A8252" s="316" t="s">
        <v>5837</v>
      </c>
      <c r="B8252" s="316">
        <v>2358</v>
      </c>
      <c r="C8252" s="316">
        <v>2358</v>
      </c>
      <c r="D8252" s="266">
        <f t="shared" si="158"/>
        <v>0</v>
      </c>
    </row>
    <row r="8253" spans="1:4" x14ac:dyDescent="0.25">
      <c r="A8253" s="316" t="s">
        <v>5837</v>
      </c>
      <c r="B8253" s="316">
        <v>2358</v>
      </c>
      <c r="C8253" s="316">
        <v>2358</v>
      </c>
      <c r="D8253" s="266">
        <f t="shared" si="158"/>
        <v>0</v>
      </c>
    </row>
    <row r="8254" spans="1:4" x14ac:dyDescent="0.25">
      <c r="A8254" s="316" t="s">
        <v>5838</v>
      </c>
      <c r="B8254" s="316">
        <v>3933</v>
      </c>
      <c r="C8254" s="316">
        <v>3933</v>
      </c>
      <c r="D8254" s="266">
        <f t="shared" si="158"/>
        <v>0</v>
      </c>
    </row>
    <row r="8255" spans="1:4" x14ac:dyDescent="0.25">
      <c r="A8255" s="316" t="s">
        <v>5839</v>
      </c>
      <c r="B8255" s="316">
        <v>469</v>
      </c>
      <c r="C8255" s="316">
        <v>469</v>
      </c>
      <c r="D8255" s="266">
        <f t="shared" si="158"/>
        <v>0</v>
      </c>
    </row>
    <row r="8256" spans="1:4" x14ac:dyDescent="0.25">
      <c r="A8256" s="316" t="s">
        <v>5839</v>
      </c>
      <c r="B8256" s="316">
        <v>469</v>
      </c>
      <c r="C8256" s="316">
        <v>469</v>
      </c>
      <c r="D8256" s="266">
        <f t="shared" si="158"/>
        <v>0</v>
      </c>
    </row>
    <row r="8257" spans="1:4" x14ac:dyDescent="0.25">
      <c r="A8257" s="316" t="s">
        <v>5839</v>
      </c>
      <c r="B8257" s="316">
        <v>469</v>
      </c>
      <c r="C8257" s="316">
        <v>469</v>
      </c>
      <c r="D8257" s="266">
        <f t="shared" si="158"/>
        <v>0</v>
      </c>
    </row>
    <row r="8258" spans="1:4" x14ac:dyDescent="0.25">
      <c r="A8258" s="316" t="s">
        <v>5840</v>
      </c>
      <c r="B8258" s="316">
        <v>469</v>
      </c>
      <c r="C8258" s="316">
        <v>469</v>
      </c>
      <c r="D8258" s="266">
        <f t="shared" si="158"/>
        <v>0</v>
      </c>
    </row>
    <row r="8259" spans="1:4" x14ac:dyDescent="0.25">
      <c r="A8259" s="316" t="s">
        <v>5840</v>
      </c>
      <c r="B8259" s="316">
        <v>469</v>
      </c>
      <c r="C8259" s="316">
        <v>469</v>
      </c>
      <c r="D8259" s="266">
        <f t="shared" si="158"/>
        <v>0</v>
      </c>
    </row>
    <row r="8260" spans="1:4" x14ac:dyDescent="0.25">
      <c r="A8260" s="316" t="s">
        <v>5841</v>
      </c>
      <c r="B8260" s="316">
        <v>6295</v>
      </c>
      <c r="C8260" s="316">
        <v>6295</v>
      </c>
      <c r="D8260" s="266">
        <f t="shared" si="158"/>
        <v>0</v>
      </c>
    </row>
    <row r="8261" spans="1:4" x14ac:dyDescent="0.25">
      <c r="A8261" s="316" t="s">
        <v>5842</v>
      </c>
      <c r="B8261" s="316">
        <v>6295</v>
      </c>
      <c r="C8261" s="316">
        <v>6295</v>
      </c>
      <c r="D8261" s="266">
        <f t="shared" si="158"/>
        <v>0</v>
      </c>
    </row>
    <row r="8262" spans="1:4" x14ac:dyDescent="0.25">
      <c r="A8262" s="316" t="s">
        <v>5843</v>
      </c>
      <c r="B8262" s="316">
        <v>2752</v>
      </c>
      <c r="C8262" s="316">
        <v>2752</v>
      </c>
      <c r="D8262" s="266">
        <f t="shared" si="158"/>
        <v>0</v>
      </c>
    </row>
    <row r="8263" spans="1:4" x14ac:dyDescent="0.25">
      <c r="A8263" s="316" t="s">
        <v>5843</v>
      </c>
      <c r="B8263" s="316">
        <v>2752</v>
      </c>
      <c r="C8263" s="316">
        <v>2752</v>
      </c>
      <c r="D8263" s="266">
        <f t="shared" si="158"/>
        <v>0</v>
      </c>
    </row>
    <row r="8264" spans="1:4" x14ac:dyDescent="0.25">
      <c r="A8264" s="316" t="s">
        <v>5844</v>
      </c>
      <c r="B8264" s="316">
        <v>7870</v>
      </c>
      <c r="C8264" s="316">
        <v>7870</v>
      </c>
      <c r="D8264" s="266">
        <f t="shared" si="158"/>
        <v>0</v>
      </c>
    </row>
    <row r="8265" spans="1:4" x14ac:dyDescent="0.25">
      <c r="A8265" s="316" t="s">
        <v>5845</v>
      </c>
      <c r="B8265" s="316">
        <v>4720</v>
      </c>
      <c r="C8265" s="316">
        <v>4720</v>
      </c>
      <c r="D8265" s="266">
        <f t="shared" si="158"/>
        <v>0</v>
      </c>
    </row>
    <row r="8266" spans="1:4" x14ac:dyDescent="0.25">
      <c r="A8266" s="316" t="s">
        <v>5845</v>
      </c>
      <c r="B8266" s="316">
        <v>4720</v>
      </c>
      <c r="C8266" s="316">
        <v>4720</v>
      </c>
      <c r="D8266" s="266">
        <f t="shared" si="158"/>
        <v>0</v>
      </c>
    </row>
    <row r="8267" spans="1:4" x14ac:dyDescent="0.25">
      <c r="A8267" s="265" t="s">
        <v>5846</v>
      </c>
      <c r="B8267" s="316">
        <v>3146</v>
      </c>
      <c r="C8267" s="316">
        <v>3146</v>
      </c>
      <c r="D8267" s="266">
        <f t="shared" si="158"/>
        <v>0</v>
      </c>
    </row>
    <row r="8268" spans="1:4" x14ac:dyDescent="0.25">
      <c r="A8268" s="316" t="s">
        <v>5847</v>
      </c>
      <c r="B8268" s="316">
        <v>19681</v>
      </c>
      <c r="C8268" s="316">
        <v>19681</v>
      </c>
      <c r="D8268" s="266">
        <f t="shared" si="158"/>
        <v>0</v>
      </c>
    </row>
    <row r="8269" spans="1:4" x14ac:dyDescent="0.25">
      <c r="A8269" s="265" t="s">
        <v>1655</v>
      </c>
      <c r="B8269" s="436">
        <f>SUM(B7530:B8268)</f>
        <v>7065175</v>
      </c>
      <c r="C8269" s="436">
        <f>(B8269)</f>
        <v>7065175</v>
      </c>
      <c r="D8269" s="266">
        <f t="shared" ref="D8269" si="159">SUM(B8269-C8269)</f>
        <v>0</v>
      </c>
    </row>
    <row r="8270" spans="1:4" x14ac:dyDescent="0.25">
      <c r="A8270" s="327" t="s">
        <v>3211</v>
      </c>
      <c r="B8270" s="328">
        <f>SUM(B7529:B8269)</f>
        <v>25602936</v>
      </c>
      <c r="C8270" s="328">
        <f>SUM(C7529:C8269)</f>
        <v>25507920</v>
      </c>
      <c r="D8270" s="325">
        <f>SUM(B8270-C8270)</f>
        <v>95016</v>
      </c>
    </row>
    <row r="8271" spans="1:4" ht="31.5" x14ac:dyDescent="0.25">
      <c r="A8271" s="411" t="s">
        <v>3985</v>
      </c>
      <c r="B8271" s="444">
        <f>SUM(B8270)</f>
        <v>25602936</v>
      </c>
      <c r="C8271" s="444">
        <f t="shared" ref="C8271:D8271" si="160">SUM(C8270)</f>
        <v>25507920</v>
      </c>
      <c r="D8271" s="444">
        <f t="shared" si="160"/>
        <v>95016</v>
      </c>
    </row>
    <row r="8272" spans="1:4" x14ac:dyDescent="0.25">
      <c r="A8272" s="294"/>
      <c r="B8272" s="294"/>
      <c r="C8272" s="294"/>
      <c r="D8272" s="294"/>
    </row>
    <row r="8273" spans="1:4" x14ac:dyDescent="0.25">
      <c r="A8273" s="299" t="s">
        <v>3</v>
      </c>
      <c r="B8273" s="294"/>
      <c r="C8273" s="294"/>
      <c r="D8273" s="294"/>
    </row>
    <row r="8274" spans="1:4" x14ac:dyDescent="0.25">
      <c r="A8274" s="294" t="s">
        <v>4360</v>
      </c>
      <c r="B8274" s="297">
        <v>314961</v>
      </c>
      <c r="C8274" s="297">
        <v>273084</v>
      </c>
      <c r="D8274" s="453">
        <f>(B8274-C8274)</f>
        <v>41877</v>
      </c>
    </row>
    <row r="8275" spans="1:4" x14ac:dyDescent="0.25">
      <c r="A8275" s="295" t="s">
        <v>3749</v>
      </c>
      <c r="B8275" s="296">
        <v>431250</v>
      </c>
      <c r="C8275" s="296">
        <v>431250</v>
      </c>
      <c r="D8275" s="453">
        <f t="shared" ref="D8275:D8283" si="161">(B8275-C8275)</f>
        <v>0</v>
      </c>
    </row>
    <row r="8276" spans="1:4" x14ac:dyDescent="0.25">
      <c r="A8276" s="295" t="s">
        <v>3750</v>
      </c>
      <c r="B8276" s="296">
        <v>123750</v>
      </c>
      <c r="C8276" s="296">
        <v>123750</v>
      </c>
      <c r="D8276" s="453">
        <f t="shared" si="161"/>
        <v>0</v>
      </c>
    </row>
    <row r="8277" spans="1:4" x14ac:dyDescent="0.25">
      <c r="A8277" s="295" t="s">
        <v>3751</v>
      </c>
      <c r="B8277" s="296">
        <v>651250</v>
      </c>
      <c r="C8277" s="296">
        <v>651250</v>
      </c>
      <c r="D8277" s="453">
        <f t="shared" si="161"/>
        <v>0</v>
      </c>
    </row>
    <row r="8278" spans="1:4" x14ac:dyDescent="0.25">
      <c r="A8278" s="295" t="s">
        <v>3752</v>
      </c>
      <c r="B8278" s="296">
        <v>274800</v>
      </c>
      <c r="C8278" s="296">
        <v>274800</v>
      </c>
      <c r="D8278" s="453">
        <f t="shared" si="161"/>
        <v>0</v>
      </c>
    </row>
    <row r="8279" spans="1:4" x14ac:dyDescent="0.25">
      <c r="A8279" s="295" t="s">
        <v>3752</v>
      </c>
      <c r="B8279" s="296">
        <v>274800</v>
      </c>
      <c r="C8279" s="296">
        <v>274800</v>
      </c>
      <c r="D8279" s="453">
        <f t="shared" si="161"/>
        <v>0</v>
      </c>
    </row>
    <row r="8280" spans="1:4" x14ac:dyDescent="0.25">
      <c r="A8280" s="295" t="s">
        <v>3752</v>
      </c>
      <c r="B8280" s="296">
        <v>274800</v>
      </c>
      <c r="C8280" s="296">
        <v>274800</v>
      </c>
      <c r="D8280" s="453">
        <f t="shared" si="161"/>
        <v>0</v>
      </c>
    </row>
    <row r="8281" spans="1:4" x14ac:dyDescent="0.25">
      <c r="A8281" s="295" t="s">
        <v>3752</v>
      </c>
      <c r="B8281" s="296">
        <v>274800</v>
      </c>
      <c r="C8281" s="296">
        <v>274800</v>
      </c>
      <c r="D8281" s="453">
        <f t="shared" si="161"/>
        <v>0</v>
      </c>
    </row>
    <row r="8282" spans="1:4" x14ac:dyDescent="0.25">
      <c r="A8282" s="295" t="s">
        <v>3752</v>
      </c>
      <c r="B8282" s="296">
        <v>274800</v>
      </c>
      <c r="C8282" s="296">
        <v>274800</v>
      </c>
      <c r="D8282" s="453">
        <f t="shared" si="161"/>
        <v>0</v>
      </c>
    </row>
    <row r="8283" spans="1:4" x14ac:dyDescent="0.25">
      <c r="A8283" s="295" t="s">
        <v>3752</v>
      </c>
      <c r="B8283" s="296">
        <v>274800</v>
      </c>
      <c r="C8283" s="296">
        <v>274800</v>
      </c>
      <c r="D8283" s="453">
        <f t="shared" si="161"/>
        <v>0</v>
      </c>
    </row>
    <row r="8284" spans="1:4" x14ac:dyDescent="0.25">
      <c r="A8284" s="406" t="s">
        <v>5848</v>
      </c>
      <c r="B8284" s="296">
        <v>314960</v>
      </c>
      <c r="C8284" s="296">
        <v>26198</v>
      </c>
      <c r="D8284" s="453">
        <f>(B8284-C8284)</f>
        <v>288762</v>
      </c>
    </row>
    <row r="8285" spans="1:4" x14ac:dyDescent="0.25">
      <c r="A8285" s="335" t="s">
        <v>1601</v>
      </c>
      <c r="B8285" s="329">
        <f>SUM(B8274:B8284)</f>
        <v>3484971</v>
      </c>
      <c r="C8285" s="329">
        <f>SUM(C8274:C8284)</f>
        <v>3154332</v>
      </c>
      <c r="D8285" s="454">
        <f>(B8285-C8285)</f>
        <v>330639</v>
      </c>
    </row>
    <row r="8286" spans="1:4" x14ac:dyDescent="0.25">
      <c r="A8286" s="294" t="s">
        <v>3986</v>
      </c>
      <c r="B8286" s="297">
        <v>749000</v>
      </c>
      <c r="C8286" s="297">
        <v>749000</v>
      </c>
      <c r="D8286" s="455">
        <f>B8286-C8286</f>
        <v>0</v>
      </c>
    </row>
    <row r="8287" spans="1:4" x14ac:dyDescent="0.25">
      <c r="A8287" s="295" t="s">
        <v>3753</v>
      </c>
      <c r="B8287" s="297">
        <v>245538</v>
      </c>
      <c r="C8287" s="297">
        <v>245538</v>
      </c>
      <c r="D8287" s="455">
        <f t="shared" ref="D8287:D8314" si="162">B8287-C8287</f>
        <v>0</v>
      </c>
    </row>
    <row r="8288" spans="1:4" x14ac:dyDescent="0.25">
      <c r="A8288" s="295" t="s">
        <v>3754</v>
      </c>
      <c r="B8288" s="296">
        <v>220000</v>
      </c>
      <c r="C8288" s="296">
        <v>220000</v>
      </c>
      <c r="D8288" s="455">
        <f t="shared" si="162"/>
        <v>0</v>
      </c>
    </row>
    <row r="8289" spans="1:4" x14ac:dyDescent="0.25">
      <c r="A8289" s="295" t="s">
        <v>3755</v>
      </c>
      <c r="B8289" s="296">
        <v>448000</v>
      </c>
      <c r="C8289" s="296">
        <v>448000</v>
      </c>
      <c r="D8289" s="455">
        <f t="shared" si="162"/>
        <v>0</v>
      </c>
    </row>
    <row r="8290" spans="1:4" x14ac:dyDescent="0.25">
      <c r="A8290" s="295" t="s">
        <v>1673</v>
      </c>
      <c r="B8290" s="296">
        <v>1080000</v>
      </c>
      <c r="C8290" s="296">
        <v>1080000</v>
      </c>
      <c r="D8290" s="455">
        <f t="shared" si="162"/>
        <v>0</v>
      </c>
    </row>
    <row r="8291" spans="1:4" x14ac:dyDescent="0.25">
      <c r="A8291" s="295" t="s">
        <v>3756</v>
      </c>
      <c r="B8291" s="296">
        <v>429000</v>
      </c>
      <c r="C8291" s="296">
        <v>429000</v>
      </c>
      <c r="D8291" s="455">
        <f t="shared" si="162"/>
        <v>0</v>
      </c>
    </row>
    <row r="8292" spans="1:4" x14ac:dyDescent="0.25">
      <c r="A8292" s="295" t="s">
        <v>3757</v>
      </c>
      <c r="B8292" s="296">
        <v>3416000</v>
      </c>
      <c r="C8292" s="296">
        <v>3416000</v>
      </c>
      <c r="D8292" s="455">
        <f t="shared" si="162"/>
        <v>0</v>
      </c>
    </row>
    <row r="8293" spans="1:4" x14ac:dyDescent="0.25">
      <c r="A8293" s="295" t="s">
        <v>3758</v>
      </c>
      <c r="B8293" s="296">
        <v>218890</v>
      </c>
      <c r="C8293" s="297">
        <v>218890</v>
      </c>
      <c r="D8293" s="455">
        <f t="shared" si="162"/>
        <v>0</v>
      </c>
    </row>
    <row r="8294" spans="1:4" x14ac:dyDescent="0.25">
      <c r="A8294" s="295" t="s">
        <v>3759</v>
      </c>
      <c r="B8294" s="296">
        <v>129900</v>
      </c>
      <c r="C8294" s="296">
        <v>129900</v>
      </c>
      <c r="D8294" s="455">
        <f t="shared" si="162"/>
        <v>0</v>
      </c>
    </row>
    <row r="8295" spans="1:4" x14ac:dyDescent="0.25">
      <c r="A8295" s="295" t="s">
        <v>3760</v>
      </c>
      <c r="B8295" s="296">
        <v>100000</v>
      </c>
      <c r="C8295" s="296">
        <v>100000</v>
      </c>
      <c r="D8295" s="455">
        <f t="shared" si="162"/>
        <v>0</v>
      </c>
    </row>
    <row r="8296" spans="1:4" x14ac:dyDescent="0.25">
      <c r="A8296" s="295" t="s">
        <v>3761</v>
      </c>
      <c r="B8296" s="296">
        <v>121250</v>
      </c>
      <c r="C8296" s="296">
        <v>121250</v>
      </c>
      <c r="D8296" s="455">
        <f t="shared" si="162"/>
        <v>0</v>
      </c>
    </row>
    <row r="8297" spans="1:4" x14ac:dyDescent="0.25">
      <c r="A8297" s="295" t="s">
        <v>3762</v>
      </c>
      <c r="B8297" s="296">
        <v>218750</v>
      </c>
      <c r="C8297" s="296">
        <v>218750</v>
      </c>
      <c r="D8297" s="455">
        <f t="shared" si="162"/>
        <v>0</v>
      </c>
    </row>
    <row r="8298" spans="1:4" x14ac:dyDescent="0.25">
      <c r="A8298" s="295" t="s">
        <v>3763</v>
      </c>
      <c r="B8298" s="296">
        <v>147500</v>
      </c>
      <c r="C8298" s="296">
        <v>147500</v>
      </c>
      <c r="D8298" s="455">
        <f t="shared" si="162"/>
        <v>0</v>
      </c>
    </row>
    <row r="8299" spans="1:4" x14ac:dyDescent="0.25">
      <c r="A8299" s="295" t="s">
        <v>3764</v>
      </c>
      <c r="B8299" s="296">
        <v>149880</v>
      </c>
      <c r="C8299" s="296">
        <v>149880</v>
      </c>
      <c r="D8299" s="455">
        <f t="shared" si="162"/>
        <v>0</v>
      </c>
    </row>
    <row r="8300" spans="1:4" x14ac:dyDescent="0.25">
      <c r="A8300" s="295" t="s">
        <v>3765</v>
      </c>
      <c r="B8300" s="296">
        <v>119880</v>
      </c>
      <c r="C8300" s="296">
        <v>119880</v>
      </c>
      <c r="D8300" s="455">
        <f t="shared" si="162"/>
        <v>0</v>
      </c>
    </row>
    <row r="8301" spans="1:4" x14ac:dyDescent="0.25">
      <c r="A8301" s="295" t="s">
        <v>1668</v>
      </c>
      <c r="B8301" s="296">
        <v>204000</v>
      </c>
      <c r="C8301" s="296">
        <v>204000</v>
      </c>
      <c r="D8301" s="455">
        <f t="shared" si="162"/>
        <v>0</v>
      </c>
    </row>
    <row r="8302" spans="1:4" x14ac:dyDescent="0.25">
      <c r="A8302" s="295" t="s">
        <v>1668</v>
      </c>
      <c r="B8302" s="296">
        <v>204000</v>
      </c>
      <c r="C8302" s="296">
        <v>204000</v>
      </c>
      <c r="D8302" s="455">
        <f t="shared" si="162"/>
        <v>0</v>
      </c>
    </row>
    <row r="8303" spans="1:4" x14ac:dyDescent="0.25">
      <c r="A8303" s="295" t="s">
        <v>1667</v>
      </c>
      <c r="B8303" s="296">
        <v>96000</v>
      </c>
      <c r="C8303" s="296">
        <v>96000</v>
      </c>
      <c r="D8303" s="455">
        <f t="shared" si="162"/>
        <v>0</v>
      </c>
    </row>
    <row r="8304" spans="1:4" x14ac:dyDescent="0.25">
      <c r="A8304" s="295" t="s">
        <v>1666</v>
      </c>
      <c r="B8304" s="296">
        <v>196400</v>
      </c>
      <c r="C8304" s="296">
        <v>196400</v>
      </c>
      <c r="D8304" s="455">
        <f t="shared" si="162"/>
        <v>0</v>
      </c>
    </row>
    <row r="8305" spans="1:4" x14ac:dyDescent="0.25">
      <c r="A8305" s="295" t="s">
        <v>3766</v>
      </c>
      <c r="B8305" s="296">
        <v>32000</v>
      </c>
      <c r="C8305" s="296">
        <v>32000</v>
      </c>
      <c r="D8305" s="455">
        <f t="shared" si="162"/>
        <v>0</v>
      </c>
    </row>
    <row r="8306" spans="1:4" x14ac:dyDescent="0.25">
      <c r="A8306" s="295" t="s">
        <v>3767</v>
      </c>
      <c r="B8306" s="296">
        <v>228000</v>
      </c>
      <c r="C8306" s="296">
        <v>228000</v>
      </c>
      <c r="D8306" s="455">
        <f t="shared" si="162"/>
        <v>0</v>
      </c>
    </row>
    <row r="8307" spans="1:4" x14ac:dyDescent="0.25">
      <c r="A8307" s="295" t="s">
        <v>3768</v>
      </c>
      <c r="B8307" s="296">
        <v>46000</v>
      </c>
      <c r="C8307" s="296">
        <v>46000</v>
      </c>
      <c r="D8307" s="455">
        <f t="shared" si="162"/>
        <v>0</v>
      </c>
    </row>
    <row r="8308" spans="1:4" x14ac:dyDescent="0.25">
      <c r="A8308" s="295" t="s">
        <v>1672</v>
      </c>
      <c r="B8308" s="296">
        <v>52848</v>
      </c>
      <c r="C8308" s="296">
        <v>52848</v>
      </c>
      <c r="D8308" s="455">
        <f t="shared" si="162"/>
        <v>0</v>
      </c>
    </row>
    <row r="8309" spans="1:4" x14ac:dyDescent="0.25">
      <c r="A8309" s="295" t="s">
        <v>3769</v>
      </c>
      <c r="B8309" s="296">
        <v>66180</v>
      </c>
      <c r="C8309" s="296">
        <v>66180</v>
      </c>
      <c r="D8309" s="455">
        <f t="shared" si="162"/>
        <v>0</v>
      </c>
    </row>
    <row r="8310" spans="1:4" x14ac:dyDescent="0.25">
      <c r="A8310" s="295" t="s">
        <v>1669</v>
      </c>
      <c r="B8310" s="296">
        <v>41600</v>
      </c>
      <c r="C8310" s="296">
        <v>41600</v>
      </c>
      <c r="D8310" s="455">
        <f t="shared" si="162"/>
        <v>0</v>
      </c>
    </row>
    <row r="8311" spans="1:4" x14ac:dyDescent="0.25">
      <c r="A8311" s="295" t="s">
        <v>1671</v>
      </c>
      <c r="B8311" s="296">
        <v>183680</v>
      </c>
      <c r="C8311" s="296">
        <v>183680</v>
      </c>
      <c r="D8311" s="455">
        <f t="shared" si="162"/>
        <v>0</v>
      </c>
    </row>
    <row r="8312" spans="1:4" x14ac:dyDescent="0.25">
      <c r="A8312" s="295" t="s">
        <v>3770</v>
      </c>
      <c r="B8312" s="296">
        <v>120000</v>
      </c>
      <c r="C8312" s="296">
        <v>120000</v>
      </c>
      <c r="D8312" s="455">
        <f t="shared" si="162"/>
        <v>0</v>
      </c>
    </row>
    <row r="8313" spans="1:4" x14ac:dyDescent="0.25">
      <c r="A8313" s="295" t="s">
        <v>1670</v>
      </c>
      <c r="B8313" s="296">
        <v>120000</v>
      </c>
      <c r="C8313" s="296">
        <v>120000</v>
      </c>
      <c r="D8313" s="455">
        <f t="shared" si="162"/>
        <v>0</v>
      </c>
    </row>
    <row r="8314" spans="1:4" x14ac:dyDescent="0.25">
      <c r="A8314" s="295" t="s">
        <v>3771</v>
      </c>
      <c r="B8314" s="296">
        <v>63200</v>
      </c>
      <c r="C8314" s="296">
        <v>63200</v>
      </c>
      <c r="D8314" s="455">
        <f t="shared" si="162"/>
        <v>0</v>
      </c>
    </row>
    <row r="8315" spans="1:4" x14ac:dyDescent="0.25">
      <c r="A8315" s="295" t="s">
        <v>1674</v>
      </c>
      <c r="B8315" s="330">
        <v>1550000</v>
      </c>
      <c r="C8315" s="330">
        <v>0</v>
      </c>
      <c r="D8315" s="330">
        <f>B8315-C8315</f>
        <v>1550000</v>
      </c>
    </row>
    <row r="8316" spans="1:4" x14ac:dyDescent="0.25">
      <c r="A8316" s="295" t="s">
        <v>2102</v>
      </c>
      <c r="B8316" s="331">
        <v>6395013</v>
      </c>
      <c r="C8316" s="331">
        <v>6395013</v>
      </c>
      <c r="D8316" s="331">
        <f>B8316-C8316</f>
        <v>0</v>
      </c>
    </row>
    <row r="8317" spans="1:4" x14ac:dyDescent="0.25">
      <c r="A8317" s="431" t="s">
        <v>1653</v>
      </c>
      <c r="B8317" s="430">
        <f>SUM(B8286:B8316)</f>
        <v>17392509</v>
      </c>
      <c r="C8317" s="430">
        <f>SUM(C8286:C8316)</f>
        <v>15842509</v>
      </c>
      <c r="D8317" s="430">
        <f>SUM(D8286:D8316)</f>
        <v>1550000</v>
      </c>
    </row>
    <row r="8318" spans="1:4" x14ac:dyDescent="0.25">
      <c r="A8318" s="294" t="s">
        <v>4981</v>
      </c>
      <c r="B8318" s="332">
        <v>11024</v>
      </c>
      <c r="C8318" s="332">
        <v>11024</v>
      </c>
      <c r="D8318" s="331">
        <f>(B8318-C8318)</f>
        <v>0</v>
      </c>
    </row>
    <row r="8319" spans="1:4" x14ac:dyDescent="0.25">
      <c r="A8319" s="294" t="s">
        <v>4982</v>
      </c>
      <c r="B8319" s="332">
        <v>53543</v>
      </c>
      <c r="C8319" s="332">
        <v>53543</v>
      </c>
      <c r="D8319" s="331">
        <f t="shared" ref="D8319:D8382" si="163">(B8319-C8319)</f>
        <v>0</v>
      </c>
    </row>
    <row r="8320" spans="1:4" x14ac:dyDescent="0.25">
      <c r="A8320" s="294" t="s">
        <v>4983</v>
      </c>
      <c r="B8320" s="332">
        <v>74803</v>
      </c>
      <c r="C8320" s="332">
        <v>74803</v>
      </c>
      <c r="D8320" s="331">
        <f t="shared" si="163"/>
        <v>0</v>
      </c>
    </row>
    <row r="8321" spans="1:4" x14ac:dyDescent="0.25">
      <c r="A8321" s="294" t="s">
        <v>4984</v>
      </c>
      <c r="B8321" s="332">
        <v>21260</v>
      </c>
      <c r="C8321" s="332">
        <v>21260</v>
      </c>
      <c r="D8321" s="331">
        <f t="shared" si="163"/>
        <v>0</v>
      </c>
    </row>
    <row r="8322" spans="1:4" x14ac:dyDescent="0.25">
      <c r="A8322" s="294" t="s">
        <v>4985</v>
      </c>
      <c r="B8322" s="332">
        <v>43290</v>
      </c>
      <c r="C8322" s="332">
        <v>43290</v>
      </c>
      <c r="D8322" s="331">
        <f t="shared" si="163"/>
        <v>0</v>
      </c>
    </row>
    <row r="8323" spans="1:4" x14ac:dyDescent="0.25">
      <c r="A8323" s="294" t="s">
        <v>4986</v>
      </c>
      <c r="B8323" s="332">
        <v>39370</v>
      </c>
      <c r="C8323" s="332">
        <v>39370</v>
      </c>
      <c r="D8323" s="331">
        <f t="shared" si="163"/>
        <v>0</v>
      </c>
    </row>
    <row r="8324" spans="1:4" x14ac:dyDescent="0.25">
      <c r="A8324" s="294" t="s">
        <v>4987</v>
      </c>
      <c r="B8324" s="332">
        <v>39370</v>
      </c>
      <c r="C8324" s="332">
        <v>39370</v>
      </c>
      <c r="D8324" s="331">
        <f t="shared" si="163"/>
        <v>0</v>
      </c>
    </row>
    <row r="8325" spans="1:4" x14ac:dyDescent="0.25">
      <c r="A8325" s="294" t="s">
        <v>4988</v>
      </c>
      <c r="B8325" s="332">
        <v>82300</v>
      </c>
      <c r="C8325" s="332">
        <v>82300</v>
      </c>
      <c r="D8325" s="331">
        <f t="shared" si="163"/>
        <v>0</v>
      </c>
    </row>
    <row r="8326" spans="1:4" x14ac:dyDescent="0.25">
      <c r="A8326" s="294" t="s">
        <v>4989</v>
      </c>
      <c r="B8326" s="332">
        <v>52724</v>
      </c>
      <c r="C8326" s="332">
        <v>52724</v>
      </c>
      <c r="D8326" s="331">
        <f t="shared" si="163"/>
        <v>0</v>
      </c>
    </row>
    <row r="8327" spans="1:4" x14ac:dyDescent="0.25">
      <c r="A8327" s="294" t="s">
        <v>4990</v>
      </c>
      <c r="B8327" s="332">
        <v>82300</v>
      </c>
      <c r="C8327" s="332">
        <v>82300</v>
      </c>
      <c r="D8327" s="331">
        <f t="shared" si="163"/>
        <v>0</v>
      </c>
    </row>
    <row r="8328" spans="1:4" x14ac:dyDescent="0.25">
      <c r="A8328" s="294" t="s">
        <v>4991</v>
      </c>
      <c r="B8328" s="332">
        <v>119685</v>
      </c>
      <c r="C8328" s="332">
        <v>119685</v>
      </c>
      <c r="D8328" s="331">
        <f t="shared" si="163"/>
        <v>0</v>
      </c>
    </row>
    <row r="8329" spans="1:4" x14ac:dyDescent="0.25">
      <c r="A8329" s="294" t="s">
        <v>4992</v>
      </c>
      <c r="B8329" s="332">
        <v>8663</v>
      </c>
      <c r="C8329" s="332">
        <v>8663</v>
      </c>
      <c r="D8329" s="331">
        <f t="shared" si="163"/>
        <v>0</v>
      </c>
    </row>
    <row r="8330" spans="1:4" x14ac:dyDescent="0.25">
      <c r="A8330" s="294" t="s">
        <v>4993</v>
      </c>
      <c r="B8330" s="332">
        <v>5175</v>
      </c>
      <c r="C8330" s="332">
        <v>5175</v>
      </c>
      <c r="D8330" s="331">
        <f t="shared" si="163"/>
        <v>0</v>
      </c>
    </row>
    <row r="8331" spans="1:4" x14ac:dyDescent="0.25">
      <c r="A8331" s="294" t="s">
        <v>4994</v>
      </c>
      <c r="B8331" s="332">
        <v>3891</v>
      </c>
      <c r="C8331" s="332">
        <v>3891</v>
      </c>
      <c r="D8331" s="331">
        <f t="shared" si="163"/>
        <v>0</v>
      </c>
    </row>
    <row r="8332" spans="1:4" x14ac:dyDescent="0.25">
      <c r="A8332" s="294" t="s">
        <v>4995</v>
      </c>
      <c r="B8332" s="332">
        <v>3161</v>
      </c>
      <c r="C8332" s="332">
        <v>3161</v>
      </c>
      <c r="D8332" s="331">
        <f t="shared" si="163"/>
        <v>0</v>
      </c>
    </row>
    <row r="8333" spans="1:4" x14ac:dyDescent="0.25">
      <c r="A8333" s="294" t="s">
        <v>4996</v>
      </c>
      <c r="B8333" s="332">
        <v>3848</v>
      </c>
      <c r="C8333" s="332">
        <v>3848</v>
      </c>
      <c r="D8333" s="331">
        <f t="shared" si="163"/>
        <v>0</v>
      </c>
    </row>
    <row r="8334" spans="1:4" x14ac:dyDescent="0.25">
      <c r="A8334" s="294" t="s">
        <v>4996</v>
      </c>
      <c r="B8334" s="332">
        <v>3849</v>
      </c>
      <c r="C8334" s="332">
        <v>3849</v>
      </c>
      <c r="D8334" s="331">
        <f t="shared" si="163"/>
        <v>0</v>
      </c>
    </row>
    <row r="8335" spans="1:4" x14ac:dyDescent="0.25">
      <c r="A8335" s="294" t="s">
        <v>4997</v>
      </c>
      <c r="B8335" s="332">
        <v>3079</v>
      </c>
      <c r="C8335" s="332">
        <v>3079</v>
      </c>
      <c r="D8335" s="331">
        <f t="shared" si="163"/>
        <v>0</v>
      </c>
    </row>
    <row r="8336" spans="1:4" x14ac:dyDescent="0.25">
      <c r="A8336" s="294" t="s">
        <v>4997</v>
      </c>
      <c r="B8336" s="332">
        <v>3079</v>
      </c>
      <c r="C8336" s="332">
        <v>3079</v>
      </c>
      <c r="D8336" s="331">
        <f t="shared" si="163"/>
        <v>0</v>
      </c>
    </row>
    <row r="8337" spans="1:4" x14ac:dyDescent="0.25">
      <c r="A8337" s="294" t="s">
        <v>4997</v>
      </c>
      <c r="B8337" s="332">
        <v>3079</v>
      </c>
      <c r="C8337" s="332">
        <v>3079</v>
      </c>
      <c r="D8337" s="331">
        <f t="shared" si="163"/>
        <v>0</v>
      </c>
    </row>
    <row r="8338" spans="1:4" x14ac:dyDescent="0.25">
      <c r="A8338" s="294" t="s">
        <v>4997</v>
      </c>
      <c r="B8338" s="332">
        <v>3079</v>
      </c>
      <c r="C8338" s="332">
        <v>3079</v>
      </c>
      <c r="D8338" s="331">
        <f t="shared" si="163"/>
        <v>0</v>
      </c>
    </row>
    <row r="8339" spans="1:4" x14ac:dyDescent="0.25">
      <c r="A8339" s="294" t="s">
        <v>4997</v>
      </c>
      <c r="B8339" s="332">
        <v>3079</v>
      </c>
      <c r="C8339" s="332">
        <v>3079</v>
      </c>
      <c r="D8339" s="331">
        <f>(B8339-C8339)</f>
        <v>0</v>
      </c>
    </row>
    <row r="8340" spans="1:4" x14ac:dyDescent="0.25">
      <c r="A8340" s="294" t="s">
        <v>4997</v>
      </c>
      <c r="B8340" s="332">
        <v>3079</v>
      </c>
      <c r="C8340" s="332">
        <v>3079</v>
      </c>
      <c r="D8340" s="331">
        <f t="shared" si="163"/>
        <v>0</v>
      </c>
    </row>
    <row r="8341" spans="1:4" x14ac:dyDescent="0.25">
      <c r="A8341" s="294" t="s">
        <v>4997</v>
      </c>
      <c r="B8341" s="332">
        <v>3079</v>
      </c>
      <c r="C8341" s="332">
        <v>3079</v>
      </c>
      <c r="D8341" s="331">
        <f t="shared" si="163"/>
        <v>0</v>
      </c>
    </row>
    <row r="8342" spans="1:4" x14ac:dyDescent="0.25">
      <c r="A8342" s="294" t="s">
        <v>4997</v>
      </c>
      <c r="B8342" s="332">
        <v>3079</v>
      </c>
      <c r="C8342" s="332">
        <v>3079</v>
      </c>
      <c r="D8342" s="331">
        <f t="shared" si="163"/>
        <v>0</v>
      </c>
    </row>
    <row r="8343" spans="1:4" x14ac:dyDescent="0.25">
      <c r="A8343" s="294" t="s">
        <v>4997</v>
      </c>
      <c r="B8343" s="332">
        <v>3079</v>
      </c>
      <c r="C8343" s="332">
        <v>3079</v>
      </c>
      <c r="D8343" s="331">
        <f t="shared" si="163"/>
        <v>0</v>
      </c>
    </row>
    <row r="8344" spans="1:4" x14ac:dyDescent="0.25">
      <c r="A8344" s="294" t="s">
        <v>4997</v>
      </c>
      <c r="B8344" s="332">
        <v>3079</v>
      </c>
      <c r="C8344" s="332">
        <v>3079</v>
      </c>
      <c r="D8344" s="331">
        <f t="shared" si="163"/>
        <v>0</v>
      </c>
    </row>
    <row r="8345" spans="1:4" x14ac:dyDescent="0.25">
      <c r="A8345" s="294" t="s">
        <v>4998</v>
      </c>
      <c r="B8345" s="332">
        <v>315</v>
      </c>
      <c r="C8345" s="332">
        <v>315</v>
      </c>
      <c r="D8345" s="331">
        <f t="shared" si="163"/>
        <v>0</v>
      </c>
    </row>
    <row r="8346" spans="1:4" x14ac:dyDescent="0.25">
      <c r="A8346" s="294" t="s">
        <v>4999</v>
      </c>
      <c r="B8346" s="332">
        <v>274</v>
      </c>
      <c r="C8346" s="332">
        <v>274</v>
      </c>
      <c r="D8346" s="331">
        <f t="shared" si="163"/>
        <v>0</v>
      </c>
    </row>
    <row r="8347" spans="1:4" x14ac:dyDescent="0.25">
      <c r="A8347" s="294" t="s">
        <v>5000</v>
      </c>
      <c r="B8347" s="332">
        <v>905</v>
      </c>
      <c r="C8347" s="332">
        <v>905</v>
      </c>
      <c r="D8347" s="331">
        <f t="shared" si="163"/>
        <v>0</v>
      </c>
    </row>
    <row r="8348" spans="1:4" x14ac:dyDescent="0.25">
      <c r="A8348" s="294" t="s">
        <v>5000</v>
      </c>
      <c r="B8348" s="332">
        <v>905</v>
      </c>
      <c r="C8348" s="332">
        <v>905</v>
      </c>
      <c r="D8348" s="331">
        <f t="shared" si="163"/>
        <v>0</v>
      </c>
    </row>
    <row r="8349" spans="1:4" x14ac:dyDescent="0.25">
      <c r="A8349" s="294" t="s">
        <v>5000</v>
      </c>
      <c r="B8349" s="332">
        <v>905</v>
      </c>
      <c r="C8349" s="332">
        <v>905</v>
      </c>
      <c r="D8349" s="331">
        <f t="shared" si="163"/>
        <v>0</v>
      </c>
    </row>
    <row r="8350" spans="1:4" x14ac:dyDescent="0.25">
      <c r="A8350" s="294" t="s">
        <v>5001</v>
      </c>
      <c r="B8350" s="332">
        <v>1653</v>
      </c>
      <c r="C8350" s="332">
        <v>1653</v>
      </c>
      <c r="D8350" s="331">
        <f t="shared" si="163"/>
        <v>0</v>
      </c>
    </row>
    <row r="8351" spans="1:4" x14ac:dyDescent="0.25">
      <c r="A8351" s="294" t="s">
        <v>5002</v>
      </c>
      <c r="B8351" s="332">
        <v>1220</v>
      </c>
      <c r="C8351" s="332">
        <v>1220</v>
      </c>
      <c r="D8351" s="331">
        <f>(B8351-C8351)</f>
        <v>0</v>
      </c>
    </row>
    <row r="8352" spans="1:4" x14ac:dyDescent="0.25">
      <c r="A8352" s="294" t="s">
        <v>5002</v>
      </c>
      <c r="B8352" s="332">
        <v>1220</v>
      </c>
      <c r="C8352" s="332">
        <v>1220</v>
      </c>
      <c r="D8352" s="331">
        <f t="shared" si="163"/>
        <v>0</v>
      </c>
    </row>
    <row r="8353" spans="1:4" x14ac:dyDescent="0.25">
      <c r="A8353" s="316" t="s">
        <v>5003</v>
      </c>
      <c r="B8353" s="332">
        <v>19685</v>
      </c>
      <c r="C8353" s="332">
        <v>19685</v>
      </c>
      <c r="D8353" s="331">
        <f t="shared" si="163"/>
        <v>0</v>
      </c>
    </row>
    <row r="8354" spans="1:4" x14ac:dyDescent="0.25">
      <c r="A8354" s="294" t="s">
        <v>5004</v>
      </c>
      <c r="B8354" s="332">
        <v>14173</v>
      </c>
      <c r="C8354" s="332">
        <v>14173</v>
      </c>
      <c r="D8354" s="331">
        <f t="shared" si="163"/>
        <v>0</v>
      </c>
    </row>
    <row r="8355" spans="1:4" x14ac:dyDescent="0.25">
      <c r="A8355" s="294" t="s">
        <v>5005</v>
      </c>
      <c r="B8355" s="332">
        <v>3543</v>
      </c>
      <c r="C8355" s="332">
        <v>3543</v>
      </c>
      <c r="D8355" s="331">
        <f t="shared" si="163"/>
        <v>0</v>
      </c>
    </row>
    <row r="8356" spans="1:4" x14ac:dyDescent="0.25">
      <c r="A8356" s="294" t="s">
        <v>5006</v>
      </c>
      <c r="B8356" s="332">
        <v>3779</v>
      </c>
      <c r="C8356" s="332">
        <v>3779</v>
      </c>
      <c r="D8356" s="331">
        <f t="shared" si="163"/>
        <v>0</v>
      </c>
    </row>
    <row r="8357" spans="1:4" x14ac:dyDescent="0.25">
      <c r="A8357" s="294" t="s">
        <v>5007</v>
      </c>
      <c r="B8357" s="332">
        <v>2519</v>
      </c>
      <c r="C8357" s="332">
        <v>2519</v>
      </c>
      <c r="D8357" s="331">
        <f t="shared" si="163"/>
        <v>0</v>
      </c>
    </row>
    <row r="8358" spans="1:4" x14ac:dyDescent="0.25">
      <c r="A8358" s="294" t="s">
        <v>5008</v>
      </c>
      <c r="B8358" s="332">
        <v>2361</v>
      </c>
      <c r="C8358" s="332">
        <v>2361</v>
      </c>
      <c r="D8358" s="331">
        <f t="shared" si="163"/>
        <v>0</v>
      </c>
    </row>
    <row r="8359" spans="1:4" x14ac:dyDescent="0.25">
      <c r="A8359" s="294" t="s">
        <v>5009</v>
      </c>
      <c r="B8359" s="332">
        <v>80000</v>
      </c>
      <c r="C8359" s="332">
        <v>80000</v>
      </c>
      <c r="D8359" s="331">
        <f t="shared" si="163"/>
        <v>0</v>
      </c>
    </row>
    <row r="8360" spans="1:4" x14ac:dyDescent="0.25">
      <c r="A8360" s="294" t="s">
        <v>5009</v>
      </c>
      <c r="B8360" s="332">
        <v>80000</v>
      </c>
      <c r="C8360" s="332">
        <v>80000</v>
      </c>
      <c r="D8360" s="331">
        <f t="shared" si="163"/>
        <v>0</v>
      </c>
    </row>
    <row r="8361" spans="1:4" x14ac:dyDescent="0.25">
      <c r="A8361" s="294" t="s">
        <v>5009</v>
      </c>
      <c r="B8361" s="332">
        <v>80000</v>
      </c>
      <c r="C8361" s="332">
        <v>80000</v>
      </c>
      <c r="D8361" s="331">
        <f t="shared" si="163"/>
        <v>0</v>
      </c>
    </row>
    <row r="8362" spans="1:4" x14ac:dyDescent="0.25">
      <c r="A8362" s="294" t="s">
        <v>5009</v>
      </c>
      <c r="B8362" s="332">
        <v>80000</v>
      </c>
      <c r="C8362" s="332">
        <v>80000</v>
      </c>
      <c r="D8362" s="331">
        <f t="shared" si="163"/>
        <v>0</v>
      </c>
    </row>
    <row r="8363" spans="1:4" x14ac:dyDescent="0.25">
      <c r="A8363" s="294" t="s">
        <v>5010</v>
      </c>
      <c r="B8363" s="332">
        <v>46057</v>
      </c>
      <c r="C8363" s="332">
        <v>46057</v>
      </c>
      <c r="D8363" s="331">
        <f t="shared" si="163"/>
        <v>0</v>
      </c>
    </row>
    <row r="8364" spans="1:4" x14ac:dyDescent="0.25">
      <c r="A8364" s="294" t="s">
        <v>5010</v>
      </c>
      <c r="B8364" s="332">
        <v>46054</v>
      </c>
      <c r="C8364" s="332">
        <v>46054</v>
      </c>
      <c r="D8364" s="331">
        <f>(B8364-C8364)</f>
        <v>0</v>
      </c>
    </row>
    <row r="8365" spans="1:4" x14ac:dyDescent="0.25">
      <c r="A8365" s="294" t="s">
        <v>5011</v>
      </c>
      <c r="B8365" s="332">
        <v>78740</v>
      </c>
      <c r="C8365" s="332">
        <v>78740</v>
      </c>
      <c r="D8365" s="331">
        <f t="shared" si="163"/>
        <v>0</v>
      </c>
    </row>
    <row r="8366" spans="1:4" x14ac:dyDescent="0.25">
      <c r="A8366" s="294" t="s">
        <v>5012</v>
      </c>
      <c r="B8366" s="332">
        <v>18768</v>
      </c>
      <c r="C8366" s="332">
        <v>18768</v>
      </c>
      <c r="D8366" s="331">
        <f t="shared" si="163"/>
        <v>0</v>
      </c>
    </row>
    <row r="8367" spans="1:4" x14ac:dyDescent="0.25">
      <c r="A8367" s="294" t="s">
        <v>5013</v>
      </c>
      <c r="B8367" s="332">
        <v>14362</v>
      </c>
      <c r="C8367" s="332">
        <v>14362</v>
      </c>
      <c r="D8367" s="331">
        <f t="shared" si="163"/>
        <v>0</v>
      </c>
    </row>
    <row r="8368" spans="1:4" x14ac:dyDescent="0.25">
      <c r="A8368" s="294" t="s">
        <v>5014</v>
      </c>
      <c r="B8368" s="332">
        <v>3338</v>
      </c>
      <c r="C8368" s="332">
        <v>3338</v>
      </c>
      <c r="D8368" s="331">
        <f t="shared" si="163"/>
        <v>0</v>
      </c>
    </row>
    <row r="8369" spans="1:4" x14ac:dyDescent="0.25">
      <c r="A8369" s="294" t="s">
        <v>5014</v>
      </c>
      <c r="B8369" s="332">
        <v>3338</v>
      </c>
      <c r="C8369" s="332">
        <v>3338</v>
      </c>
      <c r="D8369" s="331">
        <f t="shared" si="163"/>
        <v>0</v>
      </c>
    </row>
    <row r="8370" spans="1:4" x14ac:dyDescent="0.25">
      <c r="A8370" s="294" t="s">
        <v>5015</v>
      </c>
      <c r="B8370" s="332">
        <v>14500</v>
      </c>
      <c r="C8370" s="332">
        <v>14500</v>
      </c>
      <c r="D8370" s="331">
        <f t="shared" si="163"/>
        <v>0</v>
      </c>
    </row>
    <row r="8371" spans="1:4" x14ac:dyDescent="0.25">
      <c r="A8371" s="294" t="s">
        <v>5015</v>
      </c>
      <c r="B8371" s="332">
        <v>14500</v>
      </c>
      <c r="C8371" s="332">
        <v>14500</v>
      </c>
      <c r="D8371" s="331">
        <f t="shared" si="163"/>
        <v>0</v>
      </c>
    </row>
    <row r="8372" spans="1:4" x14ac:dyDescent="0.25">
      <c r="A8372" s="294" t="s">
        <v>5015</v>
      </c>
      <c r="B8372" s="332">
        <v>14500</v>
      </c>
      <c r="C8372" s="332">
        <v>14500</v>
      </c>
      <c r="D8372" s="331">
        <f t="shared" si="163"/>
        <v>0</v>
      </c>
    </row>
    <row r="8373" spans="1:4" x14ac:dyDescent="0.25">
      <c r="A8373" s="294" t="s">
        <v>5015</v>
      </c>
      <c r="B8373" s="332">
        <v>14500</v>
      </c>
      <c r="C8373" s="332">
        <v>14500</v>
      </c>
      <c r="D8373" s="331">
        <f t="shared" si="163"/>
        <v>0</v>
      </c>
    </row>
    <row r="8374" spans="1:4" x14ac:dyDescent="0.25">
      <c r="A8374" s="294" t="s">
        <v>5016</v>
      </c>
      <c r="B8374" s="332">
        <v>102354</v>
      </c>
      <c r="C8374" s="332">
        <v>102354</v>
      </c>
      <c r="D8374" s="331">
        <f t="shared" si="163"/>
        <v>0</v>
      </c>
    </row>
    <row r="8375" spans="1:4" x14ac:dyDescent="0.25">
      <c r="A8375" s="294" t="s">
        <v>5017</v>
      </c>
      <c r="B8375" s="332">
        <v>10000</v>
      </c>
      <c r="C8375" s="332">
        <v>10000</v>
      </c>
      <c r="D8375" s="331">
        <f>(B8375-C8375)</f>
        <v>0</v>
      </c>
    </row>
    <row r="8376" spans="1:4" x14ac:dyDescent="0.25">
      <c r="A8376" s="294" t="s">
        <v>5018</v>
      </c>
      <c r="B8376" s="332">
        <v>28900</v>
      </c>
      <c r="C8376" s="332">
        <v>28900</v>
      </c>
      <c r="D8376" s="331">
        <f t="shared" si="163"/>
        <v>0</v>
      </c>
    </row>
    <row r="8377" spans="1:4" x14ac:dyDescent="0.25">
      <c r="A8377" s="294" t="s">
        <v>5019</v>
      </c>
      <c r="B8377" s="332">
        <v>15664</v>
      </c>
      <c r="C8377" s="332">
        <v>15664</v>
      </c>
      <c r="D8377" s="331">
        <f t="shared" si="163"/>
        <v>0</v>
      </c>
    </row>
    <row r="8378" spans="1:4" x14ac:dyDescent="0.25">
      <c r="A8378" s="294" t="s">
        <v>5019</v>
      </c>
      <c r="B8378" s="332">
        <v>15664</v>
      </c>
      <c r="C8378" s="332">
        <v>15664</v>
      </c>
      <c r="D8378" s="331">
        <f t="shared" si="163"/>
        <v>0</v>
      </c>
    </row>
    <row r="8379" spans="1:4" x14ac:dyDescent="0.25">
      <c r="A8379" s="294" t="s">
        <v>5020</v>
      </c>
      <c r="B8379" s="332">
        <v>48895</v>
      </c>
      <c r="C8379" s="332">
        <v>48895</v>
      </c>
      <c r="D8379" s="331">
        <f t="shared" si="163"/>
        <v>0</v>
      </c>
    </row>
    <row r="8380" spans="1:4" x14ac:dyDescent="0.25">
      <c r="A8380" s="294" t="s">
        <v>5020</v>
      </c>
      <c r="B8380" s="332">
        <v>48895</v>
      </c>
      <c r="C8380" s="332">
        <v>48895</v>
      </c>
      <c r="D8380" s="331">
        <f t="shared" si="163"/>
        <v>0</v>
      </c>
    </row>
    <row r="8381" spans="1:4" x14ac:dyDescent="0.25">
      <c r="A8381" s="294" t="s">
        <v>5020</v>
      </c>
      <c r="B8381" s="332">
        <v>48895</v>
      </c>
      <c r="C8381" s="332">
        <v>48895</v>
      </c>
      <c r="D8381" s="331">
        <f t="shared" si="163"/>
        <v>0</v>
      </c>
    </row>
    <row r="8382" spans="1:4" x14ac:dyDescent="0.25">
      <c r="A8382" s="294" t="s">
        <v>5020</v>
      </c>
      <c r="B8382" s="332">
        <v>48895</v>
      </c>
      <c r="C8382" s="332">
        <v>48895</v>
      </c>
      <c r="D8382" s="331">
        <f t="shared" si="163"/>
        <v>0</v>
      </c>
    </row>
    <row r="8383" spans="1:4" x14ac:dyDescent="0.25">
      <c r="A8383" s="294" t="s">
        <v>5020</v>
      </c>
      <c r="B8383" s="332">
        <v>48895</v>
      </c>
      <c r="C8383" s="332">
        <v>48895</v>
      </c>
      <c r="D8383" s="331">
        <f>(B8383-C8383)</f>
        <v>0</v>
      </c>
    </row>
    <row r="8384" spans="1:4" x14ac:dyDescent="0.25">
      <c r="A8384" s="294" t="s">
        <v>5021</v>
      </c>
      <c r="B8384" s="332">
        <v>64135</v>
      </c>
      <c r="C8384" s="332">
        <v>64135</v>
      </c>
      <c r="D8384" s="331">
        <f>(B8384-C8384)</f>
        <v>0</v>
      </c>
    </row>
    <row r="8385" spans="1:4" x14ac:dyDescent="0.25">
      <c r="A8385" s="294" t="s">
        <v>5021</v>
      </c>
      <c r="B8385" s="332">
        <v>64135</v>
      </c>
      <c r="C8385" s="332">
        <v>64135</v>
      </c>
      <c r="D8385" s="331">
        <f>(B8385-C8385)</f>
        <v>0</v>
      </c>
    </row>
    <row r="8386" spans="1:4" x14ac:dyDescent="0.25">
      <c r="A8386" s="294" t="s">
        <v>5022</v>
      </c>
      <c r="B8386" s="332">
        <v>69850</v>
      </c>
      <c r="C8386" s="332">
        <v>69850</v>
      </c>
      <c r="D8386" s="331">
        <f>(B8386-C8386)</f>
        <v>0</v>
      </c>
    </row>
    <row r="8387" spans="1:4" x14ac:dyDescent="0.25">
      <c r="A8387" s="294" t="s">
        <v>5022</v>
      </c>
      <c r="B8387" s="332">
        <v>69850</v>
      </c>
      <c r="C8387" s="332">
        <v>69850</v>
      </c>
      <c r="D8387" s="331">
        <f t="shared" ref="D8387:D8399" si="164">(B8387-C8387)</f>
        <v>0</v>
      </c>
    </row>
    <row r="8388" spans="1:4" x14ac:dyDescent="0.25">
      <c r="A8388" s="294" t="s">
        <v>5023</v>
      </c>
      <c r="B8388" s="332">
        <v>9313</v>
      </c>
      <c r="C8388" s="332">
        <v>9313</v>
      </c>
      <c r="D8388" s="331">
        <f t="shared" si="164"/>
        <v>0</v>
      </c>
    </row>
    <row r="8389" spans="1:4" x14ac:dyDescent="0.25">
      <c r="A8389" s="294" t="s">
        <v>5023</v>
      </c>
      <c r="B8389" s="332">
        <v>9313</v>
      </c>
      <c r="C8389" s="332">
        <v>9313</v>
      </c>
      <c r="D8389" s="331">
        <f t="shared" si="164"/>
        <v>0</v>
      </c>
    </row>
    <row r="8390" spans="1:4" x14ac:dyDescent="0.25">
      <c r="A8390" s="294" t="s">
        <v>3170</v>
      </c>
      <c r="B8390" s="332">
        <v>19050</v>
      </c>
      <c r="C8390" s="332">
        <v>19050</v>
      </c>
      <c r="D8390" s="331">
        <f t="shared" si="164"/>
        <v>0</v>
      </c>
    </row>
    <row r="8391" spans="1:4" x14ac:dyDescent="0.25">
      <c r="A8391" s="294" t="s">
        <v>3170</v>
      </c>
      <c r="B8391" s="332">
        <v>19050</v>
      </c>
      <c r="C8391" s="332">
        <v>19050</v>
      </c>
      <c r="D8391" s="331">
        <f t="shared" si="164"/>
        <v>0</v>
      </c>
    </row>
    <row r="8392" spans="1:4" x14ac:dyDescent="0.25">
      <c r="A8392" s="294" t="s">
        <v>5024</v>
      </c>
      <c r="B8392" s="332">
        <v>33480</v>
      </c>
      <c r="C8392" s="332">
        <v>33480</v>
      </c>
      <c r="D8392" s="331">
        <f t="shared" si="164"/>
        <v>0</v>
      </c>
    </row>
    <row r="8393" spans="1:4" x14ac:dyDescent="0.25">
      <c r="A8393" s="294" t="s">
        <v>5025</v>
      </c>
      <c r="B8393" s="332">
        <v>43180</v>
      </c>
      <c r="C8393" s="332">
        <v>43180</v>
      </c>
      <c r="D8393" s="331">
        <f t="shared" si="164"/>
        <v>0</v>
      </c>
    </row>
    <row r="8394" spans="1:4" x14ac:dyDescent="0.25">
      <c r="A8394" s="294" t="s">
        <v>5025</v>
      </c>
      <c r="B8394" s="332">
        <v>43180</v>
      </c>
      <c r="C8394" s="332">
        <v>43180</v>
      </c>
      <c r="D8394" s="331">
        <f t="shared" si="164"/>
        <v>0</v>
      </c>
    </row>
    <row r="8395" spans="1:4" x14ac:dyDescent="0.25">
      <c r="A8395" s="294" t="s">
        <v>5026</v>
      </c>
      <c r="B8395" s="332">
        <v>24765</v>
      </c>
      <c r="C8395" s="332">
        <v>24765</v>
      </c>
      <c r="D8395" s="331">
        <f t="shared" si="164"/>
        <v>0</v>
      </c>
    </row>
    <row r="8396" spans="1:4" x14ac:dyDescent="0.25">
      <c r="A8396" s="294" t="s">
        <v>5026</v>
      </c>
      <c r="B8396" s="332">
        <v>24765</v>
      </c>
      <c r="C8396" s="332">
        <v>24765</v>
      </c>
      <c r="D8396" s="331">
        <f t="shared" si="164"/>
        <v>0</v>
      </c>
    </row>
    <row r="8397" spans="1:4" x14ac:dyDescent="0.25">
      <c r="A8397" s="294" t="s">
        <v>5026</v>
      </c>
      <c r="B8397" s="332">
        <v>24765</v>
      </c>
      <c r="C8397" s="332">
        <v>24765</v>
      </c>
      <c r="D8397" s="331">
        <f t="shared" si="164"/>
        <v>0</v>
      </c>
    </row>
    <row r="8398" spans="1:4" x14ac:dyDescent="0.25">
      <c r="A8398" s="294" t="s">
        <v>5026</v>
      </c>
      <c r="B8398" s="332">
        <v>24765</v>
      </c>
      <c r="C8398" s="332">
        <v>24765</v>
      </c>
      <c r="D8398" s="331">
        <f t="shared" si="164"/>
        <v>0</v>
      </c>
    </row>
    <row r="8399" spans="1:4" x14ac:dyDescent="0.25">
      <c r="A8399" s="294" t="s">
        <v>5026</v>
      </c>
      <c r="B8399" s="332">
        <v>24765</v>
      </c>
      <c r="C8399" s="332">
        <v>24765</v>
      </c>
      <c r="D8399" s="331">
        <f t="shared" si="164"/>
        <v>0</v>
      </c>
    </row>
    <row r="8400" spans="1:4" x14ac:dyDescent="0.25">
      <c r="A8400" s="294" t="s">
        <v>5026</v>
      </c>
      <c r="B8400" s="332">
        <v>24765</v>
      </c>
      <c r="C8400" s="332">
        <v>24765</v>
      </c>
      <c r="D8400" s="331">
        <f>(B8400-C8400)</f>
        <v>0</v>
      </c>
    </row>
    <row r="8401" spans="1:4" x14ac:dyDescent="0.25">
      <c r="A8401" s="294" t="s">
        <v>5026</v>
      </c>
      <c r="B8401" s="332">
        <v>24765</v>
      </c>
      <c r="C8401" s="332">
        <v>24765</v>
      </c>
      <c r="D8401" s="331">
        <f t="shared" ref="D8401:D8423" si="165">(B8401-C8401)</f>
        <v>0</v>
      </c>
    </row>
    <row r="8402" spans="1:4" x14ac:dyDescent="0.25">
      <c r="A8402" s="294" t="s">
        <v>5026</v>
      </c>
      <c r="B8402" s="332">
        <v>24765</v>
      </c>
      <c r="C8402" s="332">
        <v>24765</v>
      </c>
      <c r="D8402" s="331">
        <f t="shared" si="165"/>
        <v>0</v>
      </c>
    </row>
    <row r="8403" spans="1:4" x14ac:dyDescent="0.25">
      <c r="A8403" s="294" t="s">
        <v>5027</v>
      </c>
      <c r="B8403" s="332">
        <v>23750</v>
      </c>
      <c r="C8403" s="332">
        <v>23750</v>
      </c>
      <c r="D8403" s="331">
        <f t="shared" si="165"/>
        <v>0</v>
      </c>
    </row>
    <row r="8404" spans="1:4" x14ac:dyDescent="0.25">
      <c r="A8404" s="294" t="s">
        <v>5028</v>
      </c>
      <c r="B8404" s="332">
        <v>31250</v>
      </c>
      <c r="C8404" s="332">
        <v>31250</v>
      </c>
      <c r="D8404" s="331">
        <f t="shared" si="165"/>
        <v>0</v>
      </c>
    </row>
    <row r="8405" spans="1:4" x14ac:dyDescent="0.25">
      <c r="A8405" s="294" t="s">
        <v>5029</v>
      </c>
      <c r="B8405" s="332">
        <v>30670</v>
      </c>
      <c r="C8405" s="332">
        <v>30670</v>
      </c>
      <c r="D8405" s="331">
        <f t="shared" si="165"/>
        <v>0</v>
      </c>
    </row>
    <row r="8406" spans="1:4" x14ac:dyDescent="0.25">
      <c r="A8406" s="294" t="s">
        <v>5029</v>
      </c>
      <c r="B8406" s="332">
        <v>33774</v>
      </c>
      <c r="C8406" s="332">
        <v>33774</v>
      </c>
      <c r="D8406" s="331">
        <f t="shared" si="165"/>
        <v>0</v>
      </c>
    </row>
    <row r="8407" spans="1:4" x14ac:dyDescent="0.25">
      <c r="A8407" s="294" t="s">
        <v>5029</v>
      </c>
      <c r="B8407" s="332">
        <v>33774</v>
      </c>
      <c r="C8407" s="332">
        <v>33774</v>
      </c>
      <c r="D8407" s="331">
        <f t="shared" si="165"/>
        <v>0</v>
      </c>
    </row>
    <row r="8408" spans="1:4" x14ac:dyDescent="0.25">
      <c r="A8408" s="294" t="s">
        <v>5029</v>
      </c>
      <c r="B8408" s="332">
        <v>33774</v>
      </c>
      <c r="C8408" s="332">
        <v>33774</v>
      </c>
      <c r="D8408" s="331">
        <f t="shared" si="165"/>
        <v>0</v>
      </c>
    </row>
    <row r="8409" spans="1:4" x14ac:dyDescent="0.25">
      <c r="A8409" s="294" t="s">
        <v>5029</v>
      </c>
      <c r="B8409" s="332">
        <v>33774</v>
      </c>
      <c r="C8409" s="332">
        <v>33774</v>
      </c>
      <c r="D8409" s="331">
        <f t="shared" si="165"/>
        <v>0</v>
      </c>
    </row>
    <row r="8410" spans="1:4" x14ac:dyDescent="0.25">
      <c r="A8410" s="294" t="s">
        <v>5029</v>
      </c>
      <c r="B8410" s="332">
        <v>33774</v>
      </c>
      <c r="C8410" s="332">
        <v>33774</v>
      </c>
      <c r="D8410" s="331">
        <f t="shared" si="165"/>
        <v>0</v>
      </c>
    </row>
    <row r="8411" spans="1:4" x14ac:dyDescent="0.25">
      <c r="A8411" s="294" t="s">
        <v>5029</v>
      </c>
      <c r="B8411" s="332">
        <v>33774</v>
      </c>
      <c r="C8411" s="332">
        <v>33774</v>
      </c>
      <c r="D8411" s="331">
        <f t="shared" si="165"/>
        <v>0</v>
      </c>
    </row>
    <row r="8412" spans="1:4" x14ac:dyDescent="0.25">
      <c r="A8412" s="294" t="s">
        <v>5029</v>
      </c>
      <c r="B8412" s="332">
        <v>33774</v>
      </c>
      <c r="C8412" s="332">
        <v>33774</v>
      </c>
      <c r="D8412" s="331">
        <f t="shared" si="165"/>
        <v>0</v>
      </c>
    </row>
    <row r="8413" spans="1:4" x14ac:dyDescent="0.25">
      <c r="A8413" s="294" t="s">
        <v>5029</v>
      </c>
      <c r="B8413" s="332">
        <v>33774</v>
      </c>
      <c r="C8413" s="332">
        <v>33774</v>
      </c>
      <c r="D8413" s="331">
        <f t="shared" si="165"/>
        <v>0</v>
      </c>
    </row>
    <row r="8414" spans="1:4" x14ac:dyDescent="0.25">
      <c r="A8414" s="294" t="s">
        <v>5029</v>
      </c>
      <c r="B8414" s="332">
        <v>33774</v>
      </c>
      <c r="C8414" s="332">
        <v>33774</v>
      </c>
      <c r="D8414" s="331">
        <f t="shared" si="165"/>
        <v>0</v>
      </c>
    </row>
    <row r="8415" spans="1:4" x14ac:dyDescent="0.25">
      <c r="A8415" s="333" t="s">
        <v>5030</v>
      </c>
      <c r="B8415" s="334">
        <v>13265</v>
      </c>
      <c r="C8415" s="334">
        <v>13265</v>
      </c>
      <c r="D8415" s="331">
        <f t="shared" si="165"/>
        <v>0</v>
      </c>
    </row>
    <row r="8416" spans="1:4" x14ac:dyDescent="0.25">
      <c r="A8416" s="294" t="s">
        <v>5031</v>
      </c>
      <c r="B8416" s="332">
        <v>20079</v>
      </c>
      <c r="C8416" s="332">
        <v>20079</v>
      </c>
      <c r="D8416" s="331">
        <f t="shared" si="165"/>
        <v>0</v>
      </c>
    </row>
    <row r="8417" spans="1:4" x14ac:dyDescent="0.25">
      <c r="A8417" s="294" t="s">
        <v>5032</v>
      </c>
      <c r="B8417" s="332">
        <v>19291</v>
      </c>
      <c r="C8417" s="332">
        <v>19291</v>
      </c>
      <c r="D8417" s="331">
        <f t="shared" si="165"/>
        <v>0</v>
      </c>
    </row>
    <row r="8418" spans="1:4" x14ac:dyDescent="0.25">
      <c r="A8418" s="294" t="s">
        <v>5033</v>
      </c>
      <c r="B8418" s="332">
        <v>24882</v>
      </c>
      <c r="C8418" s="332">
        <v>24882</v>
      </c>
      <c r="D8418" s="331">
        <f t="shared" si="165"/>
        <v>0</v>
      </c>
    </row>
    <row r="8419" spans="1:4" x14ac:dyDescent="0.25">
      <c r="A8419" s="294" t="s">
        <v>5034</v>
      </c>
      <c r="B8419" s="332">
        <v>6693</v>
      </c>
      <c r="C8419" s="332">
        <v>6693</v>
      </c>
      <c r="D8419" s="331">
        <f t="shared" si="165"/>
        <v>0</v>
      </c>
    </row>
    <row r="8420" spans="1:4" x14ac:dyDescent="0.25">
      <c r="A8420" s="294" t="s">
        <v>5035</v>
      </c>
      <c r="B8420" s="332">
        <v>630</v>
      </c>
      <c r="C8420" s="332">
        <v>630</v>
      </c>
      <c r="D8420" s="331">
        <f t="shared" si="165"/>
        <v>0</v>
      </c>
    </row>
    <row r="8421" spans="1:4" x14ac:dyDescent="0.25">
      <c r="A8421" s="294" t="s">
        <v>5036</v>
      </c>
      <c r="B8421" s="332">
        <v>11496</v>
      </c>
      <c r="C8421" s="332">
        <v>11496</v>
      </c>
      <c r="D8421" s="331">
        <f t="shared" si="165"/>
        <v>0</v>
      </c>
    </row>
    <row r="8422" spans="1:4" x14ac:dyDescent="0.25">
      <c r="A8422" s="294" t="s">
        <v>5037</v>
      </c>
      <c r="B8422" s="332">
        <v>7480</v>
      </c>
      <c r="C8422" s="332">
        <v>7480</v>
      </c>
      <c r="D8422" s="331">
        <f t="shared" si="165"/>
        <v>0</v>
      </c>
    </row>
    <row r="8423" spans="1:4" x14ac:dyDescent="0.25">
      <c r="A8423" s="294" t="s">
        <v>5038</v>
      </c>
      <c r="B8423" s="332">
        <v>66614</v>
      </c>
      <c r="C8423" s="332">
        <v>66614</v>
      </c>
      <c r="D8423" s="331">
        <f t="shared" si="165"/>
        <v>0</v>
      </c>
    </row>
    <row r="8424" spans="1:4" x14ac:dyDescent="0.25">
      <c r="A8424" s="429" t="s">
        <v>3696</v>
      </c>
      <c r="B8424" s="430">
        <f>SUM(B8318:B8423)</f>
        <v>2940939</v>
      </c>
      <c r="C8424" s="430">
        <f>SUM(C8318:C8423)</f>
        <v>2940939</v>
      </c>
      <c r="D8424" s="430">
        <v>0</v>
      </c>
    </row>
    <row r="8425" spans="1:4" x14ac:dyDescent="0.25">
      <c r="A8425" s="335" t="s">
        <v>2098</v>
      </c>
      <c r="B8425" s="336">
        <f>(B8285+B8317+B8424)</f>
        <v>23818419</v>
      </c>
      <c r="C8425" s="336">
        <f>(C8285+C8317+C8424)</f>
        <v>21937780</v>
      </c>
      <c r="D8425" s="336">
        <f>(B8425-C8425)</f>
        <v>1880639</v>
      </c>
    </row>
    <row r="8426" spans="1:4" ht="38.25" customHeight="1" x14ac:dyDescent="0.25">
      <c r="A8426" s="411" t="s">
        <v>3987</v>
      </c>
      <c r="B8426" s="444">
        <f>SUM(B8425)</f>
        <v>23818419</v>
      </c>
      <c r="C8426" s="444">
        <f t="shared" ref="C8426:D8426" si="166">SUM(C8425)</f>
        <v>21937780</v>
      </c>
      <c r="D8426" s="444">
        <f t="shared" si="166"/>
        <v>1880639</v>
      </c>
    </row>
    <row r="8427" spans="1:4" ht="18" customHeight="1" x14ac:dyDescent="0.25">
      <c r="A8427" s="302"/>
      <c r="B8427" s="298"/>
      <c r="C8427" s="298"/>
      <c r="D8427" s="298"/>
    </row>
    <row r="8428" spans="1:4" ht="18" customHeight="1" x14ac:dyDescent="0.25">
      <c r="A8428" s="302" t="s">
        <v>4</v>
      </c>
      <c r="B8428" s="298"/>
      <c r="C8428" s="298"/>
      <c r="D8428" s="266"/>
    </row>
    <row r="8429" spans="1:4" ht="18" customHeight="1" x14ac:dyDescent="0.25">
      <c r="A8429" s="316" t="s">
        <v>3772</v>
      </c>
      <c r="B8429" s="317">
        <v>250000</v>
      </c>
      <c r="C8429" s="317">
        <v>250000</v>
      </c>
      <c r="D8429" s="266">
        <v>0</v>
      </c>
    </row>
    <row r="8430" spans="1:4" ht="18" customHeight="1" x14ac:dyDescent="0.25">
      <c r="A8430" s="316" t="s">
        <v>3773</v>
      </c>
      <c r="B8430" s="317">
        <v>224410</v>
      </c>
      <c r="C8430" s="317">
        <v>224410</v>
      </c>
      <c r="D8430" s="266">
        <v>0</v>
      </c>
    </row>
    <row r="8431" spans="1:4" ht="18" customHeight="1" x14ac:dyDescent="0.25">
      <c r="A8431" s="316" t="s">
        <v>3774</v>
      </c>
      <c r="B8431" s="317">
        <v>114900</v>
      </c>
      <c r="C8431" s="317">
        <v>114900</v>
      </c>
      <c r="D8431" s="266">
        <v>0</v>
      </c>
    </row>
    <row r="8432" spans="1:4" ht="18" customHeight="1" x14ac:dyDescent="0.25">
      <c r="A8432" s="316" t="s">
        <v>3775</v>
      </c>
      <c r="B8432" s="317">
        <v>578110</v>
      </c>
      <c r="C8432" s="317">
        <v>578110</v>
      </c>
      <c r="D8432" s="266">
        <v>0</v>
      </c>
    </row>
    <row r="8433" spans="1:4" ht="18" customHeight="1" x14ac:dyDescent="0.25">
      <c r="A8433" s="294" t="s">
        <v>1675</v>
      </c>
      <c r="B8433" s="317">
        <v>260000</v>
      </c>
      <c r="C8433" s="318">
        <v>260000</v>
      </c>
      <c r="D8433" s="282">
        <v>0</v>
      </c>
    </row>
    <row r="8434" spans="1:4" ht="18" customHeight="1" x14ac:dyDescent="0.25">
      <c r="A8434" s="316" t="s">
        <v>3776</v>
      </c>
      <c r="B8434" s="317">
        <v>574803</v>
      </c>
      <c r="C8434" s="318">
        <v>574803</v>
      </c>
      <c r="D8434" s="318">
        <v>0</v>
      </c>
    </row>
    <row r="8435" spans="1:4" ht="18" customHeight="1" x14ac:dyDescent="0.25">
      <c r="A8435" s="316" t="s">
        <v>3777</v>
      </c>
      <c r="B8435" s="317">
        <v>204000</v>
      </c>
      <c r="C8435" s="318">
        <v>204000</v>
      </c>
      <c r="D8435" s="318">
        <v>0</v>
      </c>
    </row>
    <row r="8436" spans="1:4" ht="18" customHeight="1" x14ac:dyDescent="0.25">
      <c r="A8436" s="316" t="s">
        <v>3777</v>
      </c>
      <c r="B8436" s="317">
        <v>204000</v>
      </c>
      <c r="C8436" s="318">
        <v>204000</v>
      </c>
      <c r="D8436" s="318">
        <v>0</v>
      </c>
    </row>
    <row r="8437" spans="1:4" ht="18" customHeight="1" x14ac:dyDescent="0.25">
      <c r="A8437" s="302" t="s">
        <v>1601</v>
      </c>
      <c r="B8437" s="325">
        <f>SUM(B8429:B8436)</f>
        <v>2410223</v>
      </c>
      <c r="C8437" s="268">
        <f>SUM(C8429:C8436)</f>
        <v>2410223</v>
      </c>
      <c r="D8437" s="268">
        <f>SUM(D8429:D8436)</f>
        <v>0</v>
      </c>
    </row>
    <row r="8438" spans="1:4" ht="18" customHeight="1" x14ac:dyDescent="0.25">
      <c r="A8438" s="294" t="s">
        <v>3778</v>
      </c>
      <c r="B8438" s="317">
        <v>113030</v>
      </c>
      <c r="C8438" s="318">
        <v>113030</v>
      </c>
      <c r="D8438" s="282">
        <v>0</v>
      </c>
    </row>
    <row r="8439" spans="1:4" ht="18" customHeight="1" x14ac:dyDescent="0.25">
      <c r="A8439" s="294" t="s">
        <v>3779</v>
      </c>
      <c r="B8439" s="317">
        <v>151130</v>
      </c>
      <c r="C8439" s="318">
        <v>151130</v>
      </c>
      <c r="D8439" s="282">
        <v>0</v>
      </c>
    </row>
    <row r="8440" spans="1:4" ht="18" customHeight="1" x14ac:dyDescent="0.25">
      <c r="A8440" s="294" t="s">
        <v>3780</v>
      </c>
      <c r="B8440" s="317">
        <v>320040</v>
      </c>
      <c r="C8440" s="318">
        <v>320040</v>
      </c>
      <c r="D8440" s="282">
        <v>0</v>
      </c>
    </row>
    <row r="8441" spans="1:4" ht="18" customHeight="1" x14ac:dyDescent="0.25">
      <c r="A8441" s="294" t="s">
        <v>3780</v>
      </c>
      <c r="B8441" s="318">
        <v>320040</v>
      </c>
      <c r="C8441" s="318">
        <v>320040</v>
      </c>
      <c r="D8441" s="282">
        <v>0</v>
      </c>
    </row>
    <row r="8442" spans="1:4" ht="18" customHeight="1" x14ac:dyDescent="0.25">
      <c r="A8442" s="294" t="s">
        <v>3781</v>
      </c>
      <c r="B8442" s="318">
        <v>104140</v>
      </c>
      <c r="C8442" s="318">
        <v>104140</v>
      </c>
      <c r="D8442" s="282">
        <v>0</v>
      </c>
    </row>
    <row r="8443" spans="1:4" ht="18" customHeight="1" x14ac:dyDescent="0.25">
      <c r="A8443" s="294" t="s">
        <v>3781</v>
      </c>
      <c r="B8443" s="318">
        <v>104140</v>
      </c>
      <c r="C8443" s="318">
        <v>104140</v>
      </c>
      <c r="D8443" s="282">
        <v>0</v>
      </c>
    </row>
    <row r="8444" spans="1:4" ht="18" customHeight="1" x14ac:dyDescent="0.25">
      <c r="A8444" s="294" t="s">
        <v>3781</v>
      </c>
      <c r="B8444" s="318">
        <v>104140</v>
      </c>
      <c r="C8444" s="318">
        <v>104140</v>
      </c>
      <c r="D8444" s="282">
        <v>0</v>
      </c>
    </row>
    <row r="8445" spans="1:4" ht="18" customHeight="1" x14ac:dyDescent="0.25">
      <c r="A8445" s="294" t="s">
        <v>3781</v>
      </c>
      <c r="B8445" s="318">
        <v>104140</v>
      </c>
      <c r="C8445" s="318">
        <v>104140</v>
      </c>
      <c r="D8445" s="282">
        <v>0</v>
      </c>
    </row>
    <row r="8446" spans="1:4" ht="18" customHeight="1" x14ac:dyDescent="0.25">
      <c r="A8446" s="294" t="s">
        <v>1677</v>
      </c>
      <c r="B8446" s="318">
        <v>115000</v>
      </c>
      <c r="C8446" s="318">
        <v>115000</v>
      </c>
      <c r="D8446" s="282">
        <v>0</v>
      </c>
    </row>
    <row r="8447" spans="1:4" ht="18" customHeight="1" x14ac:dyDescent="0.25">
      <c r="A8447" s="294" t="s">
        <v>3782</v>
      </c>
      <c r="B8447" s="318">
        <v>495000</v>
      </c>
      <c r="C8447" s="318">
        <v>495000</v>
      </c>
      <c r="D8447" s="282">
        <v>0</v>
      </c>
    </row>
    <row r="8448" spans="1:4" ht="18" customHeight="1" x14ac:dyDescent="0.25">
      <c r="A8448" s="294" t="s">
        <v>3783</v>
      </c>
      <c r="B8448" s="318">
        <v>182000</v>
      </c>
      <c r="C8448" s="318">
        <v>182000</v>
      </c>
      <c r="D8448" s="282">
        <v>0</v>
      </c>
    </row>
    <row r="8449" spans="1:4" ht="18" customHeight="1" x14ac:dyDescent="0.25">
      <c r="A8449" s="294" t="s">
        <v>3784</v>
      </c>
      <c r="B8449" s="318">
        <v>129900</v>
      </c>
      <c r="C8449" s="318">
        <v>129900</v>
      </c>
      <c r="D8449" s="282">
        <v>0</v>
      </c>
    </row>
    <row r="8450" spans="1:4" ht="18" customHeight="1" x14ac:dyDescent="0.25">
      <c r="A8450" s="294" t="s">
        <v>3785</v>
      </c>
      <c r="B8450" s="318">
        <v>250000</v>
      </c>
      <c r="C8450" s="318">
        <v>250000</v>
      </c>
      <c r="D8450" s="282">
        <v>0</v>
      </c>
    </row>
    <row r="8451" spans="1:4" ht="18" customHeight="1" x14ac:dyDescent="0.25">
      <c r="A8451" s="294" t="s">
        <v>1676</v>
      </c>
      <c r="B8451" s="318">
        <v>44800</v>
      </c>
      <c r="C8451" s="318">
        <v>44800</v>
      </c>
      <c r="D8451" s="282">
        <v>0</v>
      </c>
    </row>
    <row r="8452" spans="1:4" ht="18" customHeight="1" x14ac:dyDescent="0.25">
      <c r="A8452" s="294" t="s">
        <v>3786</v>
      </c>
      <c r="B8452" s="318">
        <v>204724</v>
      </c>
      <c r="C8452" s="318">
        <v>154038</v>
      </c>
      <c r="D8452" s="318">
        <f>(B8452-C8452)</f>
        <v>50686</v>
      </c>
    </row>
    <row r="8453" spans="1:4" ht="18" customHeight="1" x14ac:dyDescent="0.25">
      <c r="A8453" s="301" t="s">
        <v>1653</v>
      </c>
      <c r="B8453" s="268">
        <f>SUM(B8438:B8452)</f>
        <v>2742224</v>
      </c>
      <c r="C8453" s="268">
        <f>SUM(C8438:C8452)</f>
        <v>2691538</v>
      </c>
      <c r="D8453" s="268">
        <f>SUM(D8438:D8452)</f>
        <v>50686</v>
      </c>
    </row>
    <row r="8454" spans="1:4" ht="18" customHeight="1" x14ac:dyDescent="0.25">
      <c r="A8454" s="316" t="s">
        <v>5039</v>
      </c>
      <c r="B8454" s="319">
        <v>31496</v>
      </c>
      <c r="C8454" s="319">
        <v>31496</v>
      </c>
      <c r="D8454" s="266">
        <f>(B8454-C8454)</f>
        <v>0</v>
      </c>
    </row>
    <row r="8455" spans="1:4" ht="18" customHeight="1" x14ac:dyDescent="0.25">
      <c r="A8455" s="316" t="s">
        <v>5040</v>
      </c>
      <c r="B8455" s="319">
        <v>100000</v>
      </c>
      <c r="C8455" s="319">
        <v>100000</v>
      </c>
      <c r="D8455" s="266">
        <f t="shared" ref="D8455:D8492" si="167">(B8455-C8455)</f>
        <v>0</v>
      </c>
    </row>
    <row r="8456" spans="1:4" ht="18" customHeight="1" x14ac:dyDescent="0.25">
      <c r="A8456" s="316" t="s">
        <v>5041</v>
      </c>
      <c r="B8456" s="319">
        <v>11023</v>
      </c>
      <c r="C8456" s="319">
        <v>11023</v>
      </c>
      <c r="D8456" s="266">
        <f t="shared" si="167"/>
        <v>0</v>
      </c>
    </row>
    <row r="8457" spans="1:4" ht="18" customHeight="1" x14ac:dyDescent="0.25">
      <c r="A8457" s="316" t="s">
        <v>5042</v>
      </c>
      <c r="B8457" s="319">
        <v>77953</v>
      </c>
      <c r="C8457" s="319">
        <v>77953</v>
      </c>
      <c r="D8457" s="266">
        <f t="shared" si="167"/>
        <v>0</v>
      </c>
    </row>
    <row r="8458" spans="1:4" ht="18" customHeight="1" x14ac:dyDescent="0.25">
      <c r="A8458" s="316" t="s">
        <v>5043</v>
      </c>
      <c r="B8458" s="319">
        <v>1</v>
      </c>
      <c r="C8458" s="319">
        <v>1</v>
      </c>
      <c r="D8458" s="266">
        <f t="shared" si="167"/>
        <v>0</v>
      </c>
    </row>
    <row r="8459" spans="1:4" ht="18" customHeight="1" x14ac:dyDescent="0.25">
      <c r="A8459" s="316" t="s">
        <v>5044</v>
      </c>
      <c r="B8459" s="319">
        <v>44693</v>
      </c>
      <c r="C8459" s="319">
        <v>44693</v>
      </c>
      <c r="D8459" s="266">
        <f t="shared" si="167"/>
        <v>0</v>
      </c>
    </row>
    <row r="8460" spans="1:4" ht="18" customHeight="1" x14ac:dyDescent="0.25">
      <c r="A8460" s="316" t="s">
        <v>5044</v>
      </c>
      <c r="B8460" s="319">
        <v>44693</v>
      </c>
      <c r="C8460" s="319">
        <v>44693</v>
      </c>
      <c r="D8460" s="266">
        <f t="shared" si="167"/>
        <v>0</v>
      </c>
    </row>
    <row r="8461" spans="1:4" ht="18" customHeight="1" x14ac:dyDescent="0.25">
      <c r="A8461" s="316" t="s">
        <v>5045</v>
      </c>
      <c r="B8461" s="319">
        <v>11416</v>
      </c>
      <c r="C8461" s="319">
        <v>11416</v>
      </c>
      <c r="D8461" s="266">
        <f t="shared" si="167"/>
        <v>0</v>
      </c>
    </row>
    <row r="8462" spans="1:4" ht="18" customHeight="1" x14ac:dyDescent="0.25">
      <c r="A8462" s="316" t="s">
        <v>5046</v>
      </c>
      <c r="B8462" s="319">
        <v>156693</v>
      </c>
      <c r="C8462" s="319">
        <v>156693</v>
      </c>
      <c r="D8462" s="266">
        <f t="shared" si="167"/>
        <v>0</v>
      </c>
    </row>
    <row r="8463" spans="1:4" ht="18" customHeight="1" x14ac:dyDescent="0.25">
      <c r="A8463" s="316" t="s">
        <v>5047</v>
      </c>
      <c r="B8463" s="319">
        <v>125984</v>
      </c>
      <c r="C8463" s="319">
        <v>125984</v>
      </c>
      <c r="D8463" s="266">
        <f t="shared" si="167"/>
        <v>0</v>
      </c>
    </row>
    <row r="8464" spans="1:4" ht="18" customHeight="1" x14ac:dyDescent="0.25">
      <c r="A8464" s="316" t="s">
        <v>5048</v>
      </c>
      <c r="B8464" s="319">
        <v>48819</v>
      </c>
      <c r="C8464" s="319">
        <v>48819</v>
      </c>
      <c r="D8464" s="266">
        <f t="shared" si="167"/>
        <v>0</v>
      </c>
    </row>
    <row r="8465" spans="1:4" ht="18" customHeight="1" x14ac:dyDescent="0.25">
      <c r="A8465" s="316" t="s">
        <v>5049</v>
      </c>
      <c r="B8465" s="319">
        <v>66990</v>
      </c>
      <c r="C8465" s="319">
        <v>66990</v>
      </c>
      <c r="D8465" s="266">
        <f t="shared" si="167"/>
        <v>0</v>
      </c>
    </row>
    <row r="8466" spans="1:4" ht="18" customHeight="1" x14ac:dyDescent="0.25">
      <c r="A8466" s="316" t="s">
        <v>5050</v>
      </c>
      <c r="B8466" s="319">
        <v>15748</v>
      </c>
      <c r="C8466" s="319">
        <v>15748</v>
      </c>
      <c r="D8466" s="266">
        <f t="shared" si="167"/>
        <v>0</v>
      </c>
    </row>
    <row r="8467" spans="1:4" ht="18" customHeight="1" x14ac:dyDescent="0.25">
      <c r="A8467" s="316" t="s">
        <v>5051</v>
      </c>
      <c r="B8467" s="319">
        <v>196850</v>
      </c>
      <c r="C8467" s="319">
        <v>196850</v>
      </c>
      <c r="D8467" s="266">
        <f t="shared" si="167"/>
        <v>0</v>
      </c>
    </row>
    <row r="8468" spans="1:4" ht="18" customHeight="1" x14ac:dyDescent="0.25">
      <c r="A8468" s="316" t="s">
        <v>5052</v>
      </c>
      <c r="B8468" s="319">
        <v>133121</v>
      </c>
      <c r="C8468" s="319">
        <v>133121</v>
      </c>
      <c r="D8468" s="266">
        <f t="shared" si="167"/>
        <v>0</v>
      </c>
    </row>
    <row r="8469" spans="1:4" ht="18" customHeight="1" x14ac:dyDescent="0.25">
      <c r="A8469" s="316" t="s">
        <v>5053</v>
      </c>
      <c r="B8469" s="319">
        <v>118102</v>
      </c>
      <c r="C8469" s="319">
        <v>118102</v>
      </c>
      <c r="D8469" s="266">
        <f t="shared" si="167"/>
        <v>0</v>
      </c>
    </row>
    <row r="8470" spans="1:4" ht="18" customHeight="1" x14ac:dyDescent="0.25">
      <c r="A8470" s="316" t="s">
        <v>5054</v>
      </c>
      <c r="B8470" s="319">
        <v>123441</v>
      </c>
      <c r="C8470" s="319">
        <v>123441</v>
      </c>
      <c r="D8470" s="266">
        <f t="shared" si="167"/>
        <v>0</v>
      </c>
    </row>
    <row r="8471" spans="1:4" ht="18" customHeight="1" x14ac:dyDescent="0.25">
      <c r="A8471" s="316" t="s">
        <v>5054</v>
      </c>
      <c r="B8471" s="319">
        <v>123441</v>
      </c>
      <c r="C8471" s="319">
        <v>123441</v>
      </c>
      <c r="D8471" s="266">
        <f t="shared" si="167"/>
        <v>0</v>
      </c>
    </row>
    <row r="8472" spans="1:4" ht="18" customHeight="1" x14ac:dyDescent="0.25">
      <c r="A8472" s="316" t="s">
        <v>5054</v>
      </c>
      <c r="B8472" s="319">
        <v>123441</v>
      </c>
      <c r="C8472" s="319">
        <v>123441</v>
      </c>
      <c r="D8472" s="266">
        <f t="shared" si="167"/>
        <v>0</v>
      </c>
    </row>
    <row r="8473" spans="1:4" ht="18" customHeight="1" x14ac:dyDescent="0.25">
      <c r="A8473" s="265" t="s">
        <v>5054</v>
      </c>
      <c r="B8473" s="319">
        <v>123441</v>
      </c>
      <c r="C8473" s="319">
        <v>123441</v>
      </c>
      <c r="D8473" s="266">
        <f t="shared" si="167"/>
        <v>0</v>
      </c>
    </row>
    <row r="8474" spans="1:4" ht="18" customHeight="1" x14ac:dyDescent="0.25">
      <c r="A8474" s="316" t="s">
        <v>5054</v>
      </c>
      <c r="B8474" s="319">
        <v>123441</v>
      </c>
      <c r="C8474" s="319">
        <v>123441</v>
      </c>
      <c r="D8474" s="266">
        <f t="shared" si="167"/>
        <v>0</v>
      </c>
    </row>
    <row r="8475" spans="1:4" ht="18" customHeight="1" x14ac:dyDescent="0.25">
      <c r="A8475" s="316" t="s">
        <v>5054</v>
      </c>
      <c r="B8475" s="319">
        <v>123441</v>
      </c>
      <c r="C8475" s="319">
        <v>123441</v>
      </c>
      <c r="D8475" s="266">
        <f t="shared" si="167"/>
        <v>0</v>
      </c>
    </row>
    <row r="8476" spans="1:4" ht="18" customHeight="1" x14ac:dyDescent="0.25">
      <c r="A8476" s="316" t="s">
        <v>5055</v>
      </c>
      <c r="B8476" s="319">
        <v>42000</v>
      </c>
      <c r="C8476" s="319">
        <v>42000</v>
      </c>
      <c r="D8476" s="266">
        <f t="shared" si="167"/>
        <v>0</v>
      </c>
    </row>
    <row r="8477" spans="1:4" ht="18" customHeight="1" x14ac:dyDescent="0.25">
      <c r="A8477" s="316" t="s">
        <v>5056</v>
      </c>
      <c r="B8477" s="319">
        <v>128000</v>
      </c>
      <c r="C8477" s="319">
        <v>128000</v>
      </c>
      <c r="D8477" s="266">
        <f t="shared" si="167"/>
        <v>0</v>
      </c>
    </row>
    <row r="8478" spans="1:4" ht="18" customHeight="1" x14ac:dyDescent="0.25">
      <c r="A8478" s="316" t="s">
        <v>5057</v>
      </c>
      <c r="B8478" s="319">
        <v>128000</v>
      </c>
      <c r="C8478" s="319">
        <v>128000</v>
      </c>
      <c r="D8478" s="266">
        <f t="shared" si="167"/>
        <v>0</v>
      </c>
    </row>
    <row r="8479" spans="1:4" ht="18" customHeight="1" x14ac:dyDescent="0.25">
      <c r="A8479" s="316" t="s">
        <v>5058</v>
      </c>
      <c r="B8479" s="319">
        <v>14500</v>
      </c>
      <c r="C8479" s="319">
        <v>14500</v>
      </c>
      <c r="D8479" s="266">
        <f t="shared" si="167"/>
        <v>0</v>
      </c>
    </row>
    <row r="8480" spans="1:4" ht="18" customHeight="1" x14ac:dyDescent="0.25">
      <c r="A8480" s="316" t="s">
        <v>5058</v>
      </c>
      <c r="B8480" s="319">
        <v>14500</v>
      </c>
      <c r="C8480" s="319">
        <v>14500</v>
      </c>
      <c r="D8480" s="266">
        <f t="shared" si="167"/>
        <v>0</v>
      </c>
    </row>
    <row r="8481" spans="1:4" ht="18" customHeight="1" x14ac:dyDescent="0.25">
      <c r="A8481" s="316" t="s">
        <v>5059</v>
      </c>
      <c r="B8481" s="319">
        <v>17000</v>
      </c>
      <c r="C8481" s="319">
        <v>17000</v>
      </c>
      <c r="D8481" s="266">
        <f t="shared" si="167"/>
        <v>0</v>
      </c>
    </row>
    <row r="8482" spans="1:4" ht="18" customHeight="1" x14ac:dyDescent="0.25">
      <c r="A8482" s="316" t="s">
        <v>5060</v>
      </c>
      <c r="B8482" s="319">
        <v>17000</v>
      </c>
      <c r="C8482" s="319">
        <v>17000</v>
      </c>
      <c r="D8482" s="266">
        <f t="shared" si="167"/>
        <v>0</v>
      </c>
    </row>
    <row r="8483" spans="1:4" ht="18" customHeight="1" x14ac:dyDescent="0.25">
      <c r="A8483" s="316" t="s">
        <v>5061</v>
      </c>
      <c r="B8483" s="319">
        <v>95008</v>
      </c>
      <c r="C8483" s="319">
        <v>95008</v>
      </c>
      <c r="D8483" s="266">
        <f t="shared" si="167"/>
        <v>0</v>
      </c>
    </row>
    <row r="8484" spans="1:4" ht="18" customHeight="1" x14ac:dyDescent="0.25">
      <c r="A8484" s="316" t="s">
        <v>5062</v>
      </c>
      <c r="B8484" s="319">
        <v>108296</v>
      </c>
      <c r="C8484" s="319">
        <v>108296</v>
      </c>
      <c r="D8484" s="266">
        <f t="shared" si="167"/>
        <v>0</v>
      </c>
    </row>
    <row r="8485" spans="1:4" ht="18" customHeight="1" x14ac:dyDescent="0.25">
      <c r="A8485" s="316" t="s">
        <v>5063</v>
      </c>
      <c r="B8485" s="319">
        <v>123791</v>
      </c>
      <c r="C8485" s="319">
        <v>123791</v>
      </c>
      <c r="D8485" s="266">
        <f t="shared" si="167"/>
        <v>0</v>
      </c>
    </row>
    <row r="8486" spans="1:4" ht="18" customHeight="1" x14ac:dyDescent="0.25">
      <c r="A8486" s="316" t="s">
        <v>5063</v>
      </c>
      <c r="B8486" s="319">
        <v>123791</v>
      </c>
      <c r="C8486" s="319">
        <v>123791</v>
      </c>
      <c r="D8486" s="266">
        <f t="shared" si="167"/>
        <v>0</v>
      </c>
    </row>
    <row r="8487" spans="1:4" ht="18" customHeight="1" x14ac:dyDescent="0.25">
      <c r="A8487" s="316" t="s">
        <v>5063</v>
      </c>
      <c r="B8487" s="319">
        <v>123791</v>
      </c>
      <c r="C8487" s="319">
        <v>123791</v>
      </c>
      <c r="D8487" s="266">
        <f t="shared" si="167"/>
        <v>0</v>
      </c>
    </row>
    <row r="8488" spans="1:4" ht="18" customHeight="1" x14ac:dyDescent="0.25">
      <c r="A8488" s="316" t="s">
        <v>5064</v>
      </c>
      <c r="B8488" s="319">
        <v>141423</v>
      </c>
      <c r="C8488" s="319">
        <v>141423</v>
      </c>
      <c r="D8488" s="266">
        <f t="shared" si="167"/>
        <v>0</v>
      </c>
    </row>
    <row r="8489" spans="1:4" ht="18" customHeight="1" x14ac:dyDescent="0.25">
      <c r="A8489" s="316" t="s">
        <v>5064</v>
      </c>
      <c r="B8489" s="319">
        <v>141423</v>
      </c>
      <c r="C8489" s="319">
        <v>141423</v>
      </c>
      <c r="D8489" s="266">
        <f t="shared" si="167"/>
        <v>0</v>
      </c>
    </row>
    <row r="8490" spans="1:4" ht="18" customHeight="1" x14ac:dyDescent="0.25">
      <c r="A8490" s="316" t="s">
        <v>5065</v>
      </c>
      <c r="B8490" s="319">
        <v>165354</v>
      </c>
      <c r="C8490" s="319">
        <v>165354</v>
      </c>
      <c r="D8490" s="266">
        <f t="shared" si="167"/>
        <v>0</v>
      </c>
    </row>
    <row r="8491" spans="1:4" ht="18" customHeight="1" x14ac:dyDescent="0.25">
      <c r="A8491" s="294" t="s">
        <v>5065</v>
      </c>
      <c r="B8491" s="337">
        <v>165354</v>
      </c>
      <c r="C8491" s="337">
        <v>165354</v>
      </c>
      <c r="D8491" s="266">
        <f t="shared" si="167"/>
        <v>0</v>
      </c>
    </row>
    <row r="8492" spans="1:4" ht="18" customHeight="1" x14ac:dyDescent="0.25">
      <c r="A8492" s="294" t="s">
        <v>5066</v>
      </c>
      <c r="B8492" s="337">
        <v>86614</v>
      </c>
      <c r="C8492" s="337">
        <v>86614</v>
      </c>
      <c r="D8492" s="266">
        <f t="shared" si="167"/>
        <v>0</v>
      </c>
    </row>
    <row r="8493" spans="1:4" ht="18" customHeight="1" x14ac:dyDescent="0.25">
      <c r="A8493" s="267" t="s">
        <v>3787</v>
      </c>
      <c r="B8493" s="268">
        <f>SUM(B8454:B8492)</f>
        <v>3560073</v>
      </c>
      <c r="C8493" s="268">
        <f t="shared" ref="C8493:D8493" si="168">SUM(C8454:C8492)</f>
        <v>3560073</v>
      </c>
      <c r="D8493" s="268">
        <f t="shared" si="168"/>
        <v>0</v>
      </c>
    </row>
    <row r="8494" spans="1:4" ht="18" customHeight="1" x14ac:dyDescent="0.25">
      <c r="A8494" s="302" t="s">
        <v>2098</v>
      </c>
      <c r="B8494" s="298">
        <f>SUM(B8437,B8453,B8493)</f>
        <v>8712520</v>
      </c>
      <c r="C8494" s="298">
        <f>SUM(C8437,C8453,C8493)</f>
        <v>8661834</v>
      </c>
      <c r="D8494" s="298">
        <f>(B8494-C8494)</f>
        <v>50686</v>
      </c>
    </row>
    <row r="8495" spans="1:4" ht="31.5" x14ac:dyDescent="0.25">
      <c r="A8495" s="411" t="s">
        <v>3988</v>
      </c>
      <c r="B8495" s="444">
        <f>SUM(B8494)</f>
        <v>8712520</v>
      </c>
      <c r="C8495" s="444">
        <f t="shared" ref="C8495:D8495" si="169">SUM(C8494)</f>
        <v>8661834</v>
      </c>
      <c r="D8495" s="444">
        <f t="shared" si="169"/>
        <v>50686</v>
      </c>
    </row>
    <row r="8496" spans="1:4" x14ac:dyDescent="0.25">
      <c r="A8496" s="441"/>
      <c r="B8496" s="298"/>
      <c r="C8496" s="298"/>
      <c r="D8496" s="298"/>
    </row>
    <row r="8497" spans="1:4" ht="31.5" x14ac:dyDescent="0.25">
      <c r="A8497" s="441" t="s">
        <v>3989</v>
      </c>
      <c r="B8497" s="298"/>
      <c r="C8497" s="298"/>
      <c r="D8497" s="298"/>
    </row>
    <row r="8498" spans="1:4" x14ac:dyDescent="0.25">
      <c r="A8498" s="269" t="s">
        <v>2253</v>
      </c>
      <c r="B8498" s="270">
        <v>272441</v>
      </c>
      <c r="C8498" s="407">
        <v>272441</v>
      </c>
      <c r="D8498" s="407">
        <f>B8498-C8498</f>
        <v>0</v>
      </c>
    </row>
    <row r="8499" spans="1:4" ht="31.5" x14ac:dyDescent="0.25">
      <c r="A8499" s="269" t="s">
        <v>2254</v>
      </c>
      <c r="B8499" s="270">
        <v>272441</v>
      </c>
      <c r="C8499" s="407">
        <v>272441</v>
      </c>
      <c r="D8499" s="407">
        <f t="shared" ref="D8499:D8562" si="170">B8499-C8499</f>
        <v>0</v>
      </c>
    </row>
    <row r="8500" spans="1:4" ht="31.5" x14ac:dyDescent="0.25">
      <c r="A8500" s="269" t="s">
        <v>2254</v>
      </c>
      <c r="B8500" s="270">
        <v>272441</v>
      </c>
      <c r="C8500" s="407">
        <v>272441</v>
      </c>
      <c r="D8500" s="407">
        <f t="shared" si="170"/>
        <v>0</v>
      </c>
    </row>
    <row r="8501" spans="1:4" ht="31.5" x14ac:dyDescent="0.25">
      <c r="A8501" s="269" t="s">
        <v>2254</v>
      </c>
      <c r="B8501" s="270">
        <v>272441</v>
      </c>
      <c r="C8501" s="407">
        <v>272441</v>
      </c>
      <c r="D8501" s="407">
        <f t="shared" si="170"/>
        <v>0</v>
      </c>
    </row>
    <row r="8502" spans="1:4" x14ac:dyDescent="0.25">
      <c r="A8502" s="269" t="s">
        <v>2253</v>
      </c>
      <c r="B8502" s="270">
        <v>272441</v>
      </c>
      <c r="C8502" s="407">
        <v>272441</v>
      </c>
      <c r="D8502" s="407">
        <f t="shared" si="170"/>
        <v>0</v>
      </c>
    </row>
    <row r="8503" spans="1:4" x14ac:dyDescent="0.25">
      <c r="A8503" s="269" t="s">
        <v>3212</v>
      </c>
      <c r="B8503" s="270">
        <v>629921</v>
      </c>
      <c r="C8503" s="407">
        <v>629921</v>
      </c>
      <c r="D8503" s="407">
        <f t="shared" si="170"/>
        <v>0</v>
      </c>
    </row>
    <row r="8504" spans="1:4" x14ac:dyDescent="0.25">
      <c r="A8504" s="269" t="s">
        <v>3213</v>
      </c>
      <c r="B8504" s="270">
        <v>157480</v>
      </c>
      <c r="C8504" s="407">
        <v>157480</v>
      </c>
      <c r="D8504" s="407">
        <f t="shared" si="170"/>
        <v>0</v>
      </c>
    </row>
    <row r="8505" spans="1:4" x14ac:dyDescent="0.25">
      <c r="A8505" s="269" t="s">
        <v>3214</v>
      </c>
      <c r="B8505" s="270">
        <v>124409</v>
      </c>
      <c r="C8505" s="407">
        <v>124409</v>
      </c>
      <c r="D8505" s="407">
        <f t="shared" si="170"/>
        <v>0</v>
      </c>
    </row>
    <row r="8506" spans="1:4" x14ac:dyDescent="0.25">
      <c r="A8506" s="269" t="s">
        <v>2255</v>
      </c>
      <c r="B8506" s="270">
        <v>39370</v>
      </c>
      <c r="C8506" s="407">
        <v>39370</v>
      </c>
      <c r="D8506" s="407">
        <f t="shared" si="170"/>
        <v>0</v>
      </c>
    </row>
    <row r="8507" spans="1:4" x14ac:dyDescent="0.25">
      <c r="A8507" s="269" t="s">
        <v>2255</v>
      </c>
      <c r="B8507" s="270">
        <v>39370</v>
      </c>
      <c r="C8507" s="407">
        <v>39370</v>
      </c>
      <c r="D8507" s="407">
        <f t="shared" si="170"/>
        <v>0</v>
      </c>
    </row>
    <row r="8508" spans="1:4" x14ac:dyDescent="0.25">
      <c r="A8508" s="269" t="s">
        <v>2256</v>
      </c>
      <c r="B8508" s="270">
        <v>448999</v>
      </c>
      <c r="C8508" s="407">
        <v>448999</v>
      </c>
      <c r="D8508" s="407">
        <f t="shared" si="170"/>
        <v>0</v>
      </c>
    </row>
    <row r="8509" spans="1:4" x14ac:dyDescent="0.25">
      <c r="A8509" s="269" t="s">
        <v>2257</v>
      </c>
      <c r="B8509" s="270">
        <v>53600</v>
      </c>
      <c r="C8509" s="407">
        <v>53600</v>
      </c>
      <c r="D8509" s="407">
        <f t="shared" si="170"/>
        <v>0</v>
      </c>
    </row>
    <row r="8510" spans="1:4" x14ac:dyDescent="0.25">
      <c r="A8510" s="269" t="s">
        <v>2258</v>
      </c>
      <c r="B8510" s="270">
        <v>127250</v>
      </c>
      <c r="C8510" s="407">
        <v>127250</v>
      </c>
      <c r="D8510" s="407">
        <f t="shared" si="170"/>
        <v>0</v>
      </c>
    </row>
    <row r="8511" spans="1:4" x14ac:dyDescent="0.25">
      <c r="A8511" s="269" t="s">
        <v>2259</v>
      </c>
      <c r="B8511" s="270">
        <v>141125</v>
      </c>
      <c r="C8511" s="407">
        <v>141125</v>
      </c>
      <c r="D8511" s="407">
        <f t="shared" si="170"/>
        <v>0</v>
      </c>
    </row>
    <row r="8512" spans="1:4" x14ac:dyDescent="0.25">
      <c r="A8512" s="269" t="s">
        <v>2260</v>
      </c>
      <c r="B8512" s="270">
        <v>884950</v>
      </c>
      <c r="C8512" s="407">
        <v>884950</v>
      </c>
      <c r="D8512" s="407">
        <f t="shared" si="170"/>
        <v>0</v>
      </c>
    </row>
    <row r="8513" spans="1:4" x14ac:dyDescent="0.25">
      <c r="A8513" s="269" t="s">
        <v>2261</v>
      </c>
      <c r="B8513" s="270">
        <v>120300</v>
      </c>
      <c r="C8513" s="407">
        <v>120300</v>
      </c>
      <c r="D8513" s="407">
        <f t="shared" si="170"/>
        <v>0</v>
      </c>
    </row>
    <row r="8514" spans="1:4" x14ac:dyDescent="0.25">
      <c r="A8514" s="269" t="s">
        <v>2262</v>
      </c>
      <c r="B8514" s="270">
        <v>14315</v>
      </c>
      <c r="C8514" s="407">
        <v>14315</v>
      </c>
      <c r="D8514" s="407">
        <f t="shared" si="170"/>
        <v>0</v>
      </c>
    </row>
    <row r="8515" spans="1:4" x14ac:dyDescent="0.25">
      <c r="A8515" s="269" t="s">
        <v>2263</v>
      </c>
      <c r="B8515" s="270">
        <v>70866</v>
      </c>
      <c r="C8515" s="407">
        <v>70866</v>
      </c>
      <c r="D8515" s="407">
        <f t="shared" si="170"/>
        <v>0</v>
      </c>
    </row>
    <row r="8516" spans="1:4" x14ac:dyDescent="0.25">
      <c r="A8516" s="269" t="s">
        <v>2264</v>
      </c>
      <c r="B8516" s="270">
        <v>90</v>
      </c>
      <c r="C8516" s="407">
        <v>90</v>
      </c>
      <c r="D8516" s="407">
        <f t="shared" si="170"/>
        <v>0</v>
      </c>
    </row>
    <row r="8517" spans="1:4" x14ac:dyDescent="0.25">
      <c r="A8517" s="269" t="s">
        <v>3215</v>
      </c>
      <c r="B8517" s="270">
        <v>56150</v>
      </c>
      <c r="C8517" s="407">
        <v>56150</v>
      </c>
      <c r="D8517" s="407">
        <f t="shared" si="170"/>
        <v>0</v>
      </c>
    </row>
    <row r="8518" spans="1:4" x14ac:dyDescent="0.25">
      <c r="A8518" s="269" t="s">
        <v>3216</v>
      </c>
      <c r="B8518" s="270">
        <v>15748</v>
      </c>
      <c r="C8518" s="407">
        <v>15748</v>
      </c>
      <c r="D8518" s="407">
        <f t="shared" si="170"/>
        <v>0</v>
      </c>
    </row>
    <row r="8519" spans="1:4" x14ac:dyDescent="0.25">
      <c r="A8519" s="269" t="s">
        <v>3217</v>
      </c>
      <c r="B8519" s="270">
        <v>31496</v>
      </c>
      <c r="C8519" s="407">
        <v>31496</v>
      </c>
      <c r="D8519" s="407">
        <f t="shared" si="170"/>
        <v>0</v>
      </c>
    </row>
    <row r="8520" spans="1:4" x14ac:dyDescent="0.25">
      <c r="A8520" s="269" t="s">
        <v>3218</v>
      </c>
      <c r="B8520" s="270">
        <v>23600</v>
      </c>
      <c r="C8520" s="407">
        <v>23600</v>
      </c>
      <c r="D8520" s="407">
        <f t="shared" si="170"/>
        <v>0</v>
      </c>
    </row>
    <row r="8521" spans="1:4" x14ac:dyDescent="0.25">
      <c r="A8521" s="269" t="s">
        <v>3219</v>
      </c>
      <c r="B8521" s="270">
        <v>47244</v>
      </c>
      <c r="C8521" s="407">
        <v>47244</v>
      </c>
      <c r="D8521" s="407">
        <f t="shared" si="170"/>
        <v>0</v>
      </c>
    </row>
    <row r="8522" spans="1:4" x14ac:dyDescent="0.25">
      <c r="A8522" s="269" t="s">
        <v>3220</v>
      </c>
      <c r="B8522" s="270">
        <v>74800</v>
      </c>
      <c r="C8522" s="407">
        <v>74800</v>
      </c>
      <c r="D8522" s="407">
        <f t="shared" si="170"/>
        <v>0</v>
      </c>
    </row>
    <row r="8523" spans="1:4" x14ac:dyDescent="0.25">
      <c r="A8523" s="269" t="s">
        <v>3221</v>
      </c>
      <c r="B8523" s="270">
        <v>34630</v>
      </c>
      <c r="C8523" s="407">
        <v>34630</v>
      </c>
      <c r="D8523" s="407">
        <f t="shared" si="170"/>
        <v>0</v>
      </c>
    </row>
    <row r="8524" spans="1:4" x14ac:dyDescent="0.25">
      <c r="A8524" s="269" t="s">
        <v>3222</v>
      </c>
      <c r="B8524" s="270">
        <v>4402</v>
      </c>
      <c r="C8524" s="407">
        <v>4402</v>
      </c>
      <c r="D8524" s="407">
        <f t="shared" si="170"/>
        <v>0</v>
      </c>
    </row>
    <row r="8525" spans="1:4" x14ac:dyDescent="0.25">
      <c r="A8525" s="269" t="s">
        <v>3223</v>
      </c>
      <c r="B8525" s="270">
        <v>39213</v>
      </c>
      <c r="C8525" s="407">
        <v>39213</v>
      </c>
      <c r="D8525" s="407">
        <f t="shared" si="170"/>
        <v>0</v>
      </c>
    </row>
    <row r="8526" spans="1:4" x14ac:dyDescent="0.25">
      <c r="A8526" s="269" t="s">
        <v>3224</v>
      </c>
      <c r="B8526" s="270">
        <v>15740</v>
      </c>
      <c r="C8526" s="407">
        <v>15740</v>
      </c>
      <c r="D8526" s="407">
        <f t="shared" si="170"/>
        <v>0</v>
      </c>
    </row>
    <row r="8527" spans="1:4" x14ac:dyDescent="0.25">
      <c r="A8527" s="269" t="s">
        <v>3225</v>
      </c>
      <c r="B8527" s="270">
        <v>157480</v>
      </c>
      <c r="C8527" s="407">
        <v>157480</v>
      </c>
      <c r="D8527" s="407">
        <f t="shared" si="170"/>
        <v>0</v>
      </c>
    </row>
    <row r="8528" spans="1:4" x14ac:dyDescent="0.25">
      <c r="A8528" s="269" t="s">
        <v>3225</v>
      </c>
      <c r="B8528" s="270">
        <v>157481</v>
      </c>
      <c r="C8528" s="407">
        <v>157481</v>
      </c>
      <c r="D8528" s="407">
        <f t="shared" si="170"/>
        <v>0</v>
      </c>
    </row>
    <row r="8529" spans="1:4" x14ac:dyDescent="0.25">
      <c r="A8529" s="269" t="s">
        <v>3788</v>
      </c>
      <c r="B8529" s="270">
        <v>322637</v>
      </c>
      <c r="C8529" s="407">
        <v>188925</v>
      </c>
      <c r="D8529" s="407">
        <f t="shared" si="170"/>
        <v>133712</v>
      </c>
    </row>
    <row r="8530" spans="1:4" x14ac:dyDescent="0.25">
      <c r="A8530" s="269" t="s">
        <v>3789</v>
      </c>
      <c r="B8530" s="270">
        <v>36220</v>
      </c>
      <c r="C8530" s="407">
        <v>36220</v>
      </c>
      <c r="D8530" s="407">
        <f t="shared" si="170"/>
        <v>0</v>
      </c>
    </row>
    <row r="8531" spans="1:4" x14ac:dyDescent="0.25">
      <c r="A8531" s="269" t="s">
        <v>3790</v>
      </c>
      <c r="B8531" s="270">
        <v>17323</v>
      </c>
      <c r="C8531" s="407">
        <v>17323</v>
      </c>
      <c r="D8531" s="407">
        <f t="shared" si="170"/>
        <v>0</v>
      </c>
    </row>
    <row r="8532" spans="1:4" x14ac:dyDescent="0.25">
      <c r="A8532" s="269" t="s">
        <v>3791</v>
      </c>
      <c r="B8532" s="270">
        <v>3937</v>
      </c>
      <c r="C8532" s="407">
        <v>3937</v>
      </c>
      <c r="D8532" s="407">
        <f t="shared" si="170"/>
        <v>0</v>
      </c>
    </row>
    <row r="8533" spans="1:4" x14ac:dyDescent="0.25">
      <c r="A8533" s="269" t="s">
        <v>3792</v>
      </c>
      <c r="B8533" s="270">
        <v>31496</v>
      </c>
      <c r="C8533" s="407">
        <v>31496</v>
      </c>
      <c r="D8533" s="407">
        <f t="shared" si="170"/>
        <v>0</v>
      </c>
    </row>
    <row r="8534" spans="1:4" x14ac:dyDescent="0.25">
      <c r="A8534" s="269" t="s">
        <v>3793</v>
      </c>
      <c r="B8534" s="270">
        <v>19685</v>
      </c>
      <c r="C8534" s="407">
        <v>19685</v>
      </c>
      <c r="D8534" s="407">
        <f t="shared" si="170"/>
        <v>0</v>
      </c>
    </row>
    <row r="8535" spans="1:4" x14ac:dyDescent="0.25">
      <c r="A8535" s="269" t="s">
        <v>3794</v>
      </c>
      <c r="B8535" s="270">
        <v>72441</v>
      </c>
      <c r="C8535" s="407">
        <v>72441</v>
      </c>
      <c r="D8535" s="407">
        <f t="shared" si="170"/>
        <v>0</v>
      </c>
    </row>
    <row r="8536" spans="1:4" x14ac:dyDescent="0.25">
      <c r="A8536" s="269" t="s">
        <v>3795</v>
      </c>
      <c r="B8536" s="270">
        <v>23622</v>
      </c>
      <c r="C8536" s="407">
        <v>23622</v>
      </c>
      <c r="D8536" s="407">
        <f t="shared" si="170"/>
        <v>0</v>
      </c>
    </row>
    <row r="8537" spans="1:4" x14ac:dyDescent="0.25">
      <c r="A8537" s="269" t="s">
        <v>3795</v>
      </c>
      <c r="B8537" s="270">
        <v>23622</v>
      </c>
      <c r="C8537" s="407">
        <v>23622</v>
      </c>
      <c r="D8537" s="407">
        <f t="shared" si="170"/>
        <v>0</v>
      </c>
    </row>
    <row r="8538" spans="1:4" x14ac:dyDescent="0.25">
      <c r="A8538" s="269" t="s">
        <v>3795</v>
      </c>
      <c r="B8538" s="270">
        <v>23622</v>
      </c>
      <c r="C8538" s="407">
        <v>23622</v>
      </c>
      <c r="D8538" s="407">
        <f t="shared" si="170"/>
        <v>0</v>
      </c>
    </row>
    <row r="8539" spans="1:4" x14ac:dyDescent="0.25">
      <c r="A8539" s="269" t="s">
        <v>3795</v>
      </c>
      <c r="B8539" s="270">
        <v>23622</v>
      </c>
      <c r="C8539" s="407">
        <v>23622</v>
      </c>
      <c r="D8539" s="407">
        <f t="shared" si="170"/>
        <v>0</v>
      </c>
    </row>
    <row r="8540" spans="1:4" x14ac:dyDescent="0.25">
      <c r="A8540" s="269" t="s">
        <v>3795</v>
      </c>
      <c r="B8540" s="270">
        <v>23622</v>
      </c>
      <c r="C8540" s="407">
        <v>23622</v>
      </c>
      <c r="D8540" s="407">
        <f t="shared" si="170"/>
        <v>0</v>
      </c>
    </row>
    <row r="8541" spans="1:4" x14ac:dyDescent="0.25">
      <c r="A8541" s="269" t="s">
        <v>1961</v>
      </c>
      <c r="B8541" s="270">
        <v>9126</v>
      </c>
      <c r="C8541" s="407">
        <v>9126</v>
      </c>
      <c r="D8541" s="407">
        <f t="shared" si="170"/>
        <v>0</v>
      </c>
    </row>
    <row r="8542" spans="1:4" x14ac:dyDescent="0.25">
      <c r="A8542" s="269" t="s">
        <v>1961</v>
      </c>
      <c r="B8542" s="270">
        <v>9126</v>
      </c>
      <c r="C8542" s="407">
        <v>9126</v>
      </c>
      <c r="D8542" s="407">
        <f t="shared" si="170"/>
        <v>0</v>
      </c>
    </row>
    <row r="8543" spans="1:4" x14ac:dyDescent="0.25">
      <c r="A8543" s="269" t="s">
        <v>1961</v>
      </c>
      <c r="B8543" s="270">
        <v>9126</v>
      </c>
      <c r="C8543" s="407">
        <v>9126</v>
      </c>
      <c r="D8543" s="407">
        <f t="shared" si="170"/>
        <v>0</v>
      </c>
    </row>
    <row r="8544" spans="1:4" x14ac:dyDescent="0.25">
      <c r="A8544" s="269" t="s">
        <v>1961</v>
      </c>
      <c r="B8544" s="270">
        <v>9126</v>
      </c>
      <c r="C8544" s="407">
        <v>9126</v>
      </c>
      <c r="D8544" s="407">
        <f t="shared" si="170"/>
        <v>0</v>
      </c>
    </row>
    <row r="8545" spans="1:4" x14ac:dyDescent="0.25">
      <c r="A8545" s="269" t="s">
        <v>1961</v>
      </c>
      <c r="B8545" s="270">
        <v>9126</v>
      </c>
      <c r="C8545" s="407">
        <v>9126</v>
      </c>
      <c r="D8545" s="407">
        <f t="shared" si="170"/>
        <v>0</v>
      </c>
    </row>
    <row r="8546" spans="1:4" x14ac:dyDescent="0.25">
      <c r="A8546" s="269" t="s">
        <v>1961</v>
      </c>
      <c r="B8546" s="270">
        <v>9126</v>
      </c>
      <c r="C8546" s="407">
        <v>9126</v>
      </c>
      <c r="D8546" s="407">
        <f t="shared" si="170"/>
        <v>0</v>
      </c>
    </row>
    <row r="8547" spans="1:4" x14ac:dyDescent="0.25">
      <c r="A8547" s="269" t="s">
        <v>1961</v>
      </c>
      <c r="B8547" s="270">
        <v>9126</v>
      </c>
      <c r="C8547" s="407">
        <v>9126</v>
      </c>
      <c r="D8547" s="407">
        <f t="shared" si="170"/>
        <v>0</v>
      </c>
    </row>
    <row r="8548" spans="1:4" x14ac:dyDescent="0.25">
      <c r="A8548" s="269" t="s">
        <v>1961</v>
      </c>
      <c r="B8548" s="270">
        <v>9126</v>
      </c>
      <c r="C8548" s="407">
        <v>9126</v>
      </c>
      <c r="D8548" s="407">
        <f t="shared" si="170"/>
        <v>0</v>
      </c>
    </row>
    <row r="8549" spans="1:4" x14ac:dyDescent="0.25">
      <c r="A8549" s="269" t="s">
        <v>3796</v>
      </c>
      <c r="B8549" s="270">
        <v>39301</v>
      </c>
      <c r="C8549" s="407">
        <v>39301</v>
      </c>
      <c r="D8549" s="407">
        <f t="shared" si="170"/>
        <v>0</v>
      </c>
    </row>
    <row r="8550" spans="1:4" x14ac:dyDescent="0.25">
      <c r="A8550" s="269" t="s">
        <v>3797</v>
      </c>
      <c r="B8550" s="270">
        <v>61394</v>
      </c>
      <c r="C8550" s="407">
        <v>61394</v>
      </c>
      <c r="D8550" s="407">
        <f t="shared" si="170"/>
        <v>0</v>
      </c>
    </row>
    <row r="8551" spans="1:4" x14ac:dyDescent="0.25">
      <c r="A8551" s="269" t="s">
        <v>3991</v>
      </c>
      <c r="B8551" s="270">
        <v>72417</v>
      </c>
      <c r="C8551" s="407">
        <v>72417</v>
      </c>
      <c r="D8551" s="407">
        <f t="shared" si="170"/>
        <v>0</v>
      </c>
    </row>
    <row r="8552" spans="1:4" x14ac:dyDescent="0.25">
      <c r="A8552" s="269" t="s">
        <v>3992</v>
      </c>
      <c r="B8552" s="270">
        <v>125197</v>
      </c>
      <c r="C8552" s="407">
        <v>125197</v>
      </c>
      <c r="D8552" s="407">
        <f t="shared" si="170"/>
        <v>0</v>
      </c>
    </row>
    <row r="8553" spans="1:4" x14ac:dyDescent="0.25">
      <c r="A8553" s="269" t="s">
        <v>3993</v>
      </c>
      <c r="B8553" s="270">
        <v>11810</v>
      </c>
      <c r="C8553" s="407">
        <v>11810</v>
      </c>
      <c r="D8553" s="407">
        <f t="shared" si="170"/>
        <v>0</v>
      </c>
    </row>
    <row r="8554" spans="1:4" x14ac:dyDescent="0.25">
      <c r="A8554" s="269" t="s">
        <v>3994</v>
      </c>
      <c r="B8554" s="270">
        <v>51174</v>
      </c>
      <c r="C8554" s="270">
        <v>51174</v>
      </c>
      <c r="D8554" s="407">
        <f t="shared" si="170"/>
        <v>0</v>
      </c>
    </row>
    <row r="8555" spans="1:4" x14ac:dyDescent="0.25">
      <c r="A8555" s="269" t="s">
        <v>3994</v>
      </c>
      <c r="B8555" s="270">
        <v>51173</v>
      </c>
      <c r="C8555" s="270">
        <v>51173</v>
      </c>
      <c r="D8555" s="407">
        <f t="shared" si="170"/>
        <v>0</v>
      </c>
    </row>
    <row r="8556" spans="1:4" x14ac:dyDescent="0.25">
      <c r="A8556" s="269" t="s">
        <v>3994</v>
      </c>
      <c r="B8556" s="270">
        <v>51173</v>
      </c>
      <c r="C8556" s="270">
        <v>51173</v>
      </c>
      <c r="D8556" s="407">
        <f t="shared" si="170"/>
        <v>0</v>
      </c>
    </row>
    <row r="8557" spans="1:4" x14ac:dyDescent="0.25">
      <c r="A8557" s="269" t="s">
        <v>3995</v>
      </c>
      <c r="B8557" s="270">
        <v>32272</v>
      </c>
      <c r="C8557" s="270">
        <v>32272</v>
      </c>
      <c r="D8557" s="407">
        <f t="shared" si="170"/>
        <v>0</v>
      </c>
    </row>
    <row r="8558" spans="1:4" x14ac:dyDescent="0.25">
      <c r="A8558" s="269" t="s">
        <v>3995</v>
      </c>
      <c r="B8558" s="270">
        <v>32276</v>
      </c>
      <c r="C8558" s="270">
        <v>32276</v>
      </c>
      <c r="D8558" s="407">
        <f t="shared" si="170"/>
        <v>0</v>
      </c>
    </row>
    <row r="8559" spans="1:4" x14ac:dyDescent="0.25">
      <c r="A8559" s="269" t="s">
        <v>3995</v>
      </c>
      <c r="B8559" s="270">
        <v>32276</v>
      </c>
      <c r="C8559" s="270">
        <v>32276</v>
      </c>
      <c r="D8559" s="407">
        <f t="shared" si="170"/>
        <v>0</v>
      </c>
    </row>
    <row r="8560" spans="1:4" x14ac:dyDescent="0.25">
      <c r="A8560" s="269" t="s">
        <v>3995</v>
      </c>
      <c r="B8560" s="270">
        <v>32276</v>
      </c>
      <c r="C8560" s="270">
        <v>32276</v>
      </c>
      <c r="D8560" s="407">
        <f t="shared" si="170"/>
        <v>0</v>
      </c>
    </row>
    <row r="8561" spans="1:4" x14ac:dyDescent="0.25">
      <c r="A8561" s="269" t="s">
        <v>3995</v>
      </c>
      <c r="B8561" s="270">
        <v>32276</v>
      </c>
      <c r="C8561" s="270">
        <v>32276</v>
      </c>
      <c r="D8561" s="407">
        <f t="shared" si="170"/>
        <v>0</v>
      </c>
    </row>
    <row r="8562" spans="1:4" x14ac:dyDescent="0.25">
      <c r="A8562" s="269" t="s">
        <v>3995</v>
      </c>
      <c r="B8562" s="270">
        <v>32276</v>
      </c>
      <c r="C8562" s="270">
        <v>32276</v>
      </c>
      <c r="D8562" s="407">
        <f t="shared" si="170"/>
        <v>0</v>
      </c>
    </row>
    <row r="8563" spans="1:4" x14ac:dyDescent="0.25">
      <c r="A8563" s="269" t="s">
        <v>3995</v>
      </c>
      <c r="B8563" s="270">
        <v>32276</v>
      </c>
      <c r="C8563" s="270">
        <v>32276</v>
      </c>
      <c r="D8563" s="407">
        <f t="shared" ref="D8563:D8626" si="171">B8563-C8563</f>
        <v>0</v>
      </c>
    </row>
    <row r="8564" spans="1:4" x14ac:dyDescent="0.25">
      <c r="A8564" s="269" t="s">
        <v>3995</v>
      </c>
      <c r="B8564" s="270">
        <v>32276</v>
      </c>
      <c r="C8564" s="270">
        <v>32276</v>
      </c>
      <c r="D8564" s="407">
        <f t="shared" si="171"/>
        <v>0</v>
      </c>
    </row>
    <row r="8565" spans="1:4" x14ac:dyDescent="0.25">
      <c r="A8565" s="269" t="s">
        <v>3995</v>
      </c>
      <c r="B8565" s="270">
        <v>32276</v>
      </c>
      <c r="C8565" s="270">
        <v>32276</v>
      </c>
      <c r="D8565" s="407">
        <f t="shared" si="171"/>
        <v>0</v>
      </c>
    </row>
    <row r="8566" spans="1:4" x14ac:dyDescent="0.25">
      <c r="A8566" s="269" t="s">
        <v>3996</v>
      </c>
      <c r="B8566" s="270">
        <v>20457</v>
      </c>
      <c r="C8566" s="270">
        <v>20457</v>
      </c>
      <c r="D8566" s="407">
        <f t="shared" si="171"/>
        <v>0</v>
      </c>
    </row>
    <row r="8567" spans="1:4" x14ac:dyDescent="0.25">
      <c r="A8567" s="269" t="s">
        <v>3996</v>
      </c>
      <c r="B8567" s="270">
        <v>20465</v>
      </c>
      <c r="C8567" s="270">
        <v>20465</v>
      </c>
      <c r="D8567" s="407">
        <f t="shared" si="171"/>
        <v>0</v>
      </c>
    </row>
    <row r="8568" spans="1:4" x14ac:dyDescent="0.25">
      <c r="A8568" s="269" t="s">
        <v>3996</v>
      </c>
      <c r="B8568" s="270">
        <v>20465</v>
      </c>
      <c r="C8568" s="270">
        <v>20465</v>
      </c>
      <c r="D8568" s="407">
        <f t="shared" si="171"/>
        <v>0</v>
      </c>
    </row>
    <row r="8569" spans="1:4" x14ac:dyDescent="0.25">
      <c r="A8569" s="269" t="s">
        <v>3996</v>
      </c>
      <c r="B8569" s="270">
        <v>20465</v>
      </c>
      <c r="C8569" s="270">
        <v>20465</v>
      </c>
      <c r="D8569" s="407">
        <f t="shared" si="171"/>
        <v>0</v>
      </c>
    </row>
    <row r="8570" spans="1:4" x14ac:dyDescent="0.25">
      <c r="A8570" s="269" t="s">
        <v>3996</v>
      </c>
      <c r="B8570" s="270">
        <v>20465</v>
      </c>
      <c r="C8570" s="270">
        <v>20465</v>
      </c>
      <c r="D8570" s="407">
        <f t="shared" si="171"/>
        <v>0</v>
      </c>
    </row>
    <row r="8571" spans="1:4" x14ac:dyDescent="0.25">
      <c r="A8571" s="269" t="s">
        <v>3996</v>
      </c>
      <c r="B8571" s="270">
        <v>20465</v>
      </c>
      <c r="C8571" s="270">
        <v>20465</v>
      </c>
      <c r="D8571" s="407">
        <f t="shared" si="171"/>
        <v>0</v>
      </c>
    </row>
    <row r="8572" spans="1:4" x14ac:dyDescent="0.25">
      <c r="A8572" s="269" t="s">
        <v>3996</v>
      </c>
      <c r="B8572" s="270">
        <v>20465</v>
      </c>
      <c r="C8572" s="270">
        <v>20465</v>
      </c>
      <c r="D8572" s="407">
        <f t="shared" si="171"/>
        <v>0</v>
      </c>
    </row>
    <row r="8573" spans="1:4" x14ac:dyDescent="0.25">
      <c r="A8573" s="269" t="s">
        <v>3996</v>
      </c>
      <c r="B8573" s="270">
        <v>20465</v>
      </c>
      <c r="C8573" s="270">
        <v>20465</v>
      </c>
      <c r="D8573" s="407">
        <f t="shared" si="171"/>
        <v>0</v>
      </c>
    </row>
    <row r="8574" spans="1:4" x14ac:dyDescent="0.25">
      <c r="A8574" s="269" t="s">
        <v>3996</v>
      </c>
      <c r="B8574" s="270">
        <v>20465</v>
      </c>
      <c r="C8574" s="270">
        <v>20465</v>
      </c>
      <c r="D8574" s="407">
        <f t="shared" si="171"/>
        <v>0</v>
      </c>
    </row>
    <row r="8575" spans="1:4" x14ac:dyDescent="0.25">
      <c r="A8575" s="269" t="s">
        <v>3996</v>
      </c>
      <c r="B8575" s="270">
        <v>20465</v>
      </c>
      <c r="C8575" s="270">
        <v>20465</v>
      </c>
      <c r="D8575" s="407">
        <f t="shared" si="171"/>
        <v>0</v>
      </c>
    </row>
    <row r="8576" spans="1:4" x14ac:dyDescent="0.25">
      <c r="A8576" s="269" t="s">
        <v>3996</v>
      </c>
      <c r="B8576" s="270">
        <v>20465</v>
      </c>
      <c r="C8576" s="270">
        <v>20465</v>
      </c>
      <c r="D8576" s="407">
        <f t="shared" si="171"/>
        <v>0</v>
      </c>
    </row>
    <row r="8577" spans="1:4" x14ac:dyDescent="0.25">
      <c r="A8577" s="269" t="s">
        <v>3996</v>
      </c>
      <c r="B8577" s="270">
        <v>20465</v>
      </c>
      <c r="C8577" s="270">
        <v>20465</v>
      </c>
      <c r="D8577" s="407">
        <f t="shared" si="171"/>
        <v>0</v>
      </c>
    </row>
    <row r="8578" spans="1:4" x14ac:dyDescent="0.25">
      <c r="A8578" s="269" t="s">
        <v>3996</v>
      </c>
      <c r="B8578" s="270">
        <v>20465</v>
      </c>
      <c r="C8578" s="270">
        <v>20465</v>
      </c>
      <c r="D8578" s="407">
        <f t="shared" si="171"/>
        <v>0</v>
      </c>
    </row>
    <row r="8579" spans="1:4" x14ac:dyDescent="0.25">
      <c r="A8579" s="269" t="s">
        <v>3996</v>
      </c>
      <c r="B8579" s="270">
        <v>20465</v>
      </c>
      <c r="C8579" s="270">
        <v>20465</v>
      </c>
      <c r="D8579" s="407">
        <f t="shared" si="171"/>
        <v>0</v>
      </c>
    </row>
    <row r="8580" spans="1:4" x14ac:dyDescent="0.25">
      <c r="A8580" s="269" t="s">
        <v>3996</v>
      </c>
      <c r="B8580" s="270">
        <v>20465</v>
      </c>
      <c r="C8580" s="270">
        <v>20465</v>
      </c>
      <c r="D8580" s="407">
        <f t="shared" si="171"/>
        <v>0</v>
      </c>
    </row>
    <row r="8581" spans="1:4" x14ac:dyDescent="0.25">
      <c r="A8581" s="269" t="s">
        <v>3996</v>
      </c>
      <c r="B8581" s="270">
        <v>20465</v>
      </c>
      <c r="C8581" s="270">
        <v>20465</v>
      </c>
      <c r="D8581" s="407">
        <f t="shared" si="171"/>
        <v>0</v>
      </c>
    </row>
    <row r="8582" spans="1:4" x14ac:dyDescent="0.25">
      <c r="A8582" s="269" t="s">
        <v>3996</v>
      </c>
      <c r="B8582" s="270">
        <v>20465</v>
      </c>
      <c r="C8582" s="270">
        <v>20465</v>
      </c>
      <c r="D8582" s="407">
        <f t="shared" si="171"/>
        <v>0</v>
      </c>
    </row>
    <row r="8583" spans="1:4" x14ac:dyDescent="0.25">
      <c r="A8583" s="269" t="s">
        <v>3996</v>
      </c>
      <c r="B8583" s="270">
        <v>20465</v>
      </c>
      <c r="C8583" s="270">
        <v>20465</v>
      </c>
      <c r="D8583" s="407">
        <f t="shared" si="171"/>
        <v>0</v>
      </c>
    </row>
    <row r="8584" spans="1:4" x14ac:dyDescent="0.25">
      <c r="A8584" s="408" t="s">
        <v>3997</v>
      </c>
      <c r="B8584" s="409">
        <v>203937</v>
      </c>
      <c r="C8584" s="409">
        <v>203937</v>
      </c>
      <c r="D8584" s="407">
        <f t="shared" si="171"/>
        <v>0</v>
      </c>
    </row>
    <row r="8585" spans="1:4" x14ac:dyDescent="0.25">
      <c r="A8585" s="269" t="s">
        <v>4361</v>
      </c>
      <c r="B8585" s="270">
        <v>62984</v>
      </c>
      <c r="C8585" s="270">
        <v>62984</v>
      </c>
      <c r="D8585" s="407">
        <f t="shared" si="171"/>
        <v>0</v>
      </c>
    </row>
    <row r="8586" spans="1:4" x14ac:dyDescent="0.25">
      <c r="A8586" s="269" t="s">
        <v>4362</v>
      </c>
      <c r="B8586" s="270">
        <v>151725</v>
      </c>
      <c r="C8586" s="270">
        <v>151725</v>
      </c>
      <c r="D8586" s="407">
        <f t="shared" si="171"/>
        <v>0</v>
      </c>
    </row>
    <row r="8587" spans="1:4" x14ac:dyDescent="0.25">
      <c r="A8587" s="269" t="s">
        <v>4363</v>
      </c>
      <c r="B8587" s="270">
        <v>23220</v>
      </c>
      <c r="C8587" s="270">
        <v>23220</v>
      </c>
      <c r="D8587" s="407">
        <f t="shared" si="171"/>
        <v>0</v>
      </c>
    </row>
    <row r="8588" spans="1:4" x14ac:dyDescent="0.25">
      <c r="A8588" s="269" t="s">
        <v>4364</v>
      </c>
      <c r="B8588" s="270">
        <v>260000</v>
      </c>
      <c r="C8588" s="270">
        <v>77360</v>
      </c>
      <c r="D8588" s="407">
        <f t="shared" si="171"/>
        <v>182640</v>
      </c>
    </row>
    <row r="8589" spans="1:4" x14ac:dyDescent="0.25">
      <c r="A8589" s="269" t="s">
        <v>4365</v>
      </c>
      <c r="B8589" s="270">
        <v>344000</v>
      </c>
      <c r="C8589" s="270">
        <v>102354</v>
      </c>
      <c r="D8589" s="407">
        <f t="shared" si="171"/>
        <v>241646</v>
      </c>
    </row>
    <row r="8590" spans="1:4" x14ac:dyDescent="0.25">
      <c r="A8590" s="269" t="s">
        <v>4366</v>
      </c>
      <c r="B8590" s="270">
        <v>22827</v>
      </c>
      <c r="C8590" s="270">
        <v>22827</v>
      </c>
      <c r="D8590" s="407">
        <f t="shared" si="171"/>
        <v>0</v>
      </c>
    </row>
    <row r="8591" spans="1:4" x14ac:dyDescent="0.25">
      <c r="A8591" s="269" t="s">
        <v>4367</v>
      </c>
      <c r="B8591" s="270">
        <v>17315</v>
      </c>
      <c r="C8591" s="270">
        <v>17315</v>
      </c>
      <c r="D8591" s="407">
        <f t="shared" si="171"/>
        <v>0</v>
      </c>
    </row>
    <row r="8592" spans="1:4" x14ac:dyDescent="0.25">
      <c r="A8592" s="269" t="s">
        <v>4368</v>
      </c>
      <c r="B8592" s="270">
        <v>5189</v>
      </c>
      <c r="C8592" s="270">
        <v>5189</v>
      </c>
      <c r="D8592" s="407">
        <f t="shared" si="171"/>
        <v>0</v>
      </c>
    </row>
    <row r="8593" spans="1:4" x14ac:dyDescent="0.25">
      <c r="A8593" s="269" t="s">
        <v>4369</v>
      </c>
      <c r="B8593" s="270">
        <v>82100</v>
      </c>
      <c r="C8593" s="270">
        <v>82100</v>
      </c>
      <c r="D8593" s="407">
        <f t="shared" si="171"/>
        <v>0</v>
      </c>
    </row>
    <row r="8594" spans="1:4" x14ac:dyDescent="0.25">
      <c r="A8594" s="269" t="s">
        <v>4370</v>
      </c>
      <c r="B8594" s="270">
        <v>314961</v>
      </c>
      <c r="C8594" s="270">
        <v>210437</v>
      </c>
      <c r="D8594" s="407">
        <f t="shared" si="171"/>
        <v>104524</v>
      </c>
    </row>
    <row r="8595" spans="1:4" x14ac:dyDescent="0.25">
      <c r="A8595" s="269" t="s">
        <v>4371</v>
      </c>
      <c r="B8595" s="270">
        <v>314961</v>
      </c>
      <c r="C8595" s="270">
        <v>210437</v>
      </c>
      <c r="D8595" s="407">
        <f t="shared" si="171"/>
        <v>104524</v>
      </c>
    </row>
    <row r="8596" spans="1:4" x14ac:dyDescent="0.25">
      <c r="A8596" s="269" t="s">
        <v>4372</v>
      </c>
      <c r="B8596" s="270">
        <v>157480</v>
      </c>
      <c r="C8596" s="270">
        <v>157480</v>
      </c>
      <c r="D8596" s="407">
        <f t="shared" si="171"/>
        <v>0</v>
      </c>
    </row>
    <row r="8597" spans="1:4" x14ac:dyDescent="0.25">
      <c r="A8597" s="269" t="s">
        <v>4373</v>
      </c>
      <c r="B8597" s="270">
        <v>47244</v>
      </c>
      <c r="C8597" s="270">
        <v>47244</v>
      </c>
      <c r="D8597" s="407">
        <f t="shared" si="171"/>
        <v>0</v>
      </c>
    </row>
    <row r="8598" spans="1:4" x14ac:dyDescent="0.25">
      <c r="A8598" s="269" t="s">
        <v>4374</v>
      </c>
      <c r="B8598" s="270">
        <v>3937</v>
      </c>
      <c r="C8598" s="270">
        <v>3937</v>
      </c>
      <c r="D8598" s="407">
        <f t="shared" si="171"/>
        <v>0</v>
      </c>
    </row>
    <row r="8599" spans="1:4" x14ac:dyDescent="0.25">
      <c r="A8599" s="269" t="s">
        <v>5067</v>
      </c>
      <c r="B8599" s="270">
        <v>17638</v>
      </c>
      <c r="C8599" s="270">
        <v>17638</v>
      </c>
      <c r="D8599" s="407">
        <f t="shared" si="171"/>
        <v>0</v>
      </c>
    </row>
    <row r="8600" spans="1:4" x14ac:dyDescent="0.25">
      <c r="A8600" s="269" t="s">
        <v>3990</v>
      </c>
      <c r="B8600" s="270">
        <v>47218</v>
      </c>
      <c r="C8600" s="270">
        <v>47218</v>
      </c>
      <c r="D8600" s="407">
        <f t="shared" si="171"/>
        <v>0</v>
      </c>
    </row>
    <row r="8601" spans="1:4" x14ac:dyDescent="0.25">
      <c r="A8601" s="269" t="s">
        <v>3990</v>
      </c>
      <c r="B8601" s="270">
        <v>47218</v>
      </c>
      <c r="C8601" s="270">
        <v>47218</v>
      </c>
      <c r="D8601" s="407">
        <f t="shared" si="171"/>
        <v>0</v>
      </c>
    </row>
    <row r="8602" spans="1:4" x14ac:dyDescent="0.25">
      <c r="A8602" s="269" t="s">
        <v>3990</v>
      </c>
      <c r="B8602" s="270">
        <v>47218</v>
      </c>
      <c r="C8602" s="270">
        <v>47218</v>
      </c>
      <c r="D8602" s="407">
        <f t="shared" si="171"/>
        <v>0</v>
      </c>
    </row>
    <row r="8603" spans="1:4" x14ac:dyDescent="0.25">
      <c r="A8603" s="269" t="s">
        <v>5068</v>
      </c>
      <c r="B8603" s="270">
        <v>27559</v>
      </c>
      <c r="C8603" s="270">
        <v>27559</v>
      </c>
      <c r="D8603" s="407">
        <f t="shared" si="171"/>
        <v>0</v>
      </c>
    </row>
    <row r="8604" spans="1:4" x14ac:dyDescent="0.25">
      <c r="A8604" s="269" t="s">
        <v>5069</v>
      </c>
      <c r="B8604" s="270">
        <v>95197</v>
      </c>
      <c r="C8604" s="270">
        <v>95197</v>
      </c>
      <c r="D8604" s="407">
        <f t="shared" si="171"/>
        <v>0</v>
      </c>
    </row>
    <row r="8605" spans="1:4" x14ac:dyDescent="0.25">
      <c r="A8605" s="269" t="s">
        <v>5070</v>
      </c>
      <c r="B8605" s="270">
        <v>1347699</v>
      </c>
      <c r="C8605" s="270">
        <v>202377</v>
      </c>
      <c r="D8605" s="407">
        <f t="shared" si="171"/>
        <v>1145322</v>
      </c>
    </row>
    <row r="8606" spans="1:4" x14ac:dyDescent="0.25">
      <c r="A8606" s="269" t="s">
        <v>5071</v>
      </c>
      <c r="B8606" s="270">
        <v>21252</v>
      </c>
      <c r="C8606" s="270">
        <v>21252</v>
      </c>
      <c r="D8606" s="407">
        <f t="shared" si="171"/>
        <v>0</v>
      </c>
    </row>
    <row r="8607" spans="1:4" x14ac:dyDescent="0.25">
      <c r="A8607" s="269" t="s">
        <v>5071</v>
      </c>
      <c r="B8607" s="270">
        <v>21252</v>
      </c>
      <c r="C8607" s="270">
        <v>21252</v>
      </c>
      <c r="D8607" s="407">
        <f t="shared" si="171"/>
        <v>0</v>
      </c>
    </row>
    <row r="8608" spans="1:4" x14ac:dyDescent="0.25">
      <c r="A8608" s="269" t="s">
        <v>5071</v>
      </c>
      <c r="B8608" s="270">
        <v>21252</v>
      </c>
      <c r="C8608" s="270">
        <v>21252</v>
      </c>
      <c r="D8608" s="407">
        <f t="shared" si="171"/>
        <v>0</v>
      </c>
    </row>
    <row r="8609" spans="1:4" x14ac:dyDescent="0.25">
      <c r="A8609" s="269" t="s">
        <v>5071</v>
      </c>
      <c r="B8609" s="270">
        <v>21252</v>
      </c>
      <c r="C8609" s="270">
        <v>21252</v>
      </c>
      <c r="D8609" s="407">
        <f t="shared" si="171"/>
        <v>0</v>
      </c>
    </row>
    <row r="8610" spans="1:4" x14ac:dyDescent="0.25">
      <c r="A8610" s="269" t="s">
        <v>5071</v>
      </c>
      <c r="B8610" s="270">
        <v>21252</v>
      </c>
      <c r="C8610" s="270">
        <v>21252</v>
      </c>
      <c r="D8610" s="407">
        <f t="shared" si="171"/>
        <v>0</v>
      </c>
    </row>
    <row r="8611" spans="1:4" x14ac:dyDescent="0.25">
      <c r="A8611" s="269" t="s">
        <v>5071</v>
      </c>
      <c r="B8611" s="270">
        <v>21252</v>
      </c>
      <c r="C8611" s="270">
        <v>21252</v>
      </c>
      <c r="D8611" s="407">
        <f t="shared" si="171"/>
        <v>0</v>
      </c>
    </row>
    <row r="8612" spans="1:4" x14ac:dyDescent="0.25">
      <c r="A8612" s="269" t="s">
        <v>5072</v>
      </c>
      <c r="B8612" s="270">
        <v>25984</v>
      </c>
      <c r="C8612" s="270">
        <v>25984</v>
      </c>
      <c r="D8612" s="407">
        <f t="shared" si="171"/>
        <v>0</v>
      </c>
    </row>
    <row r="8613" spans="1:4" x14ac:dyDescent="0.25">
      <c r="A8613" s="269" t="s">
        <v>5073</v>
      </c>
      <c r="B8613" s="270">
        <v>118055</v>
      </c>
      <c r="C8613" s="270">
        <v>118055</v>
      </c>
      <c r="D8613" s="407">
        <f t="shared" si="171"/>
        <v>0</v>
      </c>
    </row>
    <row r="8614" spans="1:4" x14ac:dyDescent="0.25">
      <c r="A8614" s="269" t="s">
        <v>5074</v>
      </c>
      <c r="B8614" s="270">
        <v>94559</v>
      </c>
      <c r="C8614" s="270">
        <v>94559</v>
      </c>
      <c r="D8614" s="407">
        <f t="shared" si="171"/>
        <v>0</v>
      </c>
    </row>
    <row r="8615" spans="1:4" x14ac:dyDescent="0.25">
      <c r="A8615" s="408" t="s">
        <v>5075</v>
      </c>
      <c r="B8615" s="409">
        <v>39370</v>
      </c>
      <c r="C8615" s="409">
        <v>39370</v>
      </c>
      <c r="D8615" s="407">
        <f t="shared" si="171"/>
        <v>0</v>
      </c>
    </row>
    <row r="8616" spans="1:4" x14ac:dyDescent="0.25">
      <c r="A8616" s="408" t="s">
        <v>5075</v>
      </c>
      <c r="B8616" s="270">
        <v>39370</v>
      </c>
      <c r="C8616" s="270">
        <v>39370</v>
      </c>
      <c r="D8616" s="407">
        <f t="shared" si="171"/>
        <v>0</v>
      </c>
    </row>
    <row r="8617" spans="1:4" x14ac:dyDescent="0.25">
      <c r="A8617" s="408" t="s">
        <v>5075</v>
      </c>
      <c r="B8617" s="270">
        <v>39370</v>
      </c>
      <c r="C8617" s="270">
        <v>39370</v>
      </c>
      <c r="D8617" s="407">
        <f t="shared" si="171"/>
        <v>0</v>
      </c>
    </row>
    <row r="8618" spans="1:4" x14ac:dyDescent="0.25">
      <c r="A8618" s="269" t="s">
        <v>5076</v>
      </c>
      <c r="B8618" s="270">
        <v>15425</v>
      </c>
      <c r="C8618" s="270">
        <v>15425</v>
      </c>
      <c r="D8618" s="407">
        <f t="shared" si="171"/>
        <v>0</v>
      </c>
    </row>
    <row r="8619" spans="1:4" x14ac:dyDescent="0.25">
      <c r="A8619" s="269" t="s">
        <v>5077</v>
      </c>
      <c r="B8619" s="270">
        <v>283465</v>
      </c>
      <c r="C8619" s="270">
        <v>96619</v>
      </c>
      <c r="D8619" s="407">
        <f t="shared" si="171"/>
        <v>186846</v>
      </c>
    </row>
    <row r="8620" spans="1:4" x14ac:dyDescent="0.25">
      <c r="A8620" s="269" t="s">
        <v>5078</v>
      </c>
      <c r="B8620" s="270">
        <v>78740</v>
      </c>
      <c r="C8620" s="270">
        <v>78740</v>
      </c>
      <c r="D8620" s="407">
        <f t="shared" si="171"/>
        <v>0</v>
      </c>
    </row>
    <row r="8621" spans="1:4" x14ac:dyDescent="0.25">
      <c r="A8621" s="269" t="s">
        <v>5079</v>
      </c>
      <c r="B8621" s="270">
        <v>5825790</v>
      </c>
      <c r="C8621" s="270">
        <v>1509917</v>
      </c>
      <c r="D8621" s="407">
        <f t="shared" si="171"/>
        <v>4315873</v>
      </c>
    </row>
    <row r="8622" spans="1:4" x14ac:dyDescent="0.25">
      <c r="A8622" s="269" t="s">
        <v>5080</v>
      </c>
      <c r="B8622" s="270">
        <v>137795</v>
      </c>
      <c r="C8622" s="270">
        <v>137795</v>
      </c>
      <c r="D8622" s="407">
        <f t="shared" si="171"/>
        <v>0</v>
      </c>
    </row>
    <row r="8623" spans="1:4" x14ac:dyDescent="0.25">
      <c r="A8623" s="269" t="s">
        <v>5081</v>
      </c>
      <c r="B8623" s="270">
        <v>114173</v>
      </c>
      <c r="C8623" s="270">
        <v>114173</v>
      </c>
      <c r="D8623" s="407">
        <f t="shared" si="171"/>
        <v>0</v>
      </c>
    </row>
    <row r="8624" spans="1:4" x14ac:dyDescent="0.25">
      <c r="A8624" s="269" t="s">
        <v>5849</v>
      </c>
      <c r="B8624" s="270">
        <v>87402</v>
      </c>
      <c r="C8624" s="270">
        <v>87402</v>
      </c>
      <c r="D8624" s="407">
        <f t="shared" si="171"/>
        <v>0</v>
      </c>
    </row>
    <row r="8625" spans="1:4" x14ac:dyDescent="0.25">
      <c r="A8625" s="269" t="s">
        <v>5850</v>
      </c>
      <c r="B8625" s="270">
        <v>27551</v>
      </c>
      <c r="C8625" s="270">
        <v>27551</v>
      </c>
      <c r="D8625" s="407">
        <f t="shared" si="171"/>
        <v>0</v>
      </c>
    </row>
    <row r="8626" spans="1:4" x14ac:dyDescent="0.25">
      <c r="A8626" s="269" t="s">
        <v>5850</v>
      </c>
      <c r="B8626" s="270">
        <v>27551</v>
      </c>
      <c r="C8626" s="270">
        <v>27551</v>
      </c>
      <c r="D8626" s="407">
        <f t="shared" si="171"/>
        <v>0</v>
      </c>
    </row>
    <row r="8627" spans="1:4" x14ac:dyDescent="0.25">
      <c r="A8627" s="269" t="s">
        <v>5851</v>
      </c>
      <c r="B8627" s="270">
        <v>75000</v>
      </c>
      <c r="C8627" s="270">
        <v>75000</v>
      </c>
      <c r="D8627" s="407">
        <f t="shared" ref="D8627:D8646" si="172">B8627-C8627</f>
        <v>0</v>
      </c>
    </row>
    <row r="8628" spans="1:4" x14ac:dyDescent="0.25">
      <c r="A8628" s="269" t="s">
        <v>5852</v>
      </c>
      <c r="B8628" s="270">
        <v>46000</v>
      </c>
      <c r="C8628" s="270">
        <v>46000</v>
      </c>
      <c r="D8628" s="407">
        <f t="shared" si="172"/>
        <v>0</v>
      </c>
    </row>
    <row r="8629" spans="1:4" x14ac:dyDescent="0.25">
      <c r="A8629" s="269" t="s">
        <v>5853</v>
      </c>
      <c r="B8629" s="270">
        <v>28252</v>
      </c>
      <c r="C8629" s="270">
        <v>28252</v>
      </c>
      <c r="D8629" s="407">
        <f t="shared" si="172"/>
        <v>0</v>
      </c>
    </row>
    <row r="8630" spans="1:4" x14ac:dyDescent="0.25">
      <c r="A8630" s="269" t="s">
        <v>5854</v>
      </c>
      <c r="B8630" s="270">
        <v>4299</v>
      </c>
      <c r="C8630" s="270">
        <v>4299</v>
      </c>
      <c r="D8630" s="407">
        <f t="shared" si="172"/>
        <v>0</v>
      </c>
    </row>
    <row r="8631" spans="1:4" x14ac:dyDescent="0.25">
      <c r="A8631" s="269" t="s">
        <v>5855</v>
      </c>
      <c r="B8631" s="270">
        <v>23990</v>
      </c>
      <c r="C8631" s="270">
        <v>23990</v>
      </c>
      <c r="D8631" s="407">
        <f t="shared" si="172"/>
        <v>0</v>
      </c>
    </row>
    <row r="8632" spans="1:4" x14ac:dyDescent="0.25">
      <c r="A8632" s="269" t="s">
        <v>5856</v>
      </c>
      <c r="B8632" s="270">
        <v>81889</v>
      </c>
      <c r="C8632" s="270">
        <v>81889</v>
      </c>
      <c r="D8632" s="407">
        <f t="shared" si="172"/>
        <v>0</v>
      </c>
    </row>
    <row r="8633" spans="1:4" x14ac:dyDescent="0.25">
      <c r="A8633" s="269" t="s">
        <v>5856</v>
      </c>
      <c r="B8633" s="409">
        <v>81890</v>
      </c>
      <c r="C8633" s="409">
        <v>81890</v>
      </c>
      <c r="D8633" s="407">
        <f t="shared" si="172"/>
        <v>0</v>
      </c>
    </row>
    <row r="8634" spans="1:4" x14ac:dyDescent="0.25">
      <c r="A8634" s="269" t="s">
        <v>5856</v>
      </c>
      <c r="B8634" s="270">
        <v>81890</v>
      </c>
      <c r="C8634" s="270">
        <v>81890</v>
      </c>
      <c r="D8634" s="407">
        <f t="shared" si="172"/>
        <v>0</v>
      </c>
    </row>
    <row r="8635" spans="1:4" x14ac:dyDescent="0.25">
      <c r="A8635" s="408" t="s">
        <v>5857</v>
      </c>
      <c r="B8635" s="270">
        <v>32090</v>
      </c>
      <c r="C8635" s="270">
        <v>32090</v>
      </c>
      <c r="D8635" s="407">
        <f t="shared" si="172"/>
        <v>0</v>
      </c>
    </row>
    <row r="8636" spans="1:4" x14ac:dyDescent="0.25">
      <c r="A8636" s="269" t="s">
        <v>5858</v>
      </c>
      <c r="B8636" s="270">
        <v>15990</v>
      </c>
      <c r="C8636" s="270">
        <v>15990</v>
      </c>
      <c r="D8636" s="407">
        <f t="shared" si="172"/>
        <v>0</v>
      </c>
    </row>
    <row r="8637" spans="1:4" x14ac:dyDescent="0.25">
      <c r="A8637" s="269" t="s">
        <v>5859</v>
      </c>
      <c r="B8637" s="270">
        <v>28990</v>
      </c>
      <c r="C8637" s="270">
        <v>28990</v>
      </c>
      <c r="D8637" s="407">
        <f t="shared" si="172"/>
        <v>0</v>
      </c>
    </row>
    <row r="8638" spans="1:4" x14ac:dyDescent="0.25">
      <c r="A8638" s="269" t="s">
        <v>5860</v>
      </c>
      <c r="B8638" s="270">
        <v>29990</v>
      </c>
      <c r="C8638" s="270">
        <v>29990</v>
      </c>
      <c r="D8638" s="407">
        <f t="shared" si="172"/>
        <v>0</v>
      </c>
    </row>
    <row r="8639" spans="1:4" x14ac:dyDescent="0.25">
      <c r="A8639" s="269" t="s">
        <v>5861</v>
      </c>
      <c r="B8639" s="270">
        <v>81260</v>
      </c>
      <c r="C8639" s="270">
        <v>81260</v>
      </c>
      <c r="D8639" s="407">
        <f t="shared" si="172"/>
        <v>0</v>
      </c>
    </row>
    <row r="8640" spans="1:4" x14ac:dyDescent="0.25">
      <c r="A8640" s="269" t="s">
        <v>5862</v>
      </c>
      <c r="B8640" s="270">
        <v>5236</v>
      </c>
      <c r="C8640" s="270">
        <v>5236</v>
      </c>
      <c r="D8640" s="407">
        <f t="shared" si="172"/>
        <v>0</v>
      </c>
    </row>
    <row r="8641" spans="1:4" x14ac:dyDescent="0.25">
      <c r="A8641" s="269" t="s">
        <v>5863</v>
      </c>
      <c r="B8641" s="270">
        <v>14173</v>
      </c>
      <c r="C8641" s="270">
        <v>14173</v>
      </c>
      <c r="D8641" s="407">
        <f t="shared" si="172"/>
        <v>0</v>
      </c>
    </row>
    <row r="8642" spans="1:4" x14ac:dyDescent="0.25">
      <c r="A8642" s="269" t="s">
        <v>5864</v>
      </c>
      <c r="B8642" s="270">
        <v>31488</v>
      </c>
      <c r="C8642" s="270">
        <v>31488</v>
      </c>
      <c r="D8642" s="407">
        <f t="shared" si="172"/>
        <v>0</v>
      </c>
    </row>
    <row r="8643" spans="1:4" x14ac:dyDescent="0.25">
      <c r="A8643" s="269" t="s">
        <v>5865</v>
      </c>
      <c r="B8643" s="270">
        <v>31488</v>
      </c>
      <c r="C8643" s="270">
        <v>31488</v>
      </c>
      <c r="D8643" s="407">
        <f t="shared" si="172"/>
        <v>0</v>
      </c>
    </row>
    <row r="8644" spans="1:4" x14ac:dyDescent="0.25">
      <c r="A8644" s="269" t="s">
        <v>5865</v>
      </c>
      <c r="B8644" s="270">
        <v>31488</v>
      </c>
      <c r="C8644" s="270">
        <v>31488</v>
      </c>
      <c r="D8644" s="407">
        <f t="shared" si="172"/>
        <v>0</v>
      </c>
    </row>
    <row r="8645" spans="1:4" x14ac:dyDescent="0.25">
      <c r="A8645" s="269" t="s">
        <v>5866</v>
      </c>
      <c r="B8645" s="270">
        <v>129921</v>
      </c>
      <c r="C8645" s="270">
        <v>129921</v>
      </c>
      <c r="D8645" s="407">
        <f t="shared" si="172"/>
        <v>0</v>
      </c>
    </row>
    <row r="8646" spans="1:4" x14ac:dyDescent="0.25">
      <c r="A8646" s="269" t="s">
        <v>5867</v>
      </c>
      <c r="B8646" s="270">
        <v>937000</v>
      </c>
      <c r="C8646" s="270">
        <v>71468</v>
      </c>
      <c r="D8646" s="407">
        <f t="shared" si="172"/>
        <v>865532</v>
      </c>
    </row>
    <row r="8647" spans="1:4" x14ac:dyDescent="0.25">
      <c r="A8647" s="271" t="s">
        <v>2265</v>
      </c>
      <c r="B8647" s="271">
        <f>SUM(B8498:B8646)</f>
        <v>19205635</v>
      </c>
      <c r="C8647" s="271">
        <f>SUM(C8498:C8646)</f>
        <v>11925016</v>
      </c>
      <c r="D8647" s="268">
        <f>SUM(D8498:D8646)</f>
        <v>7280619</v>
      </c>
    </row>
    <row r="8648" spans="1:4" ht="47.25" x14ac:dyDescent="0.25">
      <c r="A8648" s="411" t="s">
        <v>4031</v>
      </c>
      <c r="B8648" s="444">
        <f>SUM(B8647)</f>
        <v>19205635</v>
      </c>
      <c r="C8648" s="444">
        <f t="shared" ref="C8648:D8648" si="173">SUM(C8647)</f>
        <v>11925016</v>
      </c>
      <c r="D8648" s="444">
        <f t="shared" si="173"/>
        <v>7280619</v>
      </c>
    </row>
    <row r="8649" spans="1:4" x14ac:dyDescent="0.25">
      <c r="A8649" s="294"/>
      <c r="B8649" s="294"/>
      <c r="C8649" s="294"/>
      <c r="D8649" s="294"/>
    </row>
    <row r="8650" spans="1:4" x14ac:dyDescent="0.25">
      <c r="A8650" s="411" t="s">
        <v>1756</v>
      </c>
      <c r="B8650" s="412">
        <f>B2481+B2685+B2925+B3056+B8271+B8426+B8495+B3059+B8648+B7478</f>
        <v>1580229098</v>
      </c>
      <c r="C8650" s="412">
        <f>C2481+C2685+C2925+C3056+C8271+C8426+C8495+C3059+C8648+C7478</f>
        <v>1117932303</v>
      </c>
      <c r="D8650" s="412">
        <f>D2481+D2685+D2925+D3056+D8271+D8426+D8495+D3059+D8648+D7478</f>
        <v>462296795</v>
      </c>
    </row>
  </sheetData>
  <dataValidations disablePrompts="1" count="1">
    <dataValidation type="textLength" operator="greaterThanOrEqual" showInputMessage="1" showErrorMessage="1" sqref="A2692" xr:uid="{00000000-0002-0000-1300-000000000000}">
      <formula1>1</formula1>
    </dataValidation>
  </dataValidations>
  <hyperlinks>
    <hyperlink ref="A8284" r:id="rId1" display="https://gazd-a-20.asp.lgov.hu/gazd-int_434991/APPS/kati/modul.php" xr:uid="{00000000-0004-0000-1300-000000000000}"/>
  </hyperlinks>
  <pageMargins left="0.11811023622047245" right="0.11811023622047245" top="0.55118110236220474" bottom="0.15748031496062992" header="0" footer="0.31496062992125984"/>
  <pageSetup paperSize="9" scale="90" orientation="portrait" r:id="rId2"/>
  <headerFooter>
    <oddHeader>&amp;C&amp;"Times New Roman,Félkövér"&amp;16Vagyonleltár 2023.&amp;R&amp;"Times New Roman,Normál"16. melléklet a 8/2024. (V.23.) önkormányzati rendelethez   
adatok Ft-ban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1"/>
  <sheetViews>
    <sheetView zoomScaleNormal="100" workbookViewId="0">
      <selection activeCell="B24" sqref="B24:D24"/>
    </sheetView>
  </sheetViews>
  <sheetFormatPr defaultColWidth="9.140625" defaultRowHeight="15.75" x14ac:dyDescent="0.25"/>
  <cols>
    <col min="1" max="1" width="39" style="29" bestFit="1" customWidth="1"/>
    <col min="2" max="2" width="16.42578125" style="29" bestFit="1" customWidth="1"/>
    <col min="3" max="3" width="19.140625" style="29" bestFit="1" customWidth="1"/>
    <col min="4" max="4" width="16.42578125" style="29" bestFit="1" customWidth="1"/>
    <col min="5" max="16384" width="9.140625" style="29"/>
  </cols>
  <sheetData>
    <row r="1" spans="1:4" x14ac:dyDescent="0.25">
      <c r="A1" s="99"/>
      <c r="B1" s="96" t="s">
        <v>147</v>
      </c>
      <c r="C1" s="96" t="s">
        <v>110</v>
      </c>
      <c r="D1" s="96" t="s">
        <v>111</v>
      </c>
    </row>
    <row r="2" spans="1:4" x14ac:dyDescent="0.25">
      <c r="A2" s="97" t="s">
        <v>1757</v>
      </c>
      <c r="B2" s="100"/>
      <c r="C2" s="100"/>
      <c r="D2" s="100"/>
    </row>
    <row r="3" spans="1:4" x14ac:dyDescent="0.25">
      <c r="A3" s="98" t="s">
        <v>7</v>
      </c>
      <c r="B3" s="100"/>
      <c r="C3" s="100"/>
      <c r="D3" s="100"/>
    </row>
    <row r="4" spans="1:4" x14ac:dyDescent="0.25">
      <c r="A4" s="339" t="s">
        <v>5868</v>
      </c>
      <c r="B4" s="456"/>
      <c r="C4" s="274"/>
      <c r="D4" s="456"/>
    </row>
    <row r="5" spans="1:4" ht="26.25" x14ac:dyDescent="0.25">
      <c r="A5" s="293" t="s">
        <v>5869</v>
      </c>
      <c r="B5" s="274">
        <v>130000</v>
      </c>
      <c r="C5" s="274">
        <v>0</v>
      </c>
      <c r="D5" s="274">
        <f>B5-C5</f>
        <v>130000</v>
      </c>
    </row>
    <row r="6" spans="1:4" x14ac:dyDescent="0.25">
      <c r="A6" s="278" t="s">
        <v>5870</v>
      </c>
      <c r="B6" s="274">
        <v>21566567</v>
      </c>
      <c r="C6" s="274">
        <v>0</v>
      </c>
      <c r="D6" s="274">
        <f>B6-C6</f>
        <v>21566567</v>
      </c>
    </row>
    <row r="7" spans="1:4" x14ac:dyDescent="0.25">
      <c r="A7" s="276" t="s">
        <v>5871</v>
      </c>
      <c r="B7" s="277">
        <f>SUM(B5:B6)</f>
        <v>21696567</v>
      </c>
      <c r="C7" s="277">
        <v>0</v>
      </c>
      <c r="D7" s="277">
        <f>B7-C7</f>
        <v>21696567</v>
      </c>
    </row>
    <row r="8" spans="1:4" x14ac:dyDescent="0.25">
      <c r="A8" s="339" t="s">
        <v>3798</v>
      </c>
      <c r="B8" s="274"/>
      <c r="C8" s="278"/>
      <c r="D8" s="274"/>
    </row>
    <row r="9" spans="1:4" x14ac:dyDescent="0.25">
      <c r="A9" t="s">
        <v>5872</v>
      </c>
      <c r="B9" s="274">
        <v>352343768</v>
      </c>
      <c r="C9" s="274">
        <v>0</v>
      </c>
      <c r="D9" s="274">
        <f>B9-C9</f>
        <v>352343768</v>
      </c>
    </row>
    <row r="10" spans="1:4" x14ac:dyDescent="0.25">
      <c r="A10" s="293" t="s">
        <v>1900</v>
      </c>
      <c r="B10" s="274">
        <v>2500000</v>
      </c>
      <c r="C10" s="274">
        <v>0</v>
      </c>
      <c r="D10" s="274">
        <v>2500000</v>
      </c>
    </row>
    <row r="11" spans="1:4" x14ac:dyDescent="0.25">
      <c r="A11" s="278" t="s">
        <v>4376</v>
      </c>
      <c r="B11" s="274">
        <v>61675076</v>
      </c>
      <c r="C11" s="274">
        <v>0</v>
      </c>
      <c r="D11" s="274">
        <f>B11-C11</f>
        <v>61675076</v>
      </c>
    </row>
    <row r="12" spans="1:4" x14ac:dyDescent="0.25">
      <c r="A12" s="278" t="s">
        <v>4377</v>
      </c>
      <c r="B12" s="274">
        <v>5868</v>
      </c>
      <c r="C12" s="274">
        <v>0</v>
      </c>
      <c r="D12" s="274">
        <f>B12-C12</f>
        <v>5868</v>
      </c>
    </row>
    <row r="13" spans="1:4" ht="30" x14ac:dyDescent="0.25">
      <c r="A13" s="279" t="s">
        <v>4378</v>
      </c>
      <c r="B13" s="274">
        <v>93626526</v>
      </c>
      <c r="C13" s="274">
        <v>0</v>
      </c>
      <c r="D13" s="274">
        <f>B13-C13</f>
        <v>93626526</v>
      </c>
    </row>
    <row r="14" spans="1:4" x14ac:dyDescent="0.25">
      <c r="A14" s="276" t="s">
        <v>3799</v>
      </c>
      <c r="B14" s="277">
        <f>SUM(B9:B13)</f>
        <v>510151238</v>
      </c>
      <c r="C14" s="277">
        <f>SUM(C9:C13)</f>
        <v>0</v>
      </c>
      <c r="D14" s="277">
        <f>SUM(D9:D13)</f>
        <v>510151238</v>
      </c>
    </row>
    <row r="15" spans="1:4" x14ac:dyDescent="0.25">
      <c r="A15" s="276" t="s">
        <v>4379</v>
      </c>
      <c r="B15" s="274"/>
      <c r="C15" s="274"/>
      <c r="D15" s="274"/>
    </row>
    <row r="16" spans="1:4" x14ac:dyDescent="0.25">
      <c r="A16" s="293" t="s">
        <v>4380</v>
      </c>
      <c r="B16" s="274">
        <v>500000</v>
      </c>
      <c r="C16" s="274">
        <v>0</v>
      </c>
      <c r="D16" s="274">
        <f>B16-C16</f>
        <v>500000</v>
      </c>
    </row>
    <row r="17" spans="1:4" x14ac:dyDescent="0.25">
      <c r="A17" s="340" t="s">
        <v>4382</v>
      </c>
      <c r="B17" s="277">
        <f>SUM(B16:B16)</f>
        <v>500000</v>
      </c>
      <c r="C17" s="277">
        <f>SUM(C16:C16)</f>
        <v>0</v>
      </c>
      <c r="D17" s="277">
        <f>SUM(D16:D16)</f>
        <v>500000</v>
      </c>
    </row>
    <row r="18" spans="1:4" x14ac:dyDescent="0.25">
      <c r="A18" s="339" t="s">
        <v>3800</v>
      </c>
      <c r="B18" s="277"/>
      <c r="C18" s="277"/>
      <c r="D18" s="277"/>
    </row>
    <row r="19" spans="1:4" x14ac:dyDescent="0.25">
      <c r="A19" s="293" t="s">
        <v>3801</v>
      </c>
      <c r="B19" s="274">
        <v>4800000</v>
      </c>
      <c r="C19" s="274">
        <v>0</v>
      </c>
      <c r="D19" s="274">
        <f>B19-C19</f>
        <v>4800000</v>
      </c>
    </row>
    <row r="20" spans="1:4" x14ac:dyDescent="0.25">
      <c r="A20" t="s">
        <v>5873</v>
      </c>
      <c r="B20" s="274">
        <v>157480</v>
      </c>
      <c r="C20" s="274">
        <v>0</v>
      </c>
      <c r="D20" s="274">
        <f>B20-C20</f>
        <v>157480</v>
      </c>
    </row>
    <row r="21" spans="1:4" x14ac:dyDescent="0.25">
      <c r="A21" s="275" t="s">
        <v>5513</v>
      </c>
      <c r="B21" s="274">
        <v>980242005</v>
      </c>
      <c r="C21" s="274">
        <f>SUM(C19:C20)</f>
        <v>0</v>
      </c>
      <c r="D21" s="274">
        <f>B21-C21</f>
        <v>980242005</v>
      </c>
    </row>
    <row r="22" spans="1:4" x14ac:dyDescent="0.25">
      <c r="A22" s="276" t="s">
        <v>1678</v>
      </c>
      <c r="B22" s="277">
        <f>SUM(B19:B21)</f>
        <v>985199485</v>
      </c>
      <c r="C22" s="277">
        <f>SUM(C19:C21)</f>
        <v>0</v>
      </c>
      <c r="D22" s="277">
        <f>SUM(D19:D21)</f>
        <v>985199485</v>
      </c>
    </row>
    <row r="23" spans="1:4" x14ac:dyDescent="0.25">
      <c r="A23" s="276" t="s">
        <v>5874</v>
      </c>
      <c r="B23" s="277">
        <f>SUM(B14,B17,B22,B7)</f>
        <v>1517547290</v>
      </c>
      <c r="C23" s="277">
        <f t="shared" ref="C23:D23" si="0">SUM(C14,C17,C22,C7)</f>
        <v>0</v>
      </c>
      <c r="D23" s="277">
        <f t="shared" si="0"/>
        <v>1517547290</v>
      </c>
    </row>
    <row r="24" spans="1:4" x14ac:dyDescent="0.25">
      <c r="A24" s="219" t="s">
        <v>3226</v>
      </c>
      <c r="B24" s="75">
        <f>B23</f>
        <v>1517547290</v>
      </c>
      <c r="C24" s="75">
        <f t="shared" ref="C24:D24" si="1">C23</f>
        <v>0</v>
      </c>
      <c r="D24" s="75">
        <f t="shared" si="1"/>
        <v>1517547290</v>
      </c>
    </row>
    <row r="25" spans="1:4" ht="31.5" x14ac:dyDescent="0.25">
      <c r="A25" s="101" t="s">
        <v>3998</v>
      </c>
      <c r="B25" s="102">
        <f>SUM(B24)</f>
        <v>1517547290</v>
      </c>
      <c r="C25" s="102">
        <f t="shared" ref="C25:D25" si="2">SUM(C24)</f>
        <v>0</v>
      </c>
      <c r="D25" s="102">
        <f t="shared" si="2"/>
        <v>1517547290</v>
      </c>
    </row>
    <row r="27" spans="1:4" ht="31.5" x14ac:dyDescent="0.25">
      <c r="A27" s="103" t="s">
        <v>3999</v>
      </c>
      <c r="B27" s="104">
        <v>0</v>
      </c>
      <c r="C27" s="104">
        <f>SUM(C14+C26)</f>
        <v>0</v>
      </c>
      <c r="D27" s="104">
        <v>0</v>
      </c>
    </row>
    <row r="29" spans="1:4" ht="47.25" x14ac:dyDescent="0.25">
      <c r="A29" s="103" t="s">
        <v>4000</v>
      </c>
      <c r="B29" s="104">
        <v>0</v>
      </c>
      <c r="C29" s="104">
        <v>0</v>
      </c>
      <c r="D29" s="104">
        <v>0</v>
      </c>
    </row>
    <row r="31" spans="1:4" ht="31.5" x14ac:dyDescent="0.25">
      <c r="A31" s="103" t="s">
        <v>4001</v>
      </c>
      <c r="B31" s="104">
        <v>0</v>
      </c>
      <c r="C31" s="104">
        <v>0</v>
      </c>
      <c r="D31" s="104">
        <v>0</v>
      </c>
    </row>
    <row r="33" spans="1:4" ht="31.5" x14ac:dyDescent="0.25">
      <c r="A33" s="103" t="s">
        <v>4002</v>
      </c>
      <c r="B33" s="104">
        <v>0</v>
      </c>
      <c r="C33" s="104">
        <v>0</v>
      </c>
      <c r="D33" s="104">
        <v>0</v>
      </c>
    </row>
    <row r="35" spans="1:4" ht="31.5" x14ac:dyDescent="0.25">
      <c r="A35" s="103" t="s">
        <v>4003</v>
      </c>
      <c r="B35" s="104">
        <v>0</v>
      </c>
      <c r="C35" s="104">
        <v>0</v>
      </c>
      <c r="D35" s="104">
        <v>0</v>
      </c>
    </row>
    <row r="37" spans="1:4" ht="31.5" x14ac:dyDescent="0.25">
      <c r="A37" s="103" t="s">
        <v>4004</v>
      </c>
      <c r="B37" s="104">
        <v>0</v>
      </c>
      <c r="C37" s="104">
        <v>0</v>
      </c>
      <c r="D37" s="104">
        <v>0</v>
      </c>
    </row>
    <row r="38" spans="1:4" x14ac:dyDescent="0.25">
      <c r="A38" s="105"/>
      <c r="B38" s="106"/>
      <c r="C38" s="106"/>
      <c r="D38" s="106"/>
    </row>
    <row r="39" spans="1:4" ht="47.25" x14ac:dyDescent="0.25">
      <c r="A39" s="103" t="s">
        <v>4005</v>
      </c>
      <c r="B39" s="104">
        <v>0</v>
      </c>
      <c r="C39" s="104">
        <v>0</v>
      </c>
      <c r="D39" s="104">
        <v>0</v>
      </c>
    </row>
    <row r="41" spans="1:4" ht="31.5" x14ac:dyDescent="0.25">
      <c r="A41" s="84" t="s">
        <v>2112</v>
      </c>
      <c r="B41" s="85">
        <f>B25+B27+B29+B31+B33+B35+B37+B39</f>
        <v>1517547290</v>
      </c>
      <c r="C41" s="85">
        <f t="shared" ref="C41:D41" si="3">C25+C27+C29+C31+C33+C35+C37+C39</f>
        <v>0</v>
      </c>
      <c r="D41" s="85">
        <f t="shared" si="3"/>
        <v>1517547290</v>
      </c>
    </row>
  </sheetData>
  <printOptions horizontalCentered="1" verticalCentered="1"/>
  <pageMargins left="0.11811023622047245" right="0.11811023622047245" top="0.74803149606299213" bottom="0.35433070866141736" header="0" footer="0.31496062992125984"/>
  <pageSetup paperSize="9" orientation="portrait" r:id="rId1"/>
  <headerFooter>
    <oddHeader>&amp;C&amp;"Times New Roman,Félkövér"&amp;16
Vagyonleltár 2023.&amp;R16. melléklet a 8/2024. (V.23.)  önkormányzati rendelethez  
adatok Ft-ban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3"/>
  <sheetViews>
    <sheetView zoomScaleNormal="100" workbookViewId="0">
      <selection activeCell="F34" sqref="F34"/>
    </sheetView>
  </sheetViews>
  <sheetFormatPr defaultRowHeight="15.75" x14ac:dyDescent="0.25"/>
  <cols>
    <col min="1" max="1" width="46.140625" style="114" customWidth="1"/>
    <col min="2" max="2" width="20.7109375" style="114" customWidth="1"/>
    <col min="3" max="3" width="20.42578125" style="114" bestFit="1" customWidth="1"/>
    <col min="4" max="4" width="9.140625" style="114"/>
    <col min="5" max="5" width="27.42578125" style="114" customWidth="1"/>
    <col min="6" max="6" width="21" style="114" customWidth="1"/>
    <col min="7" max="256" width="9.140625" style="114"/>
    <col min="257" max="257" width="46.140625" style="114" customWidth="1"/>
    <col min="258" max="258" width="20.7109375" style="114" customWidth="1"/>
    <col min="259" max="259" width="20.42578125" style="114" bestFit="1" customWidth="1"/>
    <col min="260" max="260" width="9.140625" style="114"/>
    <col min="261" max="261" width="27.42578125" style="114" customWidth="1"/>
    <col min="262" max="262" width="21" style="114" customWidth="1"/>
    <col min="263" max="512" width="9.140625" style="114"/>
    <col min="513" max="513" width="46.140625" style="114" customWidth="1"/>
    <col min="514" max="514" width="20.7109375" style="114" customWidth="1"/>
    <col min="515" max="515" width="20.42578125" style="114" bestFit="1" customWidth="1"/>
    <col min="516" max="516" width="9.140625" style="114"/>
    <col min="517" max="517" width="27.42578125" style="114" customWidth="1"/>
    <col min="518" max="518" width="21" style="114" customWidth="1"/>
    <col min="519" max="768" width="9.140625" style="114"/>
    <col min="769" max="769" width="46.140625" style="114" customWidth="1"/>
    <col min="770" max="770" width="20.7109375" style="114" customWidth="1"/>
    <col min="771" max="771" width="20.42578125" style="114" bestFit="1" customWidth="1"/>
    <col min="772" max="772" width="9.140625" style="114"/>
    <col min="773" max="773" width="27.42578125" style="114" customWidth="1"/>
    <col min="774" max="774" width="21" style="114" customWidth="1"/>
    <col min="775" max="1024" width="9.140625" style="114"/>
    <col min="1025" max="1025" width="46.140625" style="114" customWidth="1"/>
    <col min="1026" max="1026" width="20.7109375" style="114" customWidth="1"/>
    <col min="1027" max="1027" width="20.42578125" style="114" bestFit="1" customWidth="1"/>
    <col min="1028" max="1028" width="9.140625" style="114"/>
    <col min="1029" max="1029" width="27.42578125" style="114" customWidth="1"/>
    <col min="1030" max="1030" width="21" style="114" customWidth="1"/>
    <col min="1031" max="1280" width="9.140625" style="114"/>
    <col min="1281" max="1281" width="46.140625" style="114" customWidth="1"/>
    <col min="1282" max="1282" width="20.7109375" style="114" customWidth="1"/>
    <col min="1283" max="1283" width="20.42578125" style="114" bestFit="1" customWidth="1"/>
    <col min="1284" max="1284" width="9.140625" style="114"/>
    <col min="1285" max="1285" width="27.42578125" style="114" customWidth="1"/>
    <col min="1286" max="1286" width="21" style="114" customWidth="1"/>
    <col min="1287" max="1536" width="9.140625" style="114"/>
    <col min="1537" max="1537" width="46.140625" style="114" customWidth="1"/>
    <col min="1538" max="1538" width="20.7109375" style="114" customWidth="1"/>
    <col min="1539" max="1539" width="20.42578125" style="114" bestFit="1" customWidth="1"/>
    <col min="1540" max="1540" width="9.140625" style="114"/>
    <col min="1541" max="1541" width="27.42578125" style="114" customWidth="1"/>
    <col min="1542" max="1542" width="21" style="114" customWidth="1"/>
    <col min="1543" max="1792" width="9.140625" style="114"/>
    <col min="1793" max="1793" width="46.140625" style="114" customWidth="1"/>
    <col min="1794" max="1794" width="20.7109375" style="114" customWidth="1"/>
    <col min="1795" max="1795" width="20.42578125" style="114" bestFit="1" customWidth="1"/>
    <col min="1796" max="1796" width="9.140625" style="114"/>
    <col min="1797" max="1797" width="27.42578125" style="114" customWidth="1"/>
    <col min="1798" max="1798" width="21" style="114" customWidth="1"/>
    <col min="1799" max="2048" width="9.140625" style="114"/>
    <col min="2049" max="2049" width="46.140625" style="114" customWidth="1"/>
    <col min="2050" max="2050" width="20.7109375" style="114" customWidth="1"/>
    <col min="2051" max="2051" width="20.42578125" style="114" bestFit="1" customWidth="1"/>
    <col min="2052" max="2052" width="9.140625" style="114"/>
    <col min="2053" max="2053" width="27.42578125" style="114" customWidth="1"/>
    <col min="2054" max="2054" width="21" style="114" customWidth="1"/>
    <col min="2055" max="2304" width="9.140625" style="114"/>
    <col min="2305" max="2305" width="46.140625" style="114" customWidth="1"/>
    <col min="2306" max="2306" width="20.7109375" style="114" customWidth="1"/>
    <col min="2307" max="2307" width="20.42578125" style="114" bestFit="1" customWidth="1"/>
    <col min="2308" max="2308" width="9.140625" style="114"/>
    <col min="2309" max="2309" width="27.42578125" style="114" customWidth="1"/>
    <col min="2310" max="2310" width="21" style="114" customWidth="1"/>
    <col min="2311" max="2560" width="9.140625" style="114"/>
    <col min="2561" max="2561" width="46.140625" style="114" customWidth="1"/>
    <col min="2562" max="2562" width="20.7109375" style="114" customWidth="1"/>
    <col min="2563" max="2563" width="20.42578125" style="114" bestFit="1" customWidth="1"/>
    <col min="2564" max="2564" width="9.140625" style="114"/>
    <col min="2565" max="2565" width="27.42578125" style="114" customWidth="1"/>
    <col min="2566" max="2566" width="21" style="114" customWidth="1"/>
    <col min="2567" max="2816" width="9.140625" style="114"/>
    <col min="2817" max="2817" width="46.140625" style="114" customWidth="1"/>
    <col min="2818" max="2818" width="20.7109375" style="114" customWidth="1"/>
    <col min="2819" max="2819" width="20.42578125" style="114" bestFit="1" customWidth="1"/>
    <col min="2820" max="2820" width="9.140625" style="114"/>
    <col min="2821" max="2821" width="27.42578125" style="114" customWidth="1"/>
    <col min="2822" max="2822" width="21" style="114" customWidth="1"/>
    <col min="2823" max="3072" width="9.140625" style="114"/>
    <col min="3073" max="3073" width="46.140625" style="114" customWidth="1"/>
    <col min="3074" max="3074" width="20.7109375" style="114" customWidth="1"/>
    <col min="3075" max="3075" width="20.42578125" style="114" bestFit="1" customWidth="1"/>
    <col min="3076" max="3076" width="9.140625" style="114"/>
    <col min="3077" max="3077" width="27.42578125" style="114" customWidth="1"/>
    <col min="3078" max="3078" width="21" style="114" customWidth="1"/>
    <col min="3079" max="3328" width="9.140625" style="114"/>
    <col min="3329" max="3329" width="46.140625" style="114" customWidth="1"/>
    <col min="3330" max="3330" width="20.7109375" style="114" customWidth="1"/>
    <col min="3331" max="3331" width="20.42578125" style="114" bestFit="1" customWidth="1"/>
    <col min="3332" max="3332" width="9.140625" style="114"/>
    <col min="3333" max="3333" width="27.42578125" style="114" customWidth="1"/>
    <col min="3334" max="3334" width="21" style="114" customWidth="1"/>
    <col min="3335" max="3584" width="9.140625" style="114"/>
    <col min="3585" max="3585" width="46.140625" style="114" customWidth="1"/>
    <col min="3586" max="3586" width="20.7109375" style="114" customWidth="1"/>
    <col min="3587" max="3587" width="20.42578125" style="114" bestFit="1" customWidth="1"/>
    <col min="3588" max="3588" width="9.140625" style="114"/>
    <col min="3589" max="3589" width="27.42578125" style="114" customWidth="1"/>
    <col min="3590" max="3590" width="21" style="114" customWidth="1"/>
    <col min="3591" max="3840" width="9.140625" style="114"/>
    <col min="3841" max="3841" width="46.140625" style="114" customWidth="1"/>
    <col min="3842" max="3842" width="20.7109375" style="114" customWidth="1"/>
    <col min="3843" max="3843" width="20.42578125" style="114" bestFit="1" customWidth="1"/>
    <col min="3844" max="3844" width="9.140625" style="114"/>
    <col min="3845" max="3845" width="27.42578125" style="114" customWidth="1"/>
    <col min="3846" max="3846" width="21" style="114" customWidth="1"/>
    <col min="3847" max="4096" width="9.140625" style="114"/>
    <col min="4097" max="4097" width="46.140625" style="114" customWidth="1"/>
    <col min="4098" max="4098" width="20.7109375" style="114" customWidth="1"/>
    <col min="4099" max="4099" width="20.42578125" style="114" bestFit="1" customWidth="1"/>
    <col min="4100" max="4100" width="9.140625" style="114"/>
    <col min="4101" max="4101" width="27.42578125" style="114" customWidth="1"/>
    <col min="4102" max="4102" width="21" style="114" customWidth="1"/>
    <col min="4103" max="4352" width="9.140625" style="114"/>
    <col min="4353" max="4353" width="46.140625" style="114" customWidth="1"/>
    <col min="4354" max="4354" width="20.7109375" style="114" customWidth="1"/>
    <col min="4355" max="4355" width="20.42578125" style="114" bestFit="1" customWidth="1"/>
    <col min="4356" max="4356" width="9.140625" style="114"/>
    <col min="4357" max="4357" width="27.42578125" style="114" customWidth="1"/>
    <col min="4358" max="4358" width="21" style="114" customWidth="1"/>
    <col min="4359" max="4608" width="9.140625" style="114"/>
    <col min="4609" max="4609" width="46.140625" style="114" customWidth="1"/>
    <col min="4610" max="4610" width="20.7109375" style="114" customWidth="1"/>
    <col min="4611" max="4611" width="20.42578125" style="114" bestFit="1" customWidth="1"/>
    <col min="4612" max="4612" width="9.140625" style="114"/>
    <col min="4613" max="4613" width="27.42578125" style="114" customWidth="1"/>
    <col min="4614" max="4614" width="21" style="114" customWidth="1"/>
    <col min="4615" max="4864" width="9.140625" style="114"/>
    <col min="4865" max="4865" width="46.140625" style="114" customWidth="1"/>
    <col min="4866" max="4866" width="20.7109375" style="114" customWidth="1"/>
    <col min="4867" max="4867" width="20.42578125" style="114" bestFit="1" customWidth="1"/>
    <col min="4868" max="4868" width="9.140625" style="114"/>
    <col min="4869" max="4869" width="27.42578125" style="114" customWidth="1"/>
    <col min="4870" max="4870" width="21" style="114" customWidth="1"/>
    <col min="4871" max="5120" width="9.140625" style="114"/>
    <col min="5121" max="5121" width="46.140625" style="114" customWidth="1"/>
    <col min="5122" max="5122" width="20.7109375" style="114" customWidth="1"/>
    <col min="5123" max="5123" width="20.42578125" style="114" bestFit="1" customWidth="1"/>
    <col min="5124" max="5124" width="9.140625" style="114"/>
    <col min="5125" max="5125" width="27.42578125" style="114" customWidth="1"/>
    <col min="5126" max="5126" width="21" style="114" customWidth="1"/>
    <col min="5127" max="5376" width="9.140625" style="114"/>
    <col min="5377" max="5377" width="46.140625" style="114" customWidth="1"/>
    <col min="5378" max="5378" width="20.7109375" style="114" customWidth="1"/>
    <col min="5379" max="5379" width="20.42578125" style="114" bestFit="1" customWidth="1"/>
    <col min="5380" max="5380" width="9.140625" style="114"/>
    <col min="5381" max="5381" width="27.42578125" style="114" customWidth="1"/>
    <col min="5382" max="5382" width="21" style="114" customWidth="1"/>
    <col min="5383" max="5632" width="9.140625" style="114"/>
    <col min="5633" max="5633" width="46.140625" style="114" customWidth="1"/>
    <col min="5634" max="5634" width="20.7109375" style="114" customWidth="1"/>
    <col min="5635" max="5635" width="20.42578125" style="114" bestFit="1" customWidth="1"/>
    <col min="5636" max="5636" width="9.140625" style="114"/>
    <col min="5637" max="5637" width="27.42578125" style="114" customWidth="1"/>
    <col min="5638" max="5638" width="21" style="114" customWidth="1"/>
    <col min="5639" max="5888" width="9.140625" style="114"/>
    <col min="5889" max="5889" width="46.140625" style="114" customWidth="1"/>
    <col min="5890" max="5890" width="20.7109375" style="114" customWidth="1"/>
    <col min="5891" max="5891" width="20.42578125" style="114" bestFit="1" customWidth="1"/>
    <col min="5892" max="5892" width="9.140625" style="114"/>
    <col min="5893" max="5893" width="27.42578125" style="114" customWidth="1"/>
    <col min="5894" max="5894" width="21" style="114" customWidth="1"/>
    <col min="5895" max="6144" width="9.140625" style="114"/>
    <col min="6145" max="6145" width="46.140625" style="114" customWidth="1"/>
    <col min="6146" max="6146" width="20.7109375" style="114" customWidth="1"/>
    <col min="6147" max="6147" width="20.42578125" style="114" bestFit="1" customWidth="1"/>
    <col min="6148" max="6148" width="9.140625" style="114"/>
    <col min="6149" max="6149" width="27.42578125" style="114" customWidth="1"/>
    <col min="6150" max="6150" width="21" style="114" customWidth="1"/>
    <col min="6151" max="6400" width="9.140625" style="114"/>
    <col min="6401" max="6401" width="46.140625" style="114" customWidth="1"/>
    <col min="6402" max="6402" width="20.7109375" style="114" customWidth="1"/>
    <col min="6403" max="6403" width="20.42578125" style="114" bestFit="1" customWidth="1"/>
    <col min="6404" max="6404" width="9.140625" style="114"/>
    <col min="6405" max="6405" width="27.42578125" style="114" customWidth="1"/>
    <col min="6406" max="6406" width="21" style="114" customWidth="1"/>
    <col min="6407" max="6656" width="9.140625" style="114"/>
    <col min="6657" max="6657" width="46.140625" style="114" customWidth="1"/>
    <col min="6658" max="6658" width="20.7109375" style="114" customWidth="1"/>
    <col min="6659" max="6659" width="20.42578125" style="114" bestFit="1" customWidth="1"/>
    <col min="6660" max="6660" width="9.140625" style="114"/>
    <col min="6661" max="6661" width="27.42578125" style="114" customWidth="1"/>
    <col min="6662" max="6662" width="21" style="114" customWidth="1"/>
    <col min="6663" max="6912" width="9.140625" style="114"/>
    <col min="6913" max="6913" width="46.140625" style="114" customWidth="1"/>
    <col min="6914" max="6914" width="20.7109375" style="114" customWidth="1"/>
    <col min="6915" max="6915" width="20.42578125" style="114" bestFit="1" customWidth="1"/>
    <col min="6916" max="6916" width="9.140625" style="114"/>
    <col min="6917" max="6917" width="27.42578125" style="114" customWidth="1"/>
    <col min="6918" max="6918" width="21" style="114" customWidth="1"/>
    <col min="6919" max="7168" width="9.140625" style="114"/>
    <col min="7169" max="7169" width="46.140625" style="114" customWidth="1"/>
    <col min="7170" max="7170" width="20.7109375" style="114" customWidth="1"/>
    <col min="7171" max="7171" width="20.42578125" style="114" bestFit="1" customWidth="1"/>
    <col min="7172" max="7172" width="9.140625" style="114"/>
    <col min="7173" max="7173" width="27.42578125" style="114" customWidth="1"/>
    <col min="7174" max="7174" width="21" style="114" customWidth="1"/>
    <col min="7175" max="7424" width="9.140625" style="114"/>
    <col min="7425" max="7425" width="46.140625" style="114" customWidth="1"/>
    <col min="7426" max="7426" width="20.7109375" style="114" customWidth="1"/>
    <col min="7427" max="7427" width="20.42578125" style="114" bestFit="1" customWidth="1"/>
    <col min="7428" max="7428" width="9.140625" style="114"/>
    <col min="7429" max="7429" width="27.42578125" style="114" customWidth="1"/>
    <col min="7430" max="7430" width="21" style="114" customWidth="1"/>
    <col min="7431" max="7680" width="9.140625" style="114"/>
    <col min="7681" max="7681" width="46.140625" style="114" customWidth="1"/>
    <col min="7682" max="7682" width="20.7109375" style="114" customWidth="1"/>
    <col min="7683" max="7683" width="20.42578125" style="114" bestFit="1" customWidth="1"/>
    <col min="7684" max="7684" width="9.140625" style="114"/>
    <col min="7685" max="7685" width="27.42578125" style="114" customWidth="1"/>
    <col min="7686" max="7686" width="21" style="114" customWidth="1"/>
    <col min="7687" max="7936" width="9.140625" style="114"/>
    <col min="7937" max="7937" width="46.140625" style="114" customWidth="1"/>
    <col min="7938" max="7938" width="20.7109375" style="114" customWidth="1"/>
    <col min="7939" max="7939" width="20.42578125" style="114" bestFit="1" customWidth="1"/>
    <col min="7940" max="7940" width="9.140625" style="114"/>
    <col min="7941" max="7941" width="27.42578125" style="114" customWidth="1"/>
    <col min="7942" max="7942" width="21" style="114" customWidth="1"/>
    <col min="7943" max="8192" width="9.140625" style="114"/>
    <col min="8193" max="8193" width="46.140625" style="114" customWidth="1"/>
    <col min="8194" max="8194" width="20.7109375" style="114" customWidth="1"/>
    <col min="8195" max="8195" width="20.42578125" style="114" bestFit="1" customWidth="1"/>
    <col min="8196" max="8196" width="9.140625" style="114"/>
    <col min="8197" max="8197" width="27.42578125" style="114" customWidth="1"/>
    <col min="8198" max="8198" width="21" style="114" customWidth="1"/>
    <col min="8199" max="8448" width="9.140625" style="114"/>
    <col min="8449" max="8449" width="46.140625" style="114" customWidth="1"/>
    <col min="8450" max="8450" width="20.7109375" style="114" customWidth="1"/>
    <col min="8451" max="8451" width="20.42578125" style="114" bestFit="1" customWidth="1"/>
    <col min="8452" max="8452" width="9.140625" style="114"/>
    <col min="8453" max="8453" width="27.42578125" style="114" customWidth="1"/>
    <col min="8454" max="8454" width="21" style="114" customWidth="1"/>
    <col min="8455" max="8704" width="9.140625" style="114"/>
    <col min="8705" max="8705" width="46.140625" style="114" customWidth="1"/>
    <col min="8706" max="8706" width="20.7109375" style="114" customWidth="1"/>
    <col min="8707" max="8707" width="20.42578125" style="114" bestFit="1" customWidth="1"/>
    <col min="8708" max="8708" width="9.140625" style="114"/>
    <col min="8709" max="8709" width="27.42578125" style="114" customWidth="1"/>
    <col min="8710" max="8710" width="21" style="114" customWidth="1"/>
    <col min="8711" max="8960" width="9.140625" style="114"/>
    <col min="8961" max="8961" width="46.140625" style="114" customWidth="1"/>
    <col min="8962" max="8962" width="20.7109375" style="114" customWidth="1"/>
    <col min="8963" max="8963" width="20.42578125" style="114" bestFit="1" customWidth="1"/>
    <col min="8964" max="8964" width="9.140625" style="114"/>
    <col min="8965" max="8965" width="27.42578125" style="114" customWidth="1"/>
    <col min="8966" max="8966" width="21" style="114" customWidth="1"/>
    <col min="8967" max="9216" width="9.140625" style="114"/>
    <col min="9217" max="9217" width="46.140625" style="114" customWidth="1"/>
    <col min="9218" max="9218" width="20.7109375" style="114" customWidth="1"/>
    <col min="9219" max="9219" width="20.42578125" style="114" bestFit="1" customWidth="1"/>
    <col min="9220" max="9220" width="9.140625" style="114"/>
    <col min="9221" max="9221" width="27.42578125" style="114" customWidth="1"/>
    <col min="9222" max="9222" width="21" style="114" customWidth="1"/>
    <col min="9223" max="9472" width="9.140625" style="114"/>
    <col min="9473" max="9473" width="46.140625" style="114" customWidth="1"/>
    <col min="9474" max="9474" width="20.7109375" style="114" customWidth="1"/>
    <col min="9475" max="9475" width="20.42578125" style="114" bestFit="1" customWidth="1"/>
    <col min="9476" max="9476" width="9.140625" style="114"/>
    <col min="9477" max="9477" width="27.42578125" style="114" customWidth="1"/>
    <col min="9478" max="9478" width="21" style="114" customWidth="1"/>
    <col min="9479" max="9728" width="9.140625" style="114"/>
    <col min="9729" max="9729" width="46.140625" style="114" customWidth="1"/>
    <col min="9730" max="9730" width="20.7109375" style="114" customWidth="1"/>
    <col min="9731" max="9731" width="20.42578125" style="114" bestFit="1" customWidth="1"/>
    <col min="9732" max="9732" width="9.140625" style="114"/>
    <col min="9733" max="9733" width="27.42578125" style="114" customWidth="1"/>
    <col min="9734" max="9734" width="21" style="114" customWidth="1"/>
    <col min="9735" max="9984" width="9.140625" style="114"/>
    <col min="9985" max="9985" width="46.140625" style="114" customWidth="1"/>
    <col min="9986" max="9986" width="20.7109375" style="114" customWidth="1"/>
    <col min="9987" max="9987" width="20.42578125" style="114" bestFit="1" customWidth="1"/>
    <col min="9988" max="9988" width="9.140625" style="114"/>
    <col min="9989" max="9989" width="27.42578125" style="114" customWidth="1"/>
    <col min="9990" max="9990" width="21" style="114" customWidth="1"/>
    <col min="9991" max="10240" width="9.140625" style="114"/>
    <col min="10241" max="10241" width="46.140625" style="114" customWidth="1"/>
    <col min="10242" max="10242" width="20.7109375" style="114" customWidth="1"/>
    <col min="10243" max="10243" width="20.42578125" style="114" bestFit="1" customWidth="1"/>
    <col min="10244" max="10244" width="9.140625" style="114"/>
    <col min="10245" max="10245" width="27.42578125" style="114" customWidth="1"/>
    <col min="10246" max="10246" width="21" style="114" customWidth="1"/>
    <col min="10247" max="10496" width="9.140625" style="114"/>
    <col min="10497" max="10497" width="46.140625" style="114" customWidth="1"/>
    <col min="10498" max="10498" width="20.7109375" style="114" customWidth="1"/>
    <col min="10499" max="10499" width="20.42578125" style="114" bestFit="1" customWidth="1"/>
    <col min="10500" max="10500" width="9.140625" style="114"/>
    <col min="10501" max="10501" width="27.42578125" style="114" customWidth="1"/>
    <col min="10502" max="10502" width="21" style="114" customWidth="1"/>
    <col min="10503" max="10752" width="9.140625" style="114"/>
    <col min="10753" max="10753" width="46.140625" style="114" customWidth="1"/>
    <col min="10754" max="10754" width="20.7109375" style="114" customWidth="1"/>
    <col min="10755" max="10755" width="20.42578125" style="114" bestFit="1" customWidth="1"/>
    <col min="10756" max="10756" width="9.140625" style="114"/>
    <col min="10757" max="10757" width="27.42578125" style="114" customWidth="1"/>
    <col min="10758" max="10758" width="21" style="114" customWidth="1"/>
    <col min="10759" max="11008" width="9.140625" style="114"/>
    <col min="11009" max="11009" width="46.140625" style="114" customWidth="1"/>
    <col min="11010" max="11010" width="20.7109375" style="114" customWidth="1"/>
    <col min="11011" max="11011" width="20.42578125" style="114" bestFit="1" customWidth="1"/>
    <col min="11012" max="11012" width="9.140625" style="114"/>
    <col min="11013" max="11013" width="27.42578125" style="114" customWidth="1"/>
    <col min="11014" max="11014" width="21" style="114" customWidth="1"/>
    <col min="11015" max="11264" width="9.140625" style="114"/>
    <col min="11265" max="11265" width="46.140625" style="114" customWidth="1"/>
    <col min="11266" max="11266" width="20.7109375" style="114" customWidth="1"/>
    <col min="11267" max="11267" width="20.42578125" style="114" bestFit="1" customWidth="1"/>
    <col min="11268" max="11268" width="9.140625" style="114"/>
    <col min="11269" max="11269" width="27.42578125" style="114" customWidth="1"/>
    <col min="11270" max="11270" width="21" style="114" customWidth="1"/>
    <col min="11271" max="11520" width="9.140625" style="114"/>
    <col min="11521" max="11521" width="46.140625" style="114" customWidth="1"/>
    <col min="11522" max="11522" width="20.7109375" style="114" customWidth="1"/>
    <col min="11523" max="11523" width="20.42578125" style="114" bestFit="1" customWidth="1"/>
    <col min="11524" max="11524" width="9.140625" style="114"/>
    <col min="11525" max="11525" width="27.42578125" style="114" customWidth="1"/>
    <col min="11526" max="11526" width="21" style="114" customWidth="1"/>
    <col min="11527" max="11776" width="9.140625" style="114"/>
    <col min="11777" max="11777" width="46.140625" style="114" customWidth="1"/>
    <col min="11778" max="11778" width="20.7109375" style="114" customWidth="1"/>
    <col min="11779" max="11779" width="20.42578125" style="114" bestFit="1" customWidth="1"/>
    <col min="11780" max="11780" width="9.140625" style="114"/>
    <col min="11781" max="11781" width="27.42578125" style="114" customWidth="1"/>
    <col min="11782" max="11782" width="21" style="114" customWidth="1"/>
    <col min="11783" max="12032" width="9.140625" style="114"/>
    <col min="12033" max="12033" width="46.140625" style="114" customWidth="1"/>
    <col min="12034" max="12034" width="20.7109375" style="114" customWidth="1"/>
    <col min="12035" max="12035" width="20.42578125" style="114" bestFit="1" customWidth="1"/>
    <col min="12036" max="12036" width="9.140625" style="114"/>
    <col min="12037" max="12037" width="27.42578125" style="114" customWidth="1"/>
    <col min="12038" max="12038" width="21" style="114" customWidth="1"/>
    <col min="12039" max="12288" width="9.140625" style="114"/>
    <col min="12289" max="12289" width="46.140625" style="114" customWidth="1"/>
    <col min="12290" max="12290" width="20.7109375" style="114" customWidth="1"/>
    <col min="12291" max="12291" width="20.42578125" style="114" bestFit="1" customWidth="1"/>
    <col min="12292" max="12292" width="9.140625" style="114"/>
    <col min="12293" max="12293" width="27.42578125" style="114" customWidth="1"/>
    <col min="12294" max="12294" width="21" style="114" customWidth="1"/>
    <col min="12295" max="12544" width="9.140625" style="114"/>
    <col min="12545" max="12545" width="46.140625" style="114" customWidth="1"/>
    <col min="12546" max="12546" width="20.7109375" style="114" customWidth="1"/>
    <col min="12547" max="12547" width="20.42578125" style="114" bestFit="1" customWidth="1"/>
    <col min="12548" max="12548" width="9.140625" style="114"/>
    <col min="12549" max="12549" width="27.42578125" style="114" customWidth="1"/>
    <col min="12550" max="12550" width="21" style="114" customWidth="1"/>
    <col min="12551" max="12800" width="9.140625" style="114"/>
    <col min="12801" max="12801" width="46.140625" style="114" customWidth="1"/>
    <col min="12802" max="12802" width="20.7109375" style="114" customWidth="1"/>
    <col min="12803" max="12803" width="20.42578125" style="114" bestFit="1" customWidth="1"/>
    <col min="12804" max="12804" width="9.140625" style="114"/>
    <col min="12805" max="12805" width="27.42578125" style="114" customWidth="1"/>
    <col min="12806" max="12806" width="21" style="114" customWidth="1"/>
    <col min="12807" max="13056" width="9.140625" style="114"/>
    <col min="13057" max="13057" width="46.140625" style="114" customWidth="1"/>
    <col min="13058" max="13058" width="20.7109375" style="114" customWidth="1"/>
    <col min="13059" max="13059" width="20.42578125" style="114" bestFit="1" customWidth="1"/>
    <col min="13060" max="13060" width="9.140625" style="114"/>
    <col min="13061" max="13061" width="27.42578125" style="114" customWidth="1"/>
    <col min="13062" max="13062" width="21" style="114" customWidth="1"/>
    <col min="13063" max="13312" width="9.140625" style="114"/>
    <col min="13313" max="13313" width="46.140625" style="114" customWidth="1"/>
    <col min="13314" max="13314" width="20.7109375" style="114" customWidth="1"/>
    <col min="13315" max="13315" width="20.42578125" style="114" bestFit="1" customWidth="1"/>
    <col min="13316" max="13316" width="9.140625" style="114"/>
    <col min="13317" max="13317" width="27.42578125" style="114" customWidth="1"/>
    <col min="13318" max="13318" width="21" style="114" customWidth="1"/>
    <col min="13319" max="13568" width="9.140625" style="114"/>
    <col min="13569" max="13569" width="46.140625" style="114" customWidth="1"/>
    <col min="13570" max="13570" width="20.7109375" style="114" customWidth="1"/>
    <col min="13571" max="13571" width="20.42578125" style="114" bestFit="1" customWidth="1"/>
    <col min="13572" max="13572" width="9.140625" style="114"/>
    <col min="13573" max="13573" width="27.42578125" style="114" customWidth="1"/>
    <col min="13574" max="13574" width="21" style="114" customWidth="1"/>
    <col min="13575" max="13824" width="9.140625" style="114"/>
    <col min="13825" max="13825" width="46.140625" style="114" customWidth="1"/>
    <col min="13826" max="13826" width="20.7109375" style="114" customWidth="1"/>
    <col min="13827" max="13827" width="20.42578125" style="114" bestFit="1" customWidth="1"/>
    <col min="13828" max="13828" width="9.140625" style="114"/>
    <col min="13829" max="13829" width="27.42578125" style="114" customWidth="1"/>
    <col min="13830" max="13830" width="21" style="114" customWidth="1"/>
    <col min="13831" max="14080" width="9.140625" style="114"/>
    <col min="14081" max="14081" width="46.140625" style="114" customWidth="1"/>
    <col min="14082" max="14082" width="20.7109375" style="114" customWidth="1"/>
    <col min="14083" max="14083" width="20.42578125" style="114" bestFit="1" customWidth="1"/>
    <col min="14084" max="14084" width="9.140625" style="114"/>
    <col min="14085" max="14085" width="27.42578125" style="114" customWidth="1"/>
    <col min="14086" max="14086" width="21" style="114" customWidth="1"/>
    <col min="14087" max="14336" width="9.140625" style="114"/>
    <col min="14337" max="14337" width="46.140625" style="114" customWidth="1"/>
    <col min="14338" max="14338" width="20.7109375" style="114" customWidth="1"/>
    <col min="14339" max="14339" width="20.42578125" style="114" bestFit="1" customWidth="1"/>
    <col min="14340" max="14340" width="9.140625" style="114"/>
    <col min="14341" max="14341" width="27.42578125" style="114" customWidth="1"/>
    <col min="14342" max="14342" width="21" style="114" customWidth="1"/>
    <col min="14343" max="14592" width="9.140625" style="114"/>
    <col min="14593" max="14593" width="46.140625" style="114" customWidth="1"/>
    <col min="14594" max="14594" width="20.7109375" style="114" customWidth="1"/>
    <col min="14595" max="14595" width="20.42578125" style="114" bestFit="1" customWidth="1"/>
    <col min="14596" max="14596" width="9.140625" style="114"/>
    <col min="14597" max="14597" width="27.42578125" style="114" customWidth="1"/>
    <col min="14598" max="14598" width="21" style="114" customWidth="1"/>
    <col min="14599" max="14848" width="9.140625" style="114"/>
    <col min="14849" max="14849" width="46.140625" style="114" customWidth="1"/>
    <col min="14850" max="14850" width="20.7109375" style="114" customWidth="1"/>
    <col min="14851" max="14851" width="20.42578125" style="114" bestFit="1" customWidth="1"/>
    <col min="14852" max="14852" width="9.140625" style="114"/>
    <col min="14853" max="14853" width="27.42578125" style="114" customWidth="1"/>
    <col min="14854" max="14854" width="21" style="114" customWidth="1"/>
    <col min="14855" max="15104" width="9.140625" style="114"/>
    <col min="15105" max="15105" width="46.140625" style="114" customWidth="1"/>
    <col min="15106" max="15106" width="20.7109375" style="114" customWidth="1"/>
    <col min="15107" max="15107" width="20.42578125" style="114" bestFit="1" customWidth="1"/>
    <col min="15108" max="15108" width="9.140625" style="114"/>
    <col min="15109" max="15109" width="27.42578125" style="114" customWidth="1"/>
    <col min="15110" max="15110" width="21" style="114" customWidth="1"/>
    <col min="15111" max="15360" width="9.140625" style="114"/>
    <col min="15361" max="15361" width="46.140625" style="114" customWidth="1"/>
    <col min="15362" max="15362" width="20.7109375" style="114" customWidth="1"/>
    <col min="15363" max="15363" width="20.42578125" style="114" bestFit="1" customWidth="1"/>
    <col min="15364" max="15364" width="9.140625" style="114"/>
    <col min="15365" max="15365" width="27.42578125" style="114" customWidth="1"/>
    <col min="15366" max="15366" width="21" style="114" customWidth="1"/>
    <col min="15367" max="15616" width="9.140625" style="114"/>
    <col min="15617" max="15617" width="46.140625" style="114" customWidth="1"/>
    <col min="15618" max="15618" width="20.7109375" style="114" customWidth="1"/>
    <col min="15619" max="15619" width="20.42578125" style="114" bestFit="1" customWidth="1"/>
    <col min="15620" max="15620" width="9.140625" style="114"/>
    <col min="15621" max="15621" width="27.42578125" style="114" customWidth="1"/>
    <col min="15622" max="15622" width="21" style="114" customWidth="1"/>
    <col min="15623" max="15872" width="9.140625" style="114"/>
    <col min="15873" max="15873" width="46.140625" style="114" customWidth="1"/>
    <col min="15874" max="15874" width="20.7109375" style="114" customWidth="1"/>
    <col min="15875" max="15875" width="20.42578125" style="114" bestFit="1" customWidth="1"/>
    <col min="15876" max="15876" width="9.140625" style="114"/>
    <col min="15877" max="15877" width="27.42578125" style="114" customWidth="1"/>
    <col min="15878" max="15878" width="21" style="114" customWidth="1"/>
    <col min="15879" max="16128" width="9.140625" style="114"/>
    <col min="16129" max="16129" width="46.140625" style="114" customWidth="1"/>
    <col min="16130" max="16130" width="20.7109375" style="114" customWidth="1"/>
    <col min="16131" max="16131" width="20.42578125" style="114" bestFit="1" customWidth="1"/>
    <col min="16132" max="16132" width="9.140625" style="114"/>
    <col min="16133" max="16133" width="27.42578125" style="114" customWidth="1"/>
    <col min="16134" max="16134" width="21" style="114" customWidth="1"/>
    <col min="16135" max="16384" width="9.140625" style="114"/>
  </cols>
  <sheetData>
    <row r="1" spans="1:3" x14ac:dyDescent="0.25">
      <c r="C1" s="115" t="s">
        <v>1767</v>
      </c>
    </row>
    <row r="2" spans="1:3" x14ac:dyDescent="0.25">
      <c r="A2" s="107"/>
      <c r="B2" s="108" t="s">
        <v>1768</v>
      </c>
      <c r="C2" s="108" t="s">
        <v>1769</v>
      </c>
    </row>
    <row r="3" spans="1:3" x14ac:dyDescent="0.25">
      <c r="A3" s="107" t="s">
        <v>1770</v>
      </c>
      <c r="B3" s="116"/>
      <c r="C3" s="116"/>
    </row>
    <row r="4" spans="1:3" x14ac:dyDescent="0.25">
      <c r="A4" s="109" t="s">
        <v>7</v>
      </c>
      <c r="B4" s="116"/>
      <c r="C4" s="116"/>
    </row>
    <row r="5" spans="1:3" x14ac:dyDescent="0.25">
      <c r="A5" s="117" t="s">
        <v>1771</v>
      </c>
      <c r="B5" s="118">
        <v>31600000</v>
      </c>
      <c r="C5" s="119" t="s">
        <v>1772</v>
      </c>
    </row>
    <row r="6" spans="1:3" x14ac:dyDescent="0.25">
      <c r="A6" s="120" t="s">
        <v>1780</v>
      </c>
      <c r="B6" s="121">
        <f>SUM(B5:B5)</f>
        <v>31600000</v>
      </c>
      <c r="C6" s="122"/>
    </row>
    <row r="7" spans="1:3" x14ac:dyDescent="0.25">
      <c r="A7" s="120" t="s">
        <v>2092</v>
      </c>
      <c r="B7" s="121"/>
      <c r="C7" s="123"/>
    </row>
    <row r="8" spans="1:3" x14ac:dyDescent="0.25">
      <c r="A8" s="117" t="s">
        <v>1773</v>
      </c>
      <c r="B8" s="118">
        <v>162000000</v>
      </c>
      <c r="C8" s="123">
        <v>1</v>
      </c>
    </row>
    <row r="9" spans="1:3" x14ac:dyDescent="0.25">
      <c r="A9" s="117" t="s">
        <v>1774</v>
      </c>
      <c r="B9" s="118">
        <v>3000000</v>
      </c>
      <c r="C9" s="123">
        <v>1</v>
      </c>
    </row>
    <row r="10" spans="1:3" x14ac:dyDescent="0.25">
      <c r="A10" s="117" t="s">
        <v>1775</v>
      </c>
      <c r="B10" s="118">
        <v>17000000</v>
      </c>
      <c r="C10" s="123">
        <v>1</v>
      </c>
    </row>
    <row r="11" spans="1:3" x14ac:dyDescent="0.25">
      <c r="A11" s="117" t="s">
        <v>1778</v>
      </c>
      <c r="B11" s="118">
        <v>3000000</v>
      </c>
      <c r="C11" s="123">
        <v>1</v>
      </c>
    </row>
    <row r="12" spans="1:3" x14ac:dyDescent="0.25">
      <c r="A12" s="117" t="s">
        <v>1776</v>
      </c>
      <c r="B12" s="118">
        <v>998394000</v>
      </c>
      <c r="C12" s="123">
        <v>1</v>
      </c>
    </row>
    <row r="13" spans="1:3" x14ac:dyDescent="0.25">
      <c r="A13" s="120" t="s">
        <v>2092</v>
      </c>
      <c r="B13" s="124">
        <f>SUM(B8:B12)</f>
        <v>1183394000</v>
      </c>
      <c r="C13" s="123"/>
    </row>
    <row r="14" spans="1:3" x14ac:dyDescent="0.25">
      <c r="A14" s="125" t="s">
        <v>2093</v>
      </c>
      <c r="B14" s="118"/>
      <c r="C14" s="126"/>
    </row>
    <row r="15" spans="1:3" x14ac:dyDescent="0.25">
      <c r="A15" s="117" t="s">
        <v>2094</v>
      </c>
      <c r="B15" s="118">
        <v>0</v>
      </c>
      <c r="C15" s="126">
        <v>1</v>
      </c>
    </row>
    <row r="16" spans="1:3" x14ac:dyDescent="0.25">
      <c r="A16" s="117" t="s">
        <v>1777</v>
      </c>
      <c r="B16" s="118">
        <v>3000000</v>
      </c>
      <c r="C16" s="126">
        <v>1</v>
      </c>
    </row>
    <row r="17" spans="1:6" x14ac:dyDescent="0.25">
      <c r="A17" s="117" t="s">
        <v>2095</v>
      </c>
      <c r="B17" s="118">
        <v>3000000</v>
      </c>
      <c r="C17" s="126">
        <v>1</v>
      </c>
    </row>
    <row r="18" spans="1:6" x14ac:dyDescent="0.25">
      <c r="A18" s="125" t="s">
        <v>2093</v>
      </c>
      <c r="B18" s="124">
        <f>SUM(B15:B17)</f>
        <v>6000000</v>
      </c>
      <c r="C18" s="126"/>
    </row>
    <row r="19" spans="1:6" x14ac:dyDescent="0.25">
      <c r="A19" s="109" t="s">
        <v>1779</v>
      </c>
      <c r="B19" s="127">
        <f>SUM(B6,B18,B13)</f>
        <v>1220994000</v>
      </c>
      <c r="C19" s="122"/>
    </row>
    <row r="20" spans="1:6" x14ac:dyDescent="0.25">
      <c r="A20" s="128"/>
      <c r="B20" s="129"/>
      <c r="C20" s="130"/>
    </row>
    <row r="21" spans="1:6" x14ac:dyDescent="0.25">
      <c r="A21" s="107" t="s">
        <v>3802</v>
      </c>
      <c r="B21" s="116"/>
      <c r="C21" s="116"/>
    </row>
    <row r="22" spans="1:6" x14ac:dyDescent="0.25">
      <c r="A22" s="109" t="s">
        <v>7</v>
      </c>
      <c r="B22" s="116"/>
      <c r="C22" s="116"/>
    </row>
    <row r="23" spans="1:6" x14ac:dyDescent="0.25">
      <c r="A23" s="78" t="s">
        <v>3803</v>
      </c>
      <c r="B23" s="118">
        <v>198470000</v>
      </c>
      <c r="C23" s="119"/>
    </row>
    <row r="24" spans="1:6" ht="16.5" thickBot="1" x14ac:dyDescent="0.3">
      <c r="A24" s="120" t="s">
        <v>3804</v>
      </c>
      <c r="B24" s="121">
        <f>SUM(B23:B23)</f>
        <v>198470000</v>
      </c>
      <c r="C24" s="121"/>
    </row>
    <row r="25" spans="1:6" ht="36.75" customHeight="1" thickBot="1" x14ac:dyDescent="0.3">
      <c r="A25" s="131" t="s">
        <v>2113</v>
      </c>
      <c r="B25" s="132"/>
      <c r="C25" s="133">
        <f>SUM(B19,B24)</f>
        <v>1419464000</v>
      </c>
      <c r="F25" s="134"/>
    </row>
    <row r="26" spans="1:6" ht="14.25" customHeight="1" x14ac:dyDescent="0.25">
      <c r="F26" s="134"/>
    </row>
    <row r="27" spans="1:6" x14ac:dyDescent="0.25">
      <c r="A27" s="109" t="s">
        <v>5</v>
      </c>
      <c r="B27" s="107">
        <v>0</v>
      </c>
      <c r="C27" s="107"/>
      <c r="D27" s="135"/>
      <c r="F27" s="134"/>
    </row>
    <row r="28" spans="1:6" ht="12.75" customHeight="1" x14ac:dyDescent="0.25">
      <c r="F28" s="134"/>
    </row>
    <row r="29" spans="1:6" x14ac:dyDescent="0.25">
      <c r="A29" s="109" t="s">
        <v>1</v>
      </c>
      <c r="B29" s="107">
        <v>0</v>
      </c>
      <c r="C29" s="116"/>
      <c r="E29" s="134"/>
    </row>
    <row r="30" spans="1:6" ht="14.25" customHeight="1" x14ac:dyDescent="0.25">
      <c r="E30" s="134"/>
    </row>
    <row r="31" spans="1:6" x14ac:dyDescent="0.25">
      <c r="A31" s="109" t="s">
        <v>3837</v>
      </c>
      <c r="B31" s="107">
        <v>0</v>
      </c>
      <c r="C31" s="116"/>
      <c r="E31" s="134"/>
    </row>
    <row r="32" spans="1:6" ht="13.5" customHeight="1" x14ac:dyDescent="0.25">
      <c r="E32" s="134"/>
    </row>
    <row r="33" spans="1:4" x14ac:dyDescent="0.25">
      <c r="A33" s="109" t="s">
        <v>3229</v>
      </c>
      <c r="B33" s="107">
        <v>0</v>
      </c>
      <c r="C33" s="116"/>
      <c r="D33" s="134"/>
    </row>
    <row r="34" spans="1:4" ht="12.75" customHeight="1" x14ac:dyDescent="0.25">
      <c r="D34" s="134"/>
    </row>
    <row r="35" spans="1:4" x14ac:dyDescent="0.25">
      <c r="A35" s="109" t="s">
        <v>3838</v>
      </c>
      <c r="B35" s="107">
        <v>0</v>
      </c>
      <c r="C35" s="109"/>
      <c r="D35" s="136"/>
    </row>
    <row r="36" spans="1:4" ht="11.25" customHeight="1" x14ac:dyDescent="0.25">
      <c r="C36" s="135"/>
      <c r="D36" s="137"/>
    </row>
    <row r="37" spans="1:4" x14ac:dyDescent="0.25">
      <c r="A37" s="109" t="s">
        <v>3</v>
      </c>
      <c r="B37" s="107">
        <v>0</v>
      </c>
      <c r="C37" s="116"/>
    </row>
    <row r="38" spans="1:4" ht="12.75" customHeight="1" x14ac:dyDescent="0.25"/>
    <row r="39" spans="1:4" x14ac:dyDescent="0.25">
      <c r="A39" s="109" t="s">
        <v>4</v>
      </c>
      <c r="B39" s="107">
        <v>0</v>
      </c>
      <c r="C39" s="116"/>
    </row>
    <row r="40" spans="1:4" ht="12.75" customHeight="1" x14ac:dyDescent="0.25">
      <c r="A40" s="110"/>
      <c r="B40" s="135"/>
    </row>
    <row r="41" spans="1:4" ht="31.5" x14ac:dyDescent="0.25">
      <c r="A41" s="111" t="s">
        <v>2267</v>
      </c>
      <c r="B41" s="107">
        <v>0</v>
      </c>
      <c r="C41" s="116"/>
    </row>
    <row r="42" spans="1:4" ht="16.5" thickBot="1" x14ac:dyDescent="0.3"/>
    <row r="43" spans="1:4" ht="16.5" thickBot="1" x14ac:dyDescent="0.3">
      <c r="A43" s="138" t="s">
        <v>1781</v>
      </c>
      <c r="B43" s="112"/>
      <c r="C43" s="113">
        <f>SUM(C25,B29,B31,B33,B35,B37,B39)</f>
        <v>1419464000</v>
      </c>
    </row>
  </sheetData>
  <printOptions horizontalCentered="1"/>
  <pageMargins left="0.59055118110236227" right="0.59055118110236227" top="1.1023622047244095" bottom="0.98425196850393704" header="0.51181102362204722" footer="0.51181102362204722"/>
  <pageSetup paperSize="9" orientation="portrait" r:id="rId1"/>
  <headerFooter alignWithMargins="0">
    <oddHeader xml:space="preserve">&amp;C&amp;"Times New Roman CE,Félkövér"&amp;14
&amp;16Vagyonleltár 2023.&amp;R&amp;"Times New Roman,Normál"16. melléklet a 8/2024. (V.23.) önkormányzati rendelethez  
adatok Ft-ban&amp;"-,Normál"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26"/>
  <sheetViews>
    <sheetView topLeftCell="A16" zoomScaleNormal="100" workbookViewId="0">
      <selection activeCell="B17" sqref="B17"/>
    </sheetView>
  </sheetViews>
  <sheetFormatPr defaultColWidth="9.140625" defaultRowHeight="15.75" x14ac:dyDescent="0.25"/>
  <cols>
    <col min="1" max="1" width="57.7109375" style="29" customWidth="1"/>
    <col min="2" max="2" width="15.5703125" style="29" customWidth="1"/>
    <col min="3" max="16384" width="9.140625" style="29"/>
  </cols>
  <sheetData>
    <row r="1" spans="1:2" x14ac:dyDescent="0.25">
      <c r="A1" s="139" t="s">
        <v>4006</v>
      </c>
      <c r="B1" s="139"/>
    </row>
    <row r="2" spans="1:2" ht="31.5" x14ac:dyDescent="0.25">
      <c r="A2" s="140" t="s">
        <v>1758</v>
      </c>
      <c r="B2" s="141">
        <v>0</v>
      </c>
    </row>
    <row r="3" spans="1:2" x14ac:dyDescent="0.25">
      <c r="A3" s="142"/>
      <c r="B3" s="142"/>
    </row>
    <row r="4" spans="1:2" ht="31.5" x14ac:dyDescent="0.25">
      <c r="A4" s="140" t="s">
        <v>4007</v>
      </c>
      <c r="B4" s="141">
        <v>0</v>
      </c>
    </row>
    <row r="5" spans="1:2" x14ac:dyDescent="0.25">
      <c r="A5" s="142"/>
      <c r="B5" s="142"/>
    </row>
    <row r="6" spans="1:2" ht="31.5" x14ac:dyDescent="0.25">
      <c r="A6" s="140" t="s">
        <v>4008</v>
      </c>
      <c r="B6" s="141">
        <v>0</v>
      </c>
    </row>
    <row r="7" spans="1:2" x14ac:dyDescent="0.25">
      <c r="A7" s="142"/>
      <c r="B7" s="142"/>
    </row>
    <row r="8" spans="1:2" x14ac:dyDescent="0.25">
      <c r="A8" s="80" t="s">
        <v>3837</v>
      </c>
      <c r="B8" s="79"/>
    </row>
    <row r="9" spans="1:2" x14ac:dyDescent="0.25">
      <c r="A9" s="142" t="s">
        <v>1679</v>
      </c>
      <c r="B9" s="266">
        <v>3232585</v>
      </c>
    </row>
    <row r="10" spans="1:2" x14ac:dyDescent="0.25">
      <c r="A10" s="144" t="s">
        <v>1680</v>
      </c>
      <c r="B10" s="83">
        <f>B9</f>
        <v>3232585</v>
      </c>
    </row>
    <row r="11" spans="1:2" ht="31.5" x14ac:dyDescent="0.25">
      <c r="A11" s="140" t="s">
        <v>4009</v>
      </c>
      <c r="B11" s="141">
        <f>B10</f>
        <v>3232585</v>
      </c>
    </row>
    <row r="12" spans="1:2" x14ac:dyDescent="0.25">
      <c r="A12" s="142"/>
      <c r="B12" s="142"/>
    </row>
    <row r="13" spans="1:2" ht="31.5" x14ac:dyDescent="0.25">
      <c r="A13" s="140" t="s">
        <v>4010</v>
      </c>
      <c r="B13" s="141">
        <v>0</v>
      </c>
    </row>
    <row r="14" spans="1:2" x14ac:dyDescent="0.25">
      <c r="A14" s="142"/>
      <c r="B14" s="142"/>
    </row>
    <row r="15" spans="1:2" x14ac:dyDescent="0.25">
      <c r="A15" s="80" t="s">
        <v>3838</v>
      </c>
      <c r="B15" s="79"/>
    </row>
    <row r="16" spans="1:2" x14ac:dyDescent="0.25">
      <c r="A16" s="142" t="s">
        <v>1679</v>
      </c>
      <c r="B16" s="266">
        <v>2003428</v>
      </c>
    </row>
    <row r="17" spans="1:2" x14ac:dyDescent="0.25">
      <c r="A17" s="144" t="s">
        <v>1680</v>
      </c>
      <c r="B17" s="83">
        <f>B16</f>
        <v>2003428</v>
      </c>
    </row>
    <row r="18" spans="1:2" ht="31.5" x14ac:dyDescent="0.25">
      <c r="A18" s="140" t="s">
        <v>4011</v>
      </c>
      <c r="B18" s="141">
        <f>B17</f>
        <v>2003428</v>
      </c>
    </row>
    <row r="19" spans="1:2" x14ac:dyDescent="0.25">
      <c r="A19" s="142"/>
      <c r="B19" s="142"/>
    </row>
    <row r="20" spans="1:2" ht="31.5" x14ac:dyDescent="0.25">
      <c r="A20" s="140" t="s">
        <v>4012</v>
      </c>
      <c r="B20" s="141">
        <v>0</v>
      </c>
    </row>
    <row r="21" spans="1:2" x14ac:dyDescent="0.25">
      <c r="A21" s="142"/>
      <c r="B21" s="142"/>
    </row>
    <row r="22" spans="1:2" ht="31.5" x14ac:dyDescent="0.25">
      <c r="A22" s="140" t="s">
        <v>4013</v>
      </c>
      <c r="B22" s="141">
        <v>0</v>
      </c>
    </row>
    <row r="23" spans="1:2" x14ac:dyDescent="0.25">
      <c r="A23" s="139"/>
      <c r="B23" s="145"/>
    </row>
    <row r="24" spans="1:2" ht="47.25" x14ac:dyDescent="0.25">
      <c r="A24" s="140" t="s">
        <v>2268</v>
      </c>
      <c r="B24" s="141">
        <v>0</v>
      </c>
    </row>
    <row r="25" spans="1:2" x14ac:dyDescent="0.25">
      <c r="A25" s="142"/>
      <c r="B25" s="142"/>
    </row>
    <row r="26" spans="1:2" x14ac:dyDescent="0.25">
      <c r="A26" s="146" t="s">
        <v>2114</v>
      </c>
      <c r="B26" s="147">
        <f>B2+B4+B6+B11+B13+B18+B20+B22+B24</f>
        <v>5236013</v>
      </c>
    </row>
  </sheetData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&amp;C&amp;"Times New Roman,Félkövér"&amp;16
Vagyonleltár 2023.&amp;R&amp;"Times New Roman,Normál"16. melléklet a 8/2024. (V.23.) önkormányzati rendelethez  
adatok Ft-ban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3:C17"/>
  <sheetViews>
    <sheetView topLeftCell="A10" zoomScaleNormal="100" workbookViewId="0">
      <selection activeCell="A17" sqref="A17"/>
    </sheetView>
  </sheetViews>
  <sheetFormatPr defaultColWidth="9.140625" defaultRowHeight="15.75" x14ac:dyDescent="0.25"/>
  <cols>
    <col min="1" max="1" width="43.42578125" style="29" bestFit="1" customWidth="1"/>
    <col min="2" max="2" width="18.140625" style="29" customWidth="1"/>
    <col min="3" max="3" width="16" style="29" bestFit="1" customWidth="1"/>
    <col min="4" max="16384" width="9.140625" style="29"/>
  </cols>
  <sheetData>
    <row r="3" spans="1:3" x14ac:dyDescent="0.25">
      <c r="A3" s="114"/>
      <c r="B3" s="114"/>
      <c r="C3" s="114"/>
    </row>
    <row r="4" spans="1:3" x14ac:dyDescent="0.25">
      <c r="A4" s="107" t="s">
        <v>1681</v>
      </c>
      <c r="B4" s="148"/>
      <c r="C4" s="116"/>
    </row>
    <row r="5" spans="1:3" x14ac:dyDescent="0.25">
      <c r="A5" s="107"/>
      <c r="B5" s="149"/>
      <c r="C5" s="149"/>
    </row>
    <row r="6" spans="1:3" x14ac:dyDescent="0.25">
      <c r="A6" s="107"/>
      <c r="B6" s="150">
        <v>45291</v>
      </c>
      <c r="C6" s="150">
        <v>44926</v>
      </c>
    </row>
    <row r="7" spans="1:3" x14ac:dyDescent="0.25">
      <c r="A7" s="116" t="s">
        <v>7</v>
      </c>
      <c r="B7" s="151">
        <v>649946939</v>
      </c>
      <c r="C7" s="151">
        <v>2069149759</v>
      </c>
    </row>
    <row r="8" spans="1:3" x14ac:dyDescent="0.25">
      <c r="A8" s="116" t="s">
        <v>5</v>
      </c>
      <c r="B8" s="151">
        <v>23693587</v>
      </c>
      <c r="C8" s="151">
        <v>10889493</v>
      </c>
    </row>
    <row r="9" spans="1:3" x14ac:dyDescent="0.25">
      <c r="A9" s="116" t="s">
        <v>1</v>
      </c>
      <c r="B9" s="151">
        <v>6679912</v>
      </c>
      <c r="C9" s="151">
        <v>31210095</v>
      </c>
    </row>
    <row r="10" spans="1:3" x14ac:dyDescent="0.25">
      <c r="A10" s="116" t="s">
        <v>3837</v>
      </c>
      <c r="B10" s="151">
        <v>2417668</v>
      </c>
      <c r="C10" s="151">
        <v>891268</v>
      </c>
    </row>
    <row r="11" spans="1:3" x14ac:dyDescent="0.25">
      <c r="A11" s="116" t="s">
        <v>3229</v>
      </c>
      <c r="B11" s="151">
        <v>1534610</v>
      </c>
      <c r="C11" s="151">
        <v>1457832</v>
      </c>
    </row>
    <row r="12" spans="1:3" x14ac:dyDescent="0.25">
      <c r="A12" s="116" t="s">
        <v>3838</v>
      </c>
      <c r="B12" s="151">
        <v>3752811</v>
      </c>
      <c r="C12" s="151">
        <v>4320699</v>
      </c>
    </row>
    <row r="13" spans="1:3" x14ac:dyDescent="0.25">
      <c r="A13" s="116" t="s">
        <v>3</v>
      </c>
      <c r="B13" s="151">
        <v>786689</v>
      </c>
      <c r="C13" s="151">
        <v>970978</v>
      </c>
    </row>
    <row r="14" spans="1:3" x14ac:dyDescent="0.25">
      <c r="A14" s="116" t="s">
        <v>4</v>
      </c>
      <c r="B14" s="151">
        <v>1710065</v>
      </c>
      <c r="C14" s="151">
        <v>5113352</v>
      </c>
    </row>
    <row r="15" spans="1:3" ht="31.5" x14ac:dyDescent="0.25">
      <c r="A15" s="152" t="s">
        <v>2266</v>
      </c>
      <c r="B15" s="151">
        <v>3197803</v>
      </c>
      <c r="C15" s="151">
        <v>3993268</v>
      </c>
    </row>
    <row r="16" spans="1:3" x14ac:dyDescent="0.25">
      <c r="A16" s="107" t="s">
        <v>6</v>
      </c>
      <c r="B16" s="153">
        <f>SUM(B7:B15)</f>
        <v>693720084</v>
      </c>
      <c r="C16" s="153">
        <f>SUM(C7:C15)</f>
        <v>2127996744</v>
      </c>
    </row>
    <row r="17" spans="1:3" x14ac:dyDescent="0.25">
      <c r="A17" s="84" t="s">
        <v>2103</v>
      </c>
      <c r="B17" s="85">
        <f>B16</f>
        <v>693720084</v>
      </c>
      <c r="C17" s="85">
        <f>C16</f>
        <v>2127996744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Roman,Félkövér"&amp;16
Vagyonleltár 2023.&amp;R&amp;"Times New Roman,Normál"16. melléklet a 8/2024. (V.23.) önkormányzati rendelethez  
adatok Ft-ban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8"/>
  <sheetViews>
    <sheetView topLeftCell="A55" zoomScaleNormal="100" workbookViewId="0">
      <selection activeCell="C43" sqref="C43"/>
    </sheetView>
  </sheetViews>
  <sheetFormatPr defaultColWidth="9.140625" defaultRowHeight="15.75" x14ac:dyDescent="0.25"/>
  <cols>
    <col min="1" max="1" width="55.42578125" style="29" customWidth="1"/>
    <col min="2" max="2" width="30.85546875" style="29" customWidth="1"/>
    <col min="3" max="3" width="14.28515625" style="154" bestFit="1" customWidth="1"/>
    <col min="4" max="5" width="9.140625" style="29"/>
    <col min="6" max="6" width="12.42578125" style="29" bestFit="1" customWidth="1"/>
    <col min="7" max="16384" width="9.140625" style="29"/>
  </cols>
  <sheetData>
    <row r="1" spans="1:6" x14ac:dyDescent="0.25">
      <c r="A1" s="158" t="s">
        <v>58</v>
      </c>
    </row>
    <row r="2" spans="1:6" x14ac:dyDescent="0.25">
      <c r="A2" s="158"/>
    </row>
    <row r="3" spans="1:6" x14ac:dyDescent="0.25">
      <c r="A3" s="1016" t="s">
        <v>7</v>
      </c>
      <c r="B3" s="1016"/>
      <c r="C3" s="81"/>
    </row>
    <row r="4" spans="1:6" ht="15.75" customHeight="1" x14ac:dyDescent="0.25">
      <c r="A4" s="159" t="s">
        <v>1682</v>
      </c>
      <c r="B4" s="160"/>
      <c r="C4" s="161">
        <f>SUM(C5:C10)</f>
        <v>724388144</v>
      </c>
      <c r="D4" s="154"/>
    </row>
    <row r="5" spans="1:6" ht="30.75" customHeight="1" x14ac:dyDescent="0.25">
      <c r="A5" s="1022" t="s">
        <v>3227</v>
      </c>
      <c r="B5" s="1023"/>
      <c r="C5" s="162">
        <v>489003</v>
      </c>
      <c r="D5" s="154"/>
    </row>
    <row r="6" spans="1:6" ht="15.75" customHeight="1" x14ac:dyDescent="0.25">
      <c r="A6" s="1018" t="s">
        <v>1759</v>
      </c>
      <c r="B6" s="1019"/>
      <c r="C6" s="162">
        <v>6087326</v>
      </c>
      <c r="D6" s="155"/>
    </row>
    <row r="7" spans="1:6" x14ac:dyDescent="0.25">
      <c r="A7" s="142" t="s">
        <v>1760</v>
      </c>
      <c r="B7" s="142"/>
      <c r="C7" s="143">
        <v>512384439</v>
      </c>
      <c r="F7" s="154"/>
    </row>
    <row r="8" spans="1:6" x14ac:dyDescent="0.25">
      <c r="A8" s="215" t="s">
        <v>4383</v>
      </c>
      <c r="B8" s="215"/>
      <c r="C8" s="216">
        <v>190421</v>
      </c>
      <c r="F8" s="154"/>
    </row>
    <row r="9" spans="1:6" x14ac:dyDescent="0.25">
      <c r="A9" s="142" t="s">
        <v>1683</v>
      </c>
      <c r="B9" s="142"/>
      <c r="C9" s="143">
        <v>203630562</v>
      </c>
    </row>
    <row r="10" spans="1:6" x14ac:dyDescent="0.25">
      <c r="A10" s="142" t="s">
        <v>1684</v>
      </c>
      <c r="B10" s="142"/>
      <c r="C10" s="143">
        <v>1606393</v>
      </c>
    </row>
    <row r="11" spans="1:6" ht="15.75" customHeight="1" x14ac:dyDescent="0.25">
      <c r="A11" s="159" t="s">
        <v>1685</v>
      </c>
      <c r="B11" s="160"/>
      <c r="C11" s="161">
        <f>SUM(C12:C16)</f>
        <v>573051990</v>
      </c>
      <c r="D11" s="154"/>
      <c r="F11" s="154"/>
    </row>
    <row r="12" spans="1:6" ht="15.75" customHeight="1" x14ac:dyDescent="0.25">
      <c r="A12" s="1018" t="s">
        <v>4384</v>
      </c>
      <c r="B12" s="1019"/>
      <c r="C12" s="220">
        <v>277057818</v>
      </c>
      <c r="D12" s="154"/>
      <c r="F12" s="154"/>
    </row>
    <row r="13" spans="1:6" x14ac:dyDescent="0.25">
      <c r="A13" s="142" t="s">
        <v>1761</v>
      </c>
      <c r="B13" s="142"/>
      <c r="C13" s="143">
        <v>294941080</v>
      </c>
      <c r="F13" s="154"/>
    </row>
    <row r="14" spans="1:6" x14ac:dyDescent="0.25">
      <c r="A14" s="142" t="s">
        <v>1686</v>
      </c>
      <c r="B14" s="142"/>
      <c r="C14" s="143">
        <v>483070</v>
      </c>
    </row>
    <row r="15" spans="1:6" x14ac:dyDescent="0.25">
      <c r="A15" s="142" t="s">
        <v>1762</v>
      </c>
      <c r="B15" s="142"/>
      <c r="C15" s="143">
        <v>199762</v>
      </c>
    </row>
    <row r="16" spans="1:6" x14ac:dyDescent="0.25">
      <c r="A16" s="142" t="s">
        <v>1763</v>
      </c>
      <c r="B16" s="142"/>
      <c r="C16" s="143">
        <v>370260</v>
      </c>
      <c r="F16" s="154"/>
    </row>
    <row r="17" spans="1:6" ht="15.75" customHeight="1" x14ac:dyDescent="0.25">
      <c r="A17" s="159" t="s">
        <v>1764</v>
      </c>
      <c r="B17" s="160"/>
      <c r="C17" s="161">
        <v>1160070</v>
      </c>
      <c r="D17" s="154"/>
      <c r="F17" s="154"/>
    </row>
    <row r="18" spans="1:6" x14ac:dyDescent="0.25">
      <c r="A18" s="163" t="s">
        <v>4014</v>
      </c>
      <c r="B18" s="156"/>
      <c r="C18" s="30">
        <f>C4+C11+C17</f>
        <v>1298600204</v>
      </c>
    </row>
    <row r="20" spans="1:6" x14ac:dyDescent="0.25">
      <c r="A20" s="1017" t="s">
        <v>5</v>
      </c>
      <c r="B20" s="1017"/>
    </row>
    <row r="21" spans="1:6" ht="15.75" customHeight="1" x14ac:dyDescent="0.25">
      <c r="A21" s="142" t="s">
        <v>1760</v>
      </c>
      <c r="B21" s="160"/>
      <c r="C21" s="164">
        <v>0</v>
      </c>
      <c r="D21" s="154"/>
    </row>
    <row r="22" spans="1:6" ht="15.75" customHeight="1" x14ac:dyDescent="0.25">
      <c r="A22" s="142" t="s">
        <v>1761</v>
      </c>
      <c r="B22" s="160"/>
      <c r="C22" s="164">
        <v>0</v>
      </c>
      <c r="D22" s="154"/>
    </row>
    <row r="23" spans="1:6" x14ac:dyDescent="0.25">
      <c r="A23" s="165" t="s">
        <v>1765</v>
      </c>
      <c r="B23" s="160"/>
      <c r="C23" s="164">
        <v>0</v>
      </c>
    </row>
    <row r="24" spans="1:6" x14ac:dyDescent="0.25">
      <c r="A24" s="163" t="s">
        <v>4015</v>
      </c>
      <c r="B24" s="156"/>
      <c r="C24" s="30">
        <f>C21+C22+C23</f>
        <v>0</v>
      </c>
    </row>
    <row r="26" spans="1:6" x14ac:dyDescent="0.25">
      <c r="A26" s="1017" t="s">
        <v>1</v>
      </c>
      <c r="B26" s="1017"/>
    </row>
    <row r="27" spans="1:6" x14ac:dyDescent="0.25">
      <c r="A27" s="142" t="s">
        <v>1760</v>
      </c>
      <c r="B27" s="142"/>
      <c r="C27" s="143">
        <v>523400</v>
      </c>
    </row>
    <row r="28" spans="1:6" x14ac:dyDescent="0.25">
      <c r="A28" s="142" t="s">
        <v>2269</v>
      </c>
      <c r="B28" s="142"/>
      <c r="C28" s="143">
        <v>0</v>
      </c>
    </row>
    <row r="29" spans="1:6" x14ac:dyDescent="0.25">
      <c r="A29" s="165" t="s">
        <v>1764</v>
      </c>
      <c r="B29" s="166"/>
      <c r="C29" s="143">
        <v>325128</v>
      </c>
    </row>
    <row r="30" spans="1:6" x14ac:dyDescent="0.25">
      <c r="A30" s="1025" t="s">
        <v>4016</v>
      </c>
      <c r="B30" s="1026"/>
      <c r="C30" s="30">
        <f>SUM(C27:C29)</f>
        <v>848528</v>
      </c>
    </row>
    <row r="32" spans="1:6" x14ac:dyDescent="0.25">
      <c r="A32" s="1017" t="s">
        <v>3837</v>
      </c>
      <c r="B32" s="1017"/>
    </row>
    <row r="33" spans="1:3" x14ac:dyDescent="0.25">
      <c r="A33" s="142" t="s">
        <v>48</v>
      </c>
      <c r="B33" s="142"/>
      <c r="C33" s="143">
        <v>2114266</v>
      </c>
    </row>
    <row r="34" spans="1:3" x14ac:dyDescent="0.25">
      <c r="A34" s="1020" t="s">
        <v>2105</v>
      </c>
      <c r="B34" s="1021"/>
      <c r="C34" s="143">
        <v>287719</v>
      </c>
    </row>
    <row r="35" spans="1:3" x14ac:dyDescent="0.25">
      <c r="A35" s="1020" t="s">
        <v>1765</v>
      </c>
      <c r="B35" s="1021"/>
      <c r="C35" s="143">
        <v>0</v>
      </c>
    </row>
    <row r="36" spans="1:3" x14ac:dyDescent="0.25">
      <c r="A36" s="1024" t="s">
        <v>4017</v>
      </c>
      <c r="B36" s="1024"/>
      <c r="C36" s="30">
        <f>SUM(C33:C35)</f>
        <v>2401985</v>
      </c>
    </row>
    <row r="38" spans="1:3" x14ac:dyDescent="0.25">
      <c r="A38" s="1017" t="s">
        <v>3229</v>
      </c>
      <c r="B38" s="1017"/>
    </row>
    <row r="39" spans="1:3" x14ac:dyDescent="0.25">
      <c r="A39" s="142" t="s">
        <v>48</v>
      </c>
      <c r="B39" s="142"/>
      <c r="C39" s="143">
        <v>12500</v>
      </c>
    </row>
    <row r="40" spans="1:3" x14ac:dyDescent="0.25">
      <c r="A40" s="142" t="s">
        <v>2104</v>
      </c>
      <c r="B40" s="142"/>
      <c r="C40" s="143">
        <v>0</v>
      </c>
    </row>
    <row r="41" spans="1:3" x14ac:dyDescent="0.25">
      <c r="A41" s="1020" t="s">
        <v>1765</v>
      </c>
      <c r="B41" s="1021"/>
      <c r="C41" s="143">
        <v>0</v>
      </c>
    </row>
    <row r="42" spans="1:3" x14ac:dyDescent="0.25">
      <c r="A42" s="1024" t="s">
        <v>3230</v>
      </c>
      <c r="B42" s="1024"/>
      <c r="C42" s="30">
        <f>SUM(C39:C41)</f>
        <v>12500</v>
      </c>
    </row>
    <row r="43" spans="1:3" x14ac:dyDescent="0.25">
      <c r="A43" s="167"/>
      <c r="B43" s="167"/>
      <c r="C43" s="157"/>
    </row>
    <row r="44" spans="1:3" x14ac:dyDescent="0.25">
      <c r="A44" s="1027" t="s">
        <v>3838</v>
      </c>
      <c r="B44" s="1027"/>
      <c r="C44" s="157"/>
    </row>
    <row r="45" spans="1:3" x14ac:dyDescent="0.25">
      <c r="A45" s="142" t="s">
        <v>48</v>
      </c>
      <c r="B45" s="142"/>
      <c r="C45" s="143">
        <v>895371</v>
      </c>
    </row>
    <row r="46" spans="1:3" x14ac:dyDescent="0.25">
      <c r="A46" s="142" t="s">
        <v>2104</v>
      </c>
      <c r="B46" s="142"/>
      <c r="C46" s="143">
        <v>0</v>
      </c>
    </row>
    <row r="47" spans="1:3" x14ac:dyDescent="0.25">
      <c r="A47" s="1020" t="s">
        <v>1766</v>
      </c>
      <c r="B47" s="1021"/>
      <c r="C47" s="143">
        <v>0</v>
      </c>
    </row>
    <row r="48" spans="1:3" x14ac:dyDescent="0.25">
      <c r="A48" s="1024" t="s">
        <v>4018</v>
      </c>
      <c r="B48" s="1024"/>
      <c r="C48" s="30">
        <f>SUM(C45:C47)</f>
        <v>895371</v>
      </c>
    </row>
    <row r="50" spans="1:6" x14ac:dyDescent="0.25">
      <c r="A50" s="1017" t="s">
        <v>4020</v>
      </c>
      <c r="B50" s="1017"/>
    </row>
    <row r="51" spans="1:6" x14ac:dyDescent="0.25">
      <c r="A51" s="1020" t="s">
        <v>48</v>
      </c>
      <c r="B51" s="1021"/>
      <c r="C51" s="143">
        <v>19050</v>
      </c>
    </row>
    <row r="52" spans="1:6" x14ac:dyDescent="0.25">
      <c r="A52" s="142" t="s">
        <v>2104</v>
      </c>
      <c r="B52" s="142"/>
      <c r="C52" s="143">
        <v>11430</v>
      </c>
    </row>
    <row r="53" spans="1:6" x14ac:dyDescent="0.25">
      <c r="A53" s="1020" t="s">
        <v>1766</v>
      </c>
      <c r="B53" s="1021"/>
      <c r="C53" s="143">
        <v>0</v>
      </c>
    </row>
    <row r="54" spans="1:6" ht="16.5" customHeight="1" x14ac:dyDescent="0.25">
      <c r="A54" s="1025" t="s">
        <v>4019</v>
      </c>
      <c r="B54" s="1026"/>
      <c r="C54" s="30">
        <f>SUM(C51:C53)</f>
        <v>30480</v>
      </c>
    </row>
    <row r="55" spans="1:6" ht="16.5" customHeight="1" x14ac:dyDescent="0.25">
      <c r="A55" s="167"/>
      <c r="B55" s="167"/>
      <c r="C55" s="157"/>
    </row>
    <row r="56" spans="1:6" ht="16.5" customHeight="1" x14ac:dyDescent="0.25">
      <c r="A56" s="1028" t="s">
        <v>4</v>
      </c>
      <c r="B56" s="1028"/>
      <c r="C56" s="157"/>
    </row>
    <row r="57" spans="1:6" x14ac:dyDescent="0.25">
      <c r="A57" s="142" t="s">
        <v>48</v>
      </c>
      <c r="B57" s="142"/>
      <c r="C57" s="143">
        <v>0</v>
      </c>
    </row>
    <row r="58" spans="1:6" x14ac:dyDescent="0.25">
      <c r="A58" s="142" t="s">
        <v>2104</v>
      </c>
      <c r="B58" s="142"/>
      <c r="C58" s="143">
        <v>0</v>
      </c>
    </row>
    <row r="59" spans="1:6" x14ac:dyDescent="0.25">
      <c r="A59" s="1020" t="s">
        <v>1765</v>
      </c>
      <c r="B59" s="1021"/>
      <c r="C59" s="143">
        <v>0</v>
      </c>
    </row>
    <row r="60" spans="1:6" x14ac:dyDescent="0.25">
      <c r="A60" s="1024" t="s">
        <v>4021</v>
      </c>
      <c r="B60" s="1024"/>
      <c r="C60" s="30">
        <f>SUM(C57:C59)</f>
        <v>0</v>
      </c>
    </row>
    <row r="61" spans="1:6" x14ac:dyDescent="0.25">
      <c r="A61" s="167"/>
      <c r="B61" s="167"/>
      <c r="C61" s="157"/>
    </row>
    <row r="62" spans="1:6" x14ac:dyDescent="0.25">
      <c r="A62" s="1028" t="s">
        <v>2267</v>
      </c>
      <c r="B62" s="1028"/>
      <c r="C62" s="157"/>
      <c r="F62" s="154"/>
    </row>
    <row r="63" spans="1:6" x14ac:dyDescent="0.25">
      <c r="A63" s="142" t="s">
        <v>48</v>
      </c>
      <c r="B63" s="142"/>
      <c r="C63" s="143">
        <v>0</v>
      </c>
    </row>
    <row r="64" spans="1:6" x14ac:dyDescent="0.25">
      <c r="A64" s="142" t="s">
        <v>2104</v>
      </c>
      <c r="B64" s="142"/>
      <c r="C64" s="143">
        <v>0</v>
      </c>
    </row>
    <row r="65" spans="1:3" x14ac:dyDescent="0.25">
      <c r="A65" s="1020" t="s">
        <v>1765</v>
      </c>
      <c r="B65" s="1021"/>
      <c r="C65" s="143">
        <v>50000</v>
      </c>
    </row>
    <row r="66" spans="1:3" ht="31.5" customHeight="1" x14ac:dyDescent="0.25">
      <c r="A66" s="1024" t="s">
        <v>2270</v>
      </c>
      <c r="B66" s="1024"/>
      <c r="C66" s="30">
        <f>SUM(C63:C65)</f>
        <v>50000</v>
      </c>
    </row>
    <row r="68" spans="1:3" x14ac:dyDescent="0.25">
      <c r="A68" s="1024" t="s">
        <v>2115</v>
      </c>
      <c r="B68" s="1024">
        <f>B54</f>
        <v>0</v>
      </c>
      <c r="C68" s="30">
        <f>C18+C24+C30+C36+C42+C48+C54+C60+C66</f>
        <v>1302839068</v>
      </c>
    </row>
  </sheetData>
  <mergeCells count="28">
    <mergeCell ref="A68:B68"/>
    <mergeCell ref="A47:B47"/>
    <mergeCell ref="A48:B48"/>
    <mergeCell ref="A51:B51"/>
    <mergeCell ref="A54:B54"/>
    <mergeCell ref="A60:B60"/>
    <mergeCell ref="A53:B53"/>
    <mergeCell ref="A66:B66"/>
    <mergeCell ref="A41:B41"/>
    <mergeCell ref="A6:B6"/>
    <mergeCell ref="A59:B59"/>
    <mergeCell ref="A65:B65"/>
    <mergeCell ref="A5:B5"/>
    <mergeCell ref="A42:B42"/>
    <mergeCell ref="A30:B30"/>
    <mergeCell ref="A34:B34"/>
    <mergeCell ref="A35:B35"/>
    <mergeCell ref="A36:B36"/>
    <mergeCell ref="A44:B44"/>
    <mergeCell ref="A50:B50"/>
    <mergeCell ref="A56:B56"/>
    <mergeCell ref="A62:B62"/>
    <mergeCell ref="A3:B3"/>
    <mergeCell ref="A26:B26"/>
    <mergeCell ref="A20:B20"/>
    <mergeCell ref="A32:B32"/>
    <mergeCell ref="A38:B38"/>
    <mergeCell ref="A12:B1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&amp;C&amp;"Times New Roman,Félkövér"&amp;16
Vagyonleltár 2023.&amp;R16. melléklet a 8/2024. (V.23.)  önkormányzati rendelethez  
adatok Ft-ban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39"/>
  <sheetViews>
    <sheetView topLeftCell="A25" zoomScaleNormal="100" workbookViewId="0">
      <selection activeCell="B32" sqref="B32"/>
    </sheetView>
  </sheetViews>
  <sheetFormatPr defaultColWidth="9.140625" defaultRowHeight="15.75" x14ac:dyDescent="0.25"/>
  <cols>
    <col min="1" max="1" width="62.7109375" style="29" bestFit="1" customWidth="1"/>
    <col min="2" max="2" width="13.5703125" style="29" bestFit="1" customWidth="1"/>
    <col min="3" max="3" width="15.42578125" style="29" bestFit="1" customWidth="1"/>
    <col min="4" max="16384" width="9.140625" style="29"/>
  </cols>
  <sheetData>
    <row r="1" spans="1:4" x14ac:dyDescent="0.25">
      <c r="A1" s="168" t="s">
        <v>1893</v>
      </c>
      <c r="B1" s="169"/>
      <c r="C1" s="169"/>
    </row>
    <row r="2" spans="1:4" x14ac:dyDescent="0.25">
      <c r="A2" s="170"/>
      <c r="B2" s="171"/>
      <c r="C2" s="171"/>
    </row>
    <row r="3" spans="1:4" x14ac:dyDescent="0.25">
      <c r="A3" s="172" t="s">
        <v>7</v>
      </c>
      <c r="B3" s="173"/>
      <c r="C3" s="173"/>
    </row>
    <row r="4" spans="1:4" x14ac:dyDescent="0.25">
      <c r="A4" s="182" t="s">
        <v>2106</v>
      </c>
      <c r="B4" s="169">
        <v>6743488</v>
      </c>
      <c r="C4" s="92"/>
    </row>
    <row r="5" spans="1:4" x14ac:dyDescent="0.25">
      <c r="A5" s="178" t="s">
        <v>3228</v>
      </c>
      <c r="B5" s="92">
        <v>-15817334</v>
      </c>
      <c r="C5" s="91"/>
    </row>
    <row r="6" spans="1:4" ht="31.5" x14ac:dyDescent="0.25">
      <c r="A6" s="174" t="s">
        <v>2108</v>
      </c>
      <c r="B6" s="175"/>
      <c r="C6" s="179">
        <f>SUM(B4:B5)</f>
        <v>-9073846</v>
      </c>
    </row>
    <row r="8" spans="1:4" ht="31.5" x14ac:dyDescent="0.25">
      <c r="A8" s="176" t="s">
        <v>2109</v>
      </c>
      <c r="B8" s="177"/>
      <c r="C8" s="180">
        <v>0</v>
      </c>
    </row>
    <row r="10" spans="1:4" ht="31.5" x14ac:dyDescent="0.25">
      <c r="A10" s="174" t="s">
        <v>4022</v>
      </c>
      <c r="B10" s="175"/>
      <c r="C10" s="179">
        <v>0</v>
      </c>
    </row>
    <row r="12" spans="1:4" x14ac:dyDescent="0.25">
      <c r="A12" s="181" t="s">
        <v>3837</v>
      </c>
    </row>
    <row r="13" spans="1:4" x14ac:dyDescent="0.25">
      <c r="A13" s="182" t="s">
        <v>2106</v>
      </c>
      <c r="B13" s="162">
        <v>2385535</v>
      </c>
      <c r="C13" s="91"/>
      <c r="D13" s="183"/>
    </row>
    <row r="14" spans="1:4" x14ac:dyDescent="0.25">
      <c r="A14" s="182" t="s">
        <v>2107</v>
      </c>
      <c r="B14" s="162">
        <v>-1850624</v>
      </c>
      <c r="C14" s="91"/>
      <c r="D14" s="183"/>
    </row>
    <row r="15" spans="1:4" ht="31.5" x14ac:dyDescent="0.25">
      <c r="A15" s="174" t="s">
        <v>4023</v>
      </c>
      <c r="B15" s="175"/>
      <c r="C15" s="179">
        <f>SUM(B13:B14)</f>
        <v>534911</v>
      </c>
    </row>
    <row r="17" spans="1:8" x14ac:dyDescent="0.25">
      <c r="A17" s="174" t="s">
        <v>3231</v>
      </c>
      <c r="B17" s="175"/>
      <c r="C17" s="179">
        <v>0</v>
      </c>
    </row>
    <row r="19" spans="1:8" x14ac:dyDescent="0.25">
      <c r="A19" s="181" t="s">
        <v>3838</v>
      </c>
    </row>
    <row r="20" spans="1:8" x14ac:dyDescent="0.25">
      <c r="A20" s="182" t="s">
        <v>2106</v>
      </c>
      <c r="B20" s="184">
        <v>701660</v>
      </c>
      <c r="C20" s="91"/>
    </row>
    <row r="21" spans="1:8" x14ac:dyDescent="0.25">
      <c r="A21" s="182" t="s">
        <v>2107</v>
      </c>
      <c r="B21" s="184">
        <v>-657175</v>
      </c>
      <c r="C21" s="91"/>
    </row>
    <row r="22" spans="1:8" x14ac:dyDescent="0.25">
      <c r="A22" s="174" t="s">
        <v>4024</v>
      </c>
      <c r="B22" s="175"/>
      <c r="C22" s="179">
        <f>SUM(B20:B21)</f>
        <v>44485</v>
      </c>
    </row>
    <row r="24" spans="1:8" x14ac:dyDescent="0.25">
      <c r="A24" s="181" t="s">
        <v>3</v>
      </c>
    </row>
    <row r="25" spans="1:8" x14ac:dyDescent="0.25">
      <c r="A25" s="208" t="s">
        <v>2106</v>
      </c>
      <c r="B25" s="77">
        <v>279650</v>
      </c>
      <c r="C25" s="209"/>
    </row>
    <row r="26" spans="1:8" x14ac:dyDescent="0.25">
      <c r="A26" s="182" t="s">
        <v>2107</v>
      </c>
      <c r="B26" s="185">
        <v>-295366</v>
      </c>
      <c r="C26" s="91"/>
    </row>
    <row r="27" spans="1:8" ht="31.5" x14ac:dyDescent="0.25">
      <c r="A27" s="174" t="s">
        <v>2110</v>
      </c>
      <c r="B27" s="175"/>
      <c r="C27" s="179">
        <f>SUM(B25:B26)</f>
        <v>-15716</v>
      </c>
    </row>
    <row r="29" spans="1:8" x14ac:dyDescent="0.25">
      <c r="A29" s="181" t="s">
        <v>4</v>
      </c>
    </row>
    <row r="30" spans="1:8" x14ac:dyDescent="0.25">
      <c r="A30" s="208" t="s">
        <v>2106</v>
      </c>
      <c r="B30" s="77">
        <v>429193</v>
      </c>
      <c r="C30" s="209"/>
    </row>
    <row r="31" spans="1:8" x14ac:dyDescent="0.25">
      <c r="A31" s="182" t="s">
        <v>2107</v>
      </c>
      <c r="B31" s="185">
        <v>-125373</v>
      </c>
      <c r="C31" s="91"/>
      <c r="H31" s="155"/>
    </row>
    <row r="32" spans="1:8" x14ac:dyDescent="0.25">
      <c r="A32" s="174" t="s">
        <v>4025</v>
      </c>
      <c r="B32" s="175"/>
      <c r="C32" s="179">
        <f>SUM(B30:B31)</f>
        <v>303820</v>
      </c>
      <c r="H32" s="155"/>
    </row>
    <row r="34" spans="1:6" ht="31.5" x14ac:dyDescent="0.25">
      <c r="A34" s="174" t="s">
        <v>4026</v>
      </c>
      <c r="B34" s="175"/>
      <c r="C34" s="179">
        <v>0</v>
      </c>
    </row>
    <row r="36" spans="1:6" x14ac:dyDescent="0.25">
      <c r="A36" s="1024" t="s">
        <v>2116</v>
      </c>
      <c r="B36" s="1024">
        <f>B27</f>
        <v>0</v>
      </c>
      <c r="C36" s="30">
        <f>C6+C8+C10+C15+C17+C27+C32+C22</f>
        <v>-8206346</v>
      </c>
    </row>
    <row r="38" spans="1:6" x14ac:dyDescent="0.25">
      <c r="A38" s="186" t="s">
        <v>2156</v>
      </c>
      <c r="B38" s="186"/>
      <c r="C38" s="187">
        <f>SUM(Immat.javak!D186,Ingatlanok!D2905,'Gépek, járművek'!D8650,Beruházások!D41,Részesedések!C43,'Nemzeti vagyonba tartozó forgóe'!B26,Pénzeszközök!B17,Követelések!C68,'Egyéb sajátos eszközold.elsz.'!C36,)</f>
        <v>20324294299</v>
      </c>
      <c r="F38" s="155"/>
    </row>
    <row r="39" spans="1:6" x14ac:dyDescent="0.25">
      <c r="F39" s="155"/>
    </row>
  </sheetData>
  <mergeCells count="1">
    <mergeCell ref="A36:B36"/>
  </mergeCells>
  <printOptions horizontalCentered="1"/>
  <pageMargins left="0.11811023622047245" right="0.11811023622047245" top="0.94488188976377963" bottom="0.74803149606299213" header="0.31496062992125984" footer="0.31496062992125984"/>
  <pageSetup paperSize="9" orientation="portrait" r:id="rId1"/>
  <headerFooter>
    <oddHeader>&amp;C&amp;"Times New Roman,Félkövér"&amp;16
Vagyonleltár 2023.&amp;R16. melléklet a 8/2024. (V.23.)  önkormányzati rendelethez  
adatok Ft-ban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85"/>
  <sheetViews>
    <sheetView zoomScaleNormal="100" workbookViewId="0">
      <selection sqref="A1:XFD1"/>
    </sheetView>
  </sheetViews>
  <sheetFormatPr defaultColWidth="9.140625" defaultRowHeight="15.75" x14ac:dyDescent="0.25"/>
  <cols>
    <col min="1" max="1" width="43.5703125" style="114" customWidth="1"/>
    <col min="2" max="2" width="22.28515625" style="114" customWidth="1"/>
    <col min="3" max="3" width="20.7109375" style="114" customWidth="1"/>
    <col min="4" max="16384" width="9.140625" style="114"/>
  </cols>
  <sheetData>
    <row r="1" spans="1:3" x14ac:dyDescent="0.25">
      <c r="A1" s="107" t="s">
        <v>1687</v>
      </c>
      <c r="B1" s="116"/>
      <c r="C1" s="116"/>
    </row>
    <row r="2" spans="1:3" x14ac:dyDescent="0.25">
      <c r="A2" s="116" t="s">
        <v>7</v>
      </c>
      <c r="B2" s="151">
        <v>14715833723</v>
      </c>
      <c r="C2" s="116"/>
    </row>
    <row r="3" spans="1:3" x14ac:dyDescent="0.25">
      <c r="A3" s="116" t="s">
        <v>5</v>
      </c>
      <c r="B3" s="151">
        <v>6156636</v>
      </c>
      <c r="C3" s="116"/>
    </row>
    <row r="4" spans="1:3" x14ac:dyDescent="0.25">
      <c r="A4" s="116" t="s">
        <v>1</v>
      </c>
      <c r="B4" s="151">
        <v>-32561740</v>
      </c>
      <c r="C4" s="116"/>
    </row>
    <row r="5" spans="1:3" x14ac:dyDescent="0.25">
      <c r="A5" s="116" t="s">
        <v>3837</v>
      </c>
      <c r="B5" s="151">
        <v>-3868551</v>
      </c>
      <c r="C5" s="116"/>
    </row>
    <row r="6" spans="1:3" x14ac:dyDescent="0.25">
      <c r="A6" s="116" t="s">
        <v>3229</v>
      </c>
      <c r="B6" s="151">
        <v>-15574344</v>
      </c>
      <c r="C6" s="116"/>
    </row>
    <row r="7" spans="1:3" x14ac:dyDescent="0.25">
      <c r="A7" s="116" t="s">
        <v>3838</v>
      </c>
      <c r="B7" s="151">
        <v>-2341908</v>
      </c>
      <c r="C7" s="116"/>
    </row>
    <row r="8" spans="1:3" x14ac:dyDescent="0.25">
      <c r="A8" s="116" t="s">
        <v>3</v>
      </c>
      <c r="B8" s="151">
        <v>55259</v>
      </c>
      <c r="C8" s="116"/>
    </row>
    <row r="9" spans="1:3" x14ac:dyDescent="0.25">
      <c r="A9" s="116" t="s">
        <v>4</v>
      </c>
      <c r="B9" s="151">
        <v>-990349</v>
      </c>
      <c r="C9" s="116"/>
    </row>
    <row r="10" spans="1:3" ht="31.5" x14ac:dyDescent="0.25">
      <c r="A10" s="152" t="s">
        <v>2271</v>
      </c>
      <c r="B10" s="151">
        <v>2880183</v>
      </c>
      <c r="C10" s="116"/>
    </row>
    <row r="11" spans="1:3" x14ac:dyDescent="0.25">
      <c r="A11" s="107" t="s">
        <v>6</v>
      </c>
      <c r="B11" s="153">
        <f>SUM(B2:B10)</f>
        <v>14669588909</v>
      </c>
      <c r="C11" s="116"/>
    </row>
    <row r="12" spans="1:3" x14ac:dyDescent="0.25">
      <c r="A12" s="107"/>
      <c r="B12" s="153"/>
      <c r="C12" s="116"/>
    </row>
    <row r="13" spans="1:3" x14ac:dyDescent="0.25">
      <c r="A13" s="107" t="s">
        <v>1688</v>
      </c>
      <c r="B13" s="153"/>
      <c r="C13" s="116"/>
    </row>
    <row r="14" spans="1:3" x14ac:dyDescent="0.25">
      <c r="A14" s="107" t="s">
        <v>1689</v>
      </c>
      <c r="B14" s="153"/>
      <c r="C14" s="116"/>
    </row>
    <row r="15" spans="1:3" x14ac:dyDescent="0.25">
      <c r="A15" s="116" t="s">
        <v>7</v>
      </c>
      <c r="B15" s="151">
        <v>0</v>
      </c>
      <c r="C15" s="116"/>
    </row>
    <row r="16" spans="1:3" x14ac:dyDescent="0.25">
      <c r="A16" s="116" t="s">
        <v>5</v>
      </c>
      <c r="B16" s="151">
        <v>0</v>
      </c>
      <c r="C16" s="116"/>
    </row>
    <row r="17" spans="1:3" x14ac:dyDescent="0.25">
      <c r="A17" s="116" t="s">
        <v>1</v>
      </c>
      <c r="B17" s="151">
        <v>862311</v>
      </c>
      <c r="C17" s="116"/>
    </row>
    <row r="18" spans="1:3" x14ac:dyDescent="0.25">
      <c r="A18" s="116" t="s">
        <v>3837</v>
      </c>
      <c r="B18" s="151">
        <v>0</v>
      </c>
      <c r="C18" s="116"/>
    </row>
    <row r="19" spans="1:3" x14ac:dyDescent="0.25">
      <c r="A19" s="116" t="s">
        <v>3229</v>
      </c>
      <c r="B19" s="151">
        <v>0</v>
      </c>
      <c r="C19" s="116"/>
    </row>
    <row r="20" spans="1:3" x14ac:dyDescent="0.25">
      <c r="A20" s="116" t="s">
        <v>3838</v>
      </c>
      <c r="B20" s="151">
        <v>0</v>
      </c>
      <c r="C20" s="116"/>
    </row>
    <row r="21" spans="1:3" x14ac:dyDescent="0.25">
      <c r="A21" s="116" t="s">
        <v>3</v>
      </c>
      <c r="B21" s="151">
        <v>23281</v>
      </c>
      <c r="C21" s="116"/>
    </row>
    <row r="22" spans="1:3" x14ac:dyDescent="0.25">
      <c r="A22" s="116" t="s">
        <v>4</v>
      </c>
      <c r="B22" s="151">
        <v>0</v>
      </c>
      <c r="C22" s="116"/>
    </row>
    <row r="23" spans="1:3" ht="31.5" x14ac:dyDescent="0.25">
      <c r="A23" s="152" t="s">
        <v>2271</v>
      </c>
      <c r="B23" s="151">
        <v>0</v>
      </c>
      <c r="C23" s="116"/>
    </row>
    <row r="24" spans="1:3" x14ac:dyDescent="0.25">
      <c r="A24" s="107" t="s">
        <v>6</v>
      </c>
      <c r="B24" s="153">
        <f>SUM(B15:B23)</f>
        <v>885592</v>
      </c>
      <c r="C24" s="116"/>
    </row>
    <row r="25" spans="1:3" x14ac:dyDescent="0.25">
      <c r="A25" s="107"/>
      <c r="B25" s="153"/>
      <c r="C25" s="116"/>
    </row>
    <row r="26" spans="1:3" x14ac:dyDescent="0.25">
      <c r="A26" s="107" t="s">
        <v>1690</v>
      </c>
      <c r="B26" s="116"/>
      <c r="C26" s="116"/>
    </row>
    <row r="27" spans="1:3" x14ac:dyDescent="0.25">
      <c r="A27" s="116" t="s">
        <v>7</v>
      </c>
      <c r="B27" s="151">
        <v>513853410</v>
      </c>
      <c r="C27" s="116"/>
    </row>
    <row r="28" spans="1:3" x14ac:dyDescent="0.25">
      <c r="A28" s="116" t="s">
        <v>5</v>
      </c>
      <c r="B28" s="151">
        <v>1622181</v>
      </c>
      <c r="C28" s="116"/>
    </row>
    <row r="29" spans="1:3" x14ac:dyDescent="0.25">
      <c r="A29" s="116" t="s">
        <v>1</v>
      </c>
      <c r="B29" s="151">
        <v>11351485</v>
      </c>
      <c r="C29" s="122"/>
    </row>
    <row r="30" spans="1:3" x14ac:dyDescent="0.25">
      <c r="A30" s="116" t="s">
        <v>3837</v>
      </c>
      <c r="B30" s="151">
        <v>3894714</v>
      </c>
      <c r="C30" s="189"/>
    </row>
    <row r="31" spans="1:3" x14ac:dyDescent="0.25">
      <c r="A31" s="116" t="s">
        <v>3229</v>
      </c>
      <c r="B31" s="151">
        <v>856214</v>
      </c>
      <c r="C31" s="189"/>
    </row>
    <row r="32" spans="1:3" x14ac:dyDescent="0.25">
      <c r="A32" s="116" t="s">
        <v>3838</v>
      </c>
      <c r="B32" s="151">
        <v>761223</v>
      </c>
      <c r="C32" s="189"/>
    </row>
    <row r="33" spans="1:3" x14ac:dyDescent="0.25">
      <c r="A33" s="116" t="s">
        <v>3</v>
      </c>
      <c r="B33" s="151">
        <v>798941</v>
      </c>
      <c r="C33" s="189"/>
    </row>
    <row r="34" spans="1:3" x14ac:dyDescent="0.25">
      <c r="A34" s="116" t="s">
        <v>4</v>
      </c>
      <c r="B34" s="151">
        <v>0</v>
      </c>
      <c r="C34" s="189"/>
    </row>
    <row r="35" spans="1:3" ht="31.5" x14ac:dyDescent="0.25">
      <c r="A35" s="152" t="s">
        <v>2271</v>
      </c>
      <c r="B35" s="151">
        <v>179876</v>
      </c>
      <c r="C35" s="116"/>
    </row>
    <row r="36" spans="1:3" x14ac:dyDescent="0.25">
      <c r="A36" s="107" t="s">
        <v>6</v>
      </c>
      <c r="B36" s="153">
        <f>SUM(B27:B35)</f>
        <v>533318044</v>
      </c>
      <c r="C36" s="116"/>
    </row>
    <row r="37" spans="1:3" x14ac:dyDescent="0.25">
      <c r="C37" s="122"/>
    </row>
    <row r="38" spans="1:3" x14ac:dyDescent="0.25">
      <c r="A38" s="107" t="s">
        <v>1691</v>
      </c>
      <c r="B38" s="190"/>
      <c r="C38" s="190"/>
    </row>
    <row r="39" spans="1:3" x14ac:dyDescent="0.25">
      <c r="A39" s="116" t="s">
        <v>7</v>
      </c>
      <c r="B39" s="151">
        <v>55296639</v>
      </c>
      <c r="C39" s="188"/>
    </row>
    <row r="40" spans="1:3" x14ac:dyDescent="0.25">
      <c r="A40" s="116" t="s">
        <v>5</v>
      </c>
      <c r="B40" s="151">
        <v>0</v>
      </c>
      <c r="C40" s="188"/>
    </row>
    <row r="41" spans="1:3" x14ac:dyDescent="0.25">
      <c r="A41" s="116" t="s">
        <v>1</v>
      </c>
      <c r="B41" s="151">
        <v>1736895</v>
      </c>
      <c r="C41" s="189"/>
    </row>
    <row r="42" spans="1:3" x14ac:dyDescent="0.25">
      <c r="A42" s="116" t="s">
        <v>3837</v>
      </c>
      <c r="B42" s="151">
        <v>18639</v>
      </c>
      <c r="C42" s="189"/>
    </row>
    <row r="43" spans="1:3" x14ac:dyDescent="0.25">
      <c r="A43" s="116" t="s">
        <v>3229</v>
      </c>
      <c r="B43" s="151">
        <v>0</v>
      </c>
      <c r="C43" s="189"/>
    </row>
    <row r="44" spans="1:3" x14ac:dyDescent="0.25">
      <c r="A44" s="116" t="s">
        <v>3838</v>
      </c>
      <c r="B44" s="151">
        <v>0</v>
      </c>
      <c r="C44" s="189"/>
    </row>
    <row r="45" spans="1:3" x14ac:dyDescent="0.25">
      <c r="A45" s="116" t="s">
        <v>3</v>
      </c>
      <c r="B45" s="151">
        <v>0</v>
      </c>
      <c r="C45" s="189"/>
    </row>
    <row r="46" spans="1:3" x14ac:dyDescent="0.25">
      <c r="A46" s="116" t="s">
        <v>4</v>
      </c>
      <c r="B46" s="151">
        <v>0</v>
      </c>
      <c r="C46" s="189"/>
    </row>
    <row r="47" spans="1:3" ht="31.5" x14ac:dyDescent="0.25">
      <c r="A47" s="152" t="s">
        <v>2271</v>
      </c>
      <c r="B47" s="151">
        <v>0</v>
      </c>
      <c r="C47" s="116"/>
    </row>
    <row r="48" spans="1:3" x14ac:dyDescent="0.25">
      <c r="A48" s="107" t="s">
        <v>6</v>
      </c>
      <c r="B48" s="153">
        <f>SUM(B39:B46)</f>
        <v>57052173</v>
      </c>
      <c r="C48" s="116"/>
    </row>
    <row r="49" spans="1:3" x14ac:dyDescent="0.25">
      <c r="A49" s="107"/>
      <c r="B49" s="153"/>
    </row>
    <row r="50" spans="1:3" x14ac:dyDescent="0.25">
      <c r="A50" s="107" t="s">
        <v>1692</v>
      </c>
      <c r="B50" s="188">
        <f>B48+B36+B24</f>
        <v>591255809</v>
      </c>
      <c r="C50" s="189"/>
    </row>
    <row r="51" spans="1:3" x14ac:dyDescent="0.25">
      <c r="C51" s="189"/>
    </row>
    <row r="52" spans="1:3" x14ac:dyDescent="0.25">
      <c r="A52" s="107" t="s">
        <v>2111</v>
      </c>
      <c r="B52" s="189"/>
      <c r="C52" s="189"/>
    </row>
    <row r="53" spans="1:3" x14ac:dyDescent="0.25">
      <c r="A53" s="116" t="s">
        <v>7</v>
      </c>
      <c r="B53" s="151">
        <v>4847486152</v>
      </c>
      <c r="C53" s="189"/>
    </row>
    <row r="54" spans="1:3" x14ac:dyDescent="0.25">
      <c r="A54" s="116" t="s">
        <v>5</v>
      </c>
      <c r="B54" s="151">
        <v>17367423</v>
      </c>
      <c r="C54" s="189"/>
    </row>
    <row r="55" spans="1:3" x14ac:dyDescent="0.25">
      <c r="A55" s="116" t="s">
        <v>1</v>
      </c>
      <c r="B55" s="151">
        <v>149554341</v>
      </c>
      <c r="C55" s="189"/>
    </row>
    <row r="56" spans="1:3" x14ac:dyDescent="0.25">
      <c r="A56" s="116" t="s">
        <v>3837</v>
      </c>
      <c r="B56" s="151">
        <v>10857221</v>
      </c>
      <c r="C56" s="189"/>
    </row>
    <row r="57" spans="1:3" x14ac:dyDescent="0.25">
      <c r="A57" s="116" t="s">
        <v>3229</v>
      </c>
      <c r="B57" s="151">
        <v>16469058</v>
      </c>
      <c r="C57" s="189"/>
    </row>
    <row r="58" spans="1:3" x14ac:dyDescent="0.25">
      <c r="A58" s="116" t="s">
        <v>3838</v>
      </c>
      <c r="B58" s="151">
        <v>8371796</v>
      </c>
      <c r="C58" s="189"/>
    </row>
    <row r="59" spans="1:3" x14ac:dyDescent="0.25">
      <c r="A59" s="116" t="s">
        <v>3</v>
      </c>
      <c r="B59" s="151">
        <v>1804611</v>
      </c>
      <c r="C59" s="189"/>
    </row>
    <row r="60" spans="1:3" x14ac:dyDescent="0.25">
      <c r="A60" s="116" t="s">
        <v>4</v>
      </c>
      <c r="B60" s="151">
        <v>3054920</v>
      </c>
      <c r="C60" s="189"/>
    </row>
    <row r="61" spans="1:3" ht="31.5" x14ac:dyDescent="0.25">
      <c r="A61" s="152" t="s">
        <v>2271</v>
      </c>
      <c r="B61" s="151">
        <v>8484059</v>
      </c>
      <c r="C61" s="116"/>
    </row>
    <row r="62" spans="1:3" x14ac:dyDescent="0.25">
      <c r="A62" s="107" t="s">
        <v>6</v>
      </c>
      <c r="B62" s="153">
        <f>SUM(B53:B61)</f>
        <v>5063449581</v>
      </c>
      <c r="C62" s="116"/>
    </row>
    <row r="63" spans="1:3" x14ac:dyDescent="0.25">
      <c r="A63" s="116"/>
      <c r="B63" s="189"/>
      <c r="C63" s="189"/>
    </row>
    <row r="64" spans="1:3" x14ac:dyDescent="0.25">
      <c r="A64" s="107" t="s">
        <v>1693</v>
      </c>
      <c r="B64" s="116"/>
      <c r="C64" s="188">
        <f>B62+B50+B11</f>
        <v>20324294299</v>
      </c>
    </row>
    <row r="68" spans="3:3" x14ac:dyDescent="0.25">
      <c r="C68" s="191"/>
    </row>
    <row r="80" spans="3:3" ht="15" customHeight="1" x14ac:dyDescent="0.25"/>
    <row r="107" ht="15" customHeight="1" x14ac:dyDescent="0.25"/>
    <row r="138" spans="1:3" s="110" customFormat="1" x14ac:dyDescent="0.25">
      <c r="A138" s="114"/>
      <c r="B138" s="114"/>
      <c r="C138" s="114"/>
    </row>
    <row r="179" spans="1:3" s="110" customFormat="1" x14ac:dyDescent="0.25">
      <c r="A179" s="114"/>
      <c r="B179" s="114"/>
      <c r="C179" s="114"/>
    </row>
    <row r="185" spans="1:3" s="110" customFormat="1" x14ac:dyDescent="0.25">
      <c r="A185" s="114"/>
      <c r="B185" s="114"/>
      <c r="C185" s="114"/>
    </row>
  </sheetData>
  <pageMargins left="0.35433070866141736" right="0.35433070866141736" top="0.78740157480314965" bottom="0" header="0" footer="0"/>
  <pageSetup paperSize="9" orientation="portrait" r:id="rId1"/>
  <headerFooter alignWithMargins="0">
    <oddHeader>&amp;C&amp;"Times New Roman,Félkövér"&amp;14
&amp;16Vagyonleltár 2023.&amp;R16. melléklet a 8/2024. (V.23.)  önkormányzati rendelethez  
adatok Ft-ban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B16F-BB46-473E-82BA-6F2EECE1430F}">
  <dimension ref="A1:D135"/>
  <sheetViews>
    <sheetView zoomScaleNormal="100" workbookViewId="0">
      <selection activeCell="A136" sqref="A136"/>
    </sheetView>
  </sheetViews>
  <sheetFormatPr defaultColWidth="9.140625" defaultRowHeight="15.75" x14ac:dyDescent="0.25"/>
  <cols>
    <col min="1" max="1" width="55.85546875" style="29" bestFit="1" customWidth="1"/>
    <col min="2" max="2" width="14.85546875" style="29" bestFit="1" customWidth="1"/>
    <col min="3" max="3" width="19.140625" style="29" bestFit="1" customWidth="1"/>
    <col min="4" max="4" width="14.42578125" style="29" bestFit="1" customWidth="1"/>
    <col min="5" max="16384" width="9.140625" style="29"/>
  </cols>
  <sheetData>
    <row r="1" spans="1:4" x14ac:dyDescent="0.25">
      <c r="A1" s="919"/>
      <c r="B1" s="920" t="s">
        <v>147</v>
      </c>
      <c r="C1" s="920" t="s">
        <v>110</v>
      </c>
      <c r="D1" s="920" t="s">
        <v>111</v>
      </c>
    </row>
    <row r="2" spans="1:4" x14ac:dyDescent="0.25">
      <c r="A2" s="921" t="s">
        <v>3825</v>
      </c>
      <c r="B2" s="920"/>
      <c r="C2" s="920"/>
      <c r="D2" s="920"/>
    </row>
    <row r="3" spans="1:4" x14ac:dyDescent="0.25">
      <c r="A3" s="921" t="s">
        <v>6300</v>
      </c>
      <c r="B3" s="922"/>
      <c r="C3" s="923"/>
      <c r="D3" s="922"/>
    </row>
    <row r="4" spans="1:4" x14ac:dyDescent="0.25">
      <c r="A4" s="921" t="s">
        <v>6301</v>
      </c>
      <c r="B4" s="922"/>
      <c r="C4" s="923"/>
      <c r="D4" s="922"/>
    </row>
    <row r="5" spans="1:4" x14ac:dyDescent="0.25">
      <c r="A5" t="s">
        <v>6302</v>
      </c>
      <c r="B5" s="924">
        <v>20000</v>
      </c>
      <c r="C5" s="925">
        <v>0</v>
      </c>
      <c r="D5" s="924">
        <f>B5-C5</f>
        <v>20000</v>
      </c>
    </row>
    <row r="6" spans="1:4" x14ac:dyDescent="0.25">
      <c r="A6" s="921" t="s">
        <v>2164</v>
      </c>
      <c r="B6" s="922">
        <f>SUM(B5:B5)</f>
        <v>20000</v>
      </c>
      <c r="C6" s="922">
        <f>SUM(C5:C5)</f>
        <v>0</v>
      </c>
      <c r="D6" s="922">
        <f>SUM(D5:D5)</f>
        <v>20000</v>
      </c>
    </row>
    <row r="7" spans="1:4" x14ac:dyDescent="0.25">
      <c r="A7" s="921"/>
      <c r="B7" s="922"/>
      <c r="C7" s="922"/>
      <c r="D7" s="922"/>
    </row>
    <row r="8" spans="1:4" x14ac:dyDescent="0.25">
      <c r="A8" s="921" t="s">
        <v>6303</v>
      </c>
      <c r="B8" s="922"/>
      <c r="C8" s="923"/>
      <c r="D8" s="922"/>
    </row>
    <row r="9" spans="1:4" x14ac:dyDescent="0.25">
      <c r="A9" s="926" t="s">
        <v>6304</v>
      </c>
      <c r="B9" s="924">
        <v>6144000</v>
      </c>
      <c r="C9" s="924">
        <v>0</v>
      </c>
      <c r="D9" s="924">
        <f>B9-C9</f>
        <v>6144000</v>
      </c>
    </row>
    <row r="10" spans="1:4" x14ac:dyDescent="0.25">
      <c r="A10" s="926" t="s">
        <v>6305</v>
      </c>
      <c r="B10" s="924">
        <v>600000</v>
      </c>
      <c r="C10" s="924">
        <v>0</v>
      </c>
      <c r="D10" s="924">
        <f t="shared" ref="D10:D26" si="0">B10-C10</f>
        <v>600000</v>
      </c>
    </row>
    <row r="11" spans="1:4" x14ac:dyDescent="0.25">
      <c r="A11" s="926" t="s">
        <v>6306</v>
      </c>
      <c r="B11" s="924">
        <v>21000000</v>
      </c>
      <c r="C11" s="924">
        <v>0</v>
      </c>
      <c r="D11" s="924">
        <f t="shared" si="0"/>
        <v>21000000</v>
      </c>
    </row>
    <row r="12" spans="1:4" x14ac:dyDescent="0.25">
      <c r="A12" s="926" t="s">
        <v>6307</v>
      </c>
      <c r="B12" s="924">
        <v>529000</v>
      </c>
      <c r="C12" s="924">
        <v>0</v>
      </c>
      <c r="D12" s="924">
        <f t="shared" si="0"/>
        <v>529000</v>
      </c>
    </row>
    <row r="13" spans="1:4" x14ac:dyDescent="0.25">
      <c r="A13" s="926" t="s">
        <v>6308</v>
      </c>
      <c r="B13" s="924">
        <v>5831000</v>
      </c>
      <c r="C13" s="924">
        <v>0</v>
      </c>
      <c r="D13" s="924">
        <f t="shared" si="0"/>
        <v>5831000</v>
      </c>
    </row>
    <row r="14" spans="1:4" x14ac:dyDescent="0.25">
      <c r="A14" s="926" t="s">
        <v>6309</v>
      </c>
      <c r="B14" s="924">
        <v>1271000</v>
      </c>
      <c r="C14" s="924">
        <v>0</v>
      </c>
      <c r="D14" s="924">
        <f t="shared" si="0"/>
        <v>1271000</v>
      </c>
    </row>
    <row r="15" spans="1:4" x14ac:dyDescent="0.25">
      <c r="A15" s="926" t="s">
        <v>6310</v>
      </c>
      <c r="B15" s="924">
        <v>6475000</v>
      </c>
      <c r="C15" s="924">
        <v>0</v>
      </c>
      <c r="D15" s="924">
        <f t="shared" si="0"/>
        <v>6475000</v>
      </c>
    </row>
    <row r="16" spans="1:4" x14ac:dyDescent="0.25">
      <c r="A16" s="926" t="s">
        <v>6311</v>
      </c>
      <c r="B16" s="924">
        <v>3000000</v>
      </c>
      <c r="C16" s="924">
        <v>0</v>
      </c>
      <c r="D16" s="924">
        <f t="shared" si="0"/>
        <v>3000000</v>
      </c>
    </row>
    <row r="17" spans="1:4" x14ac:dyDescent="0.25">
      <c r="A17" s="926" t="s">
        <v>6312</v>
      </c>
      <c r="B17" s="924">
        <v>14151768</v>
      </c>
      <c r="C17" s="924">
        <v>0</v>
      </c>
      <c r="D17" s="924">
        <f t="shared" si="0"/>
        <v>14151768</v>
      </c>
    </row>
    <row r="18" spans="1:4" x14ac:dyDescent="0.25">
      <c r="A18" s="926" t="s">
        <v>6313</v>
      </c>
      <c r="B18" s="924">
        <v>1652000</v>
      </c>
      <c r="C18" s="924">
        <v>0</v>
      </c>
      <c r="D18" s="924">
        <f t="shared" si="0"/>
        <v>1652000</v>
      </c>
    </row>
    <row r="19" spans="1:4" x14ac:dyDescent="0.25">
      <c r="A19" s="926" t="s">
        <v>6314</v>
      </c>
      <c r="B19" s="924">
        <v>7000000</v>
      </c>
      <c r="C19" s="924">
        <v>0</v>
      </c>
      <c r="D19" s="924">
        <f t="shared" si="0"/>
        <v>7000000</v>
      </c>
    </row>
    <row r="20" spans="1:4" x14ac:dyDescent="0.25">
      <c r="A20" s="926" t="s">
        <v>6315</v>
      </c>
      <c r="B20" s="924">
        <v>180768000</v>
      </c>
      <c r="C20" s="924">
        <v>0</v>
      </c>
      <c r="D20" s="924">
        <f t="shared" si="0"/>
        <v>180768000</v>
      </c>
    </row>
    <row r="21" spans="1:4" x14ac:dyDescent="0.25">
      <c r="A21" s="926" t="s">
        <v>6316</v>
      </c>
      <c r="B21" s="924">
        <v>429164405</v>
      </c>
      <c r="C21" s="924">
        <v>0</v>
      </c>
      <c r="D21" s="924">
        <f t="shared" si="0"/>
        <v>429164405</v>
      </c>
    </row>
    <row r="22" spans="1:4" x14ac:dyDescent="0.25">
      <c r="A22" s="926" t="s">
        <v>6317</v>
      </c>
      <c r="B22" s="924">
        <v>245700</v>
      </c>
      <c r="C22" s="924">
        <v>0</v>
      </c>
      <c r="D22" s="924">
        <f t="shared" si="0"/>
        <v>245700</v>
      </c>
    </row>
    <row r="23" spans="1:4" x14ac:dyDescent="0.25">
      <c r="A23" s="926" t="s">
        <v>6318</v>
      </c>
      <c r="B23" s="924">
        <v>27382410</v>
      </c>
      <c r="C23" s="924">
        <v>0</v>
      </c>
      <c r="D23" s="924">
        <f t="shared" si="0"/>
        <v>27382410</v>
      </c>
    </row>
    <row r="24" spans="1:4" x14ac:dyDescent="0.25">
      <c r="A24" s="926" t="s">
        <v>6319</v>
      </c>
      <c r="B24" s="924">
        <v>6266312</v>
      </c>
      <c r="C24" s="924">
        <v>0</v>
      </c>
      <c r="D24" s="924">
        <f t="shared" si="0"/>
        <v>6266312</v>
      </c>
    </row>
    <row r="25" spans="1:4" x14ac:dyDescent="0.25">
      <c r="A25" s="926" t="s">
        <v>6320</v>
      </c>
      <c r="B25" s="924">
        <v>314149453</v>
      </c>
      <c r="C25" s="924">
        <v>0</v>
      </c>
      <c r="D25" s="924">
        <f t="shared" si="0"/>
        <v>314149453</v>
      </c>
    </row>
    <row r="26" spans="1:4" x14ac:dyDescent="0.25">
      <c r="A26" s="926" t="s">
        <v>6321</v>
      </c>
      <c r="B26" s="924">
        <v>647659442</v>
      </c>
      <c r="C26" s="924">
        <v>0</v>
      </c>
      <c r="D26" s="924">
        <f t="shared" si="0"/>
        <v>647659442</v>
      </c>
    </row>
    <row r="27" spans="1:4" ht="31.5" x14ac:dyDescent="0.25">
      <c r="A27" s="927" t="s">
        <v>6322</v>
      </c>
      <c r="B27" s="922">
        <f>SUM(B9:B26)</f>
        <v>1673289490</v>
      </c>
      <c r="C27" s="923">
        <f>SUM(C15:C26)</f>
        <v>0</v>
      </c>
      <c r="D27" s="923">
        <f>SUM(D9:D26)</f>
        <v>1673289490</v>
      </c>
    </row>
    <row r="28" spans="1:4" x14ac:dyDescent="0.25">
      <c r="A28" s="919"/>
      <c r="B28" s="924"/>
      <c r="C28" s="925"/>
      <c r="D28" s="924"/>
    </row>
    <row r="29" spans="1:4" x14ac:dyDescent="0.25">
      <c r="A29" s="921" t="s">
        <v>6323</v>
      </c>
      <c r="B29" s="924"/>
      <c r="C29" s="925"/>
      <c r="D29" s="924"/>
    </row>
    <row r="30" spans="1:4" x14ac:dyDescent="0.25">
      <c r="A30" s="924" t="s">
        <v>6324</v>
      </c>
      <c r="B30" s="924">
        <v>170100</v>
      </c>
      <c r="C30" s="924">
        <v>0</v>
      </c>
      <c r="D30" s="924">
        <f>B30-C30</f>
        <v>170100</v>
      </c>
    </row>
    <row r="31" spans="1:4" x14ac:dyDescent="0.25">
      <c r="A31" s="924" t="s">
        <v>6325</v>
      </c>
      <c r="B31" s="924">
        <v>338000</v>
      </c>
      <c r="C31" s="924">
        <v>0</v>
      </c>
      <c r="D31" s="924">
        <f t="shared" ref="D31:D94" si="1">B31-C31</f>
        <v>338000</v>
      </c>
    </row>
    <row r="32" spans="1:4" x14ac:dyDescent="0.25">
      <c r="A32" s="924" t="s">
        <v>6326</v>
      </c>
      <c r="B32" s="924">
        <v>225000</v>
      </c>
      <c r="C32" s="924">
        <v>0</v>
      </c>
      <c r="D32" s="924">
        <f t="shared" si="1"/>
        <v>225000</v>
      </c>
    </row>
    <row r="33" spans="1:4" x14ac:dyDescent="0.25">
      <c r="A33" s="924" t="s">
        <v>6327</v>
      </c>
      <c r="B33" s="924">
        <v>375000</v>
      </c>
      <c r="C33" s="924">
        <v>0</v>
      </c>
      <c r="D33" s="924">
        <f t="shared" si="1"/>
        <v>375000</v>
      </c>
    </row>
    <row r="34" spans="1:4" x14ac:dyDescent="0.25">
      <c r="A34" s="924" t="s">
        <v>6328</v>
      </c>
      <c r="B34" s="924">
        <v>126237</v>
      </c>
      <c r="C34" s="924">
        <v>0</v>
      </c>
      <c r="D34" s="924">
        <f t="shared" si="1"/>
        <v>126237</v>
      </c>
    </row>
    <row r="35" spans="1:4" x14ac:dyDescent="0.25">
      <c r="A35" s="924" t="s">
        <v>6329</v>
      </c>
      <c r="B35" s="924">
        <v>141210</v>
      </c>
      <c r="C35" s="924">
        <v>0</v>
      </c>
      <c r="D35" s="924">
        <f t="shared" si="1"/>
        <v>141210</v>
      </c>
    </row>
    <row r="36" spans="1:4" x14ac:dyDescent="0.25">
      <c r="A36" s="924" t="s">
        <v>6330</v>
      </c>
      <c r="B36" s="924">
        <v>159995</v>
      </c>
      <c r="C36" s="924">
        <v>0</v>
      </c>
      <c r="D36" s="924">
        <f t="shared" si="1"/>
        <v>159995</v>
      </c>
    </row>
    <row r="37" spans="1:4" x14ac:dyDescent="0.25">
      <c r="A37" s="924" t="s">
        <v>6331</v>
      </c>
      <c r="B37" s="924">
        <v>56375</v>
      </c>
      <c r="C37" s="924">
        <v>0</v>
      </c>
      <c r="D37" s="924">
        <f t="shared" si="1"/>
        <v>56375</v>
      </c>
    </row>
    <row r="38" spans="1:4" x14ac:dyDescent="0.25">
      <c r="A38" s="924" t="s">
        <v>6331</v>
      </c>
      <c r="B38" s="924">
        <v>65000</v>
      </c>
      <c r="C38" s="924">
        <v>0</v>
      </c>
      <c r="D38" s="924">
        <f t="shared" si="1"/>
        <v>65000</v>
      </c>
    </row>
    <row r="39" spans="1:4" x14ac:dyDescent="0.25">
      <c r="A39" s="924" t="s">
        <v>6330</v>
      </c>
      <c r="B39" s="924">
        <v>55000</v>
      </c>
      <c r="C39" s="924">
        <v>0</v>
      </c>
      <c r="D39" s="924">
        <f t="shared" si="1"/>
        <v>55000</v>
      </c>
    </row>
    <row r="40" spans="1:4" x14ac:dyDescent="0.25">
      <c r="A40" s="924" t="s">
        <v>6330</v>
      </c>
      <c r="B40" s="924">
        <v>55000</v>
      </c>
      <c r="C40" s="924">
        <v>0</v>
      </c>
      <c r="D40" s="924">
        <f t="shared" si="1"/>
        <v>55000</v>
      </c>
    </row>
    <row r="41" spans="1:4" x14ac:dyDescent="0.25">
      <c r="A41" s="924" t="s">
        <v>6332</v>
      </c>
      <c r="B41" s="924">
        <v>157000</v>
      </c>
      <c r="C41" s="924">
        <v>0</v>
      </c>
      <c r="D41" s="924">
        <f t="shared" si="1"/>
        <v>157000</v>
      </c>
    </row>
    <row r="42" spans="1:4" x14ac:dyDescent="0.25">
      <c r="A42" s="924" t="s">
        <v>6333</v>
      </c>
      <c r="B42" s="924">
        <v>1209050</v>
      </c>
      <c r="C42" s="924">
        <v>0</v>
      </c>
      <c r="D42" s="924">
        <f t="shared" si="1"/>
        <v>1209050</v>
      </c>
    </row>
    <row r="43" spans="1:4" x14ac:dyDescent="0.25">
      <c r="A43" s="924" t="s">
        <v>6334</v>
      </c>
      <c r="B43" s="924">
        <v>301130</v>
      </c>
      <c r="C43" s="924">
        <v>0</v>
      </c>
      <c r="D43" s="924">
        <f t="shared" si="1"/>
        <v>301130</v>
      </c>
    </row>
    <row r="44" spans="1:4" x14ac:dyDescent="0.25">
      <c r="A44" s="924" t="s">
        <v>6335</v>
      </c>
      <c r="B44" s="924">
        <v>189687</v>
      </c>
      <c r="C44" s="924">
        <v>0</v>
      </c>
      <c r="D44" s="924">
        <f t="shared" si="1"/>
        <v>189687</v>
      </c>
    </row>
    <row r="45" spans="1:4" x14ac:dyDescent="0.25">
      <c r="A45" s="924" t="s">
        <v>6336</v>
      </c>
      <c r="B45" s="924">
        <v>95500</v>
      </c>
      <c r="C45" s="924">
        <v>0</v>
      </c>
      <c r="D45" s="924">
        <f t="shared" si="1"/>
        <v>95500</v>
      </c>
    </row>
    <row r="46" spans="1:4" x14ac:dyDescent="0.25">
      <c r="A46" s="924" t="s">
        <v>6337</v>
      </c>
      <c r="B46" s="924">
        <v>341500</v>
      </c>
      <c r="C46" s="924">
        <v>0</v>
      </c>
      <c r="D46" s="924">
        <f t="shared" si="1"/>
        <v>341500</v>
      </c>
    </row>
    <row r="47" spans="1:4" x14ac:dyDescent="0.25">
      <c r="A47" s="924" t="s">
        <v>6338</v>
      </c>
      <c r="B47" s="924">
        <v>1111187</v>
      </c>
      <c r="C47" s="924">
        <v>0</v>
      </c>
      <c r="D47" s="924">
        <f t="shared" si="1"/>
        <v>1111187</v>
      </c>
    </row>
    <row r="48" spans="1:4" x14ac:dyDescent="0.25">
      <c r="A48" s="924" t="s">
        <v>1662</v>
      </c>
      <c r="B48" s="924">
        <v>222348</v>
      </c>
      <c r="C48" s="924">
        <v>0</v>
      </c>
      <c r="D48" s="924">
        <f t="shared" si="1"/>
        <v>222348</v>
      </c>
    </row>
    <row r="49" spans="1:4" x14ac:dyDescent="0.25">
      <c r="A49" s="924" t="s">
        <v>6339</v>
      </c>
      <c r="B49" s="924">
        <v>633600</v>
      </c>
      <c r="C49" s="924">
        <v>0</v>
      </c>
      <c r="D49" s="924">
        <f t="shared" si="1"/>
        <v>633600</v>
      </c>
    </row>
    <row r="50" spans="1:4" x14ac:dyDescent="0.25">
      <c r="A50" s="924" t="s">
        <v>1992</v>
      </c>
      <c r="B50" s="924">
        <v>220000</v>
      </c>
      <c r="C50" s="924">
        <v>0</v>
      </c>
      <c r="D50" s="924">
        <f t="shared" si="1"/>
        <v>220000</v>
      </c>
    </row>
    <row r="51" spans="1:4" x14ac:dyDescent="0.25">
      <c r="A51" s="924" t="s">
        <v>1661</v>
      </c>
      <c r="B51" s="924">
        <v>107600</v>
      </c>
      <c r="C51" s="924">
        <v>0</v>
      </c>
      <c r="D51" s="924">
        <f t="shared" si="1"/>
        <v>107600</v>
      </c>
    </row>
    <row r="52" spans="1:4" x14ac:dyDescent="0.25">
      <c r="A52" s="924" t="s">
        <v>6340</v>
      </c>
      <c r="B52" s="924">
        <v>611000</v>
      </c>
      <c r="C52" s="924">
        <v>0</v>
      </c>
      <c r="D52" s="924">
        <f t="shared" si="1"/>
        <v>611000</v>
      </c>
    </row>
    <row r="53" spans="1:4" x14ac:dyDescent="0.25">
      <c r="A53" s="924" t="s">
        <v>6341</v>
      </c>
      <c r="B53" s="924">
        <v>60720</v>
      </c>
      <c r="C53" s="924">
        <v>0</v>
      </c>
      <c r="D53" s="924">
        <f t="shared" si="1"/>
        <v>60720</v>
      </c>
    </row>
    <row r="54" spans="1:4" x14ac:dyDescent="0.25">
      <c r="A54" s="924" t="s">
        <v>6342</v>
      </c>
      <c r="B54" s="924">
        <v>47920</v>
      </c>
      <c r="C54" s="924">
        <v>0</v>
      </c>
      <c r="D54" s="924">
        <f t="shared" si="1"/>
        <v>47920</v>
      </c>
    </row>
    <row r="55" spans="1:4" x14ac:dyDescent="0.25">
      <c r="A55" s="924" t="s">
        <v>6343</v>
      </c>
      <c r="B55" s="924">
        <v>50911</v>
      </c>
      <c r="C55" s="924">
        <v>0</v>
      </c>
      <c r="D55" s="924">
        <f t="shared" si="1"/>
        <v>50911</v>
      </c>
    </row>
    <row r="56" spans="1:4" x14ac:dyDescent="0.25">
      <c r="A56" s="924" t="s">
        <v>6344</v>
      </c>
      <c r="B56" s="924">
        <v>42798</v>
      </c>
      <c r="C56" s="924">
        <v>0</v>
      </c>
      <c r="D56" s="924">
        <f t="shared" si="1"/>
        <v>42798</v>
      </c>
    </row>
    <row r="57" spans="1:4" x14ac:dyDescent="0.25">
      <c r="A57" s="924" t="s">
        <v>6345</v>
      </c>
      <c r="B57" s="924">
        <v>40000</v>
      </c>
      <c r="C57" s="924">
        <v>0</v>
      </c>
      <c r="D57" s="924">
        <f t="shared" si="1"/>
        <v>40000</v>
      </c>
    </row>
    <row r="58" spans="1:4" x14ac:dyDescent="0.25">
      <c r="A58" s="924" t="s">
        <v>6346</v>
      </c>
      <c r="B58" s="924">
        <v>229100</v>
      </c>
      <c r="C58" s="924">
        <v>0</v>
      </c>
      <c r="D58" s="924">
        <f t="shared" si="1"/>
        <v>229100</v>
      </c>
    </row>
    <row r="59" spans="1:4" x14ac:dyDescent="0.25">
      <c r="A59" s="924" t="s">
        <v>6347</v>
      </c>
      <c r="B59" s="924">
        <v>207500</v>
      </c>
      <c r="C59" s="924">
        <v>0</v>
      </c>
      <c r="D59" s="924">
        <f t="shared" si="1"/>
        <v>207500</v>
      </c>
    </row>
    <row r="60" spans="1:4" x14ac:dyDescent="0.25">
      <c r="A60" s="924" t="s">
        <v>6347</v>
      </c>
      <c r="B60" s="924">
        <v>207500</v>
      </c>
      <c r="C60" s="924">
        <v>0</v>
      </c>
      <c r="D60" s="924">
        <f t="shared" si="1"/>
        <v>207500</v>
      </c>
    </row>
    <row r="61" spans="1:4" x14ac:dyDescent="0.25">
      <c r="A61" s="924" t="s">
        <v>6348</v>
      </c>
      <c r="B61" s="924">
        <v>239600</v>
      </c>
      <c r="C61" s="924">
        <v>0</v>
      </c>
      <c r="D61" s="924">
        <f t="shared" si="1"/>
        <v>239600</v>
      </c>
    </row>
    <row r="62" spans="1:4" x14ac:dyDescent="0.25">
      <c r="A62" s="924" t="s">
        <v>6349</v>
      </c>
      <c r="B62" s="924">
        <v>128000</v>
      </c>
      <c r="C62" s="924">
        <v>0</v>
      </c>
      <c r="D62" s="924">
        <f t="shared" si="1"/>
        <v>128000</v>
      </c>
    </row>
    <row r="63" spans="1:4" x14ac:dyDescent="0.25">
      <c r="A63" s="924" t="s">
        <v>6350</v>
      </c>
      <c r="B63" s="924">
        <v>234800</v>
      </c>
      <c r="C63" s="924">
        <v>0</v>
      </c>
      <c r="D63" s="924">
        <f t="shared" si="1"/>
        <v>234800</v>
      </c>
    </row>
    <row r="64" spans="1:4" x14ac:dyDescent="0.25">
      <c r="A64" s="924" t="s">
        <v>6351</v>
      </c>
      <c r="B64" s="924">
        <v>438800</v>
      </c>
      <c r="C64" s="924">
        <v>0</v>
      </c>
      <c r="D64" s="924">
        <f t="shared" si="1"/>
        <v>438800</v>
      </c>
    </row>
    <row r="65" spans="1:4" x14ac:dyDescent="0.25">
      <c r="A65" s="924" t="s">
        <v>6352</v>
      </c>
      <c r="B65" s="924">
        <v>88000</v>
      </c>
      <c r="C65" s="924">
        <v>0</v>
      </c>
      <c r="D65" s="924">
        <f t="shared" si="1"/>
        <v>88000</v>
      </c>
    </row>
    <row r="66" spans="1:4" x14ac:dyDescent="0.25">
      <c r="A66" s="924" t="s">
        <v>6329</v>
      </c>
      <c r="B66" s="924">
        <v>71496</v>
      </c>
      <c r="C66" s="924">
        <v>0</v>
      </c>
      <c r="D66" s="924">
        <f t="shared" si="1"/>
        <v>71496</v>
      </c>
    </row>
    <row r="67" spans="1:4" x14ac:dyDescent="0.25">
      <c r="A67" s="924" t="s">
        <v>6353</v>
      </c>
      <c r="B67" s="924">
        <v>43120</v>
      </c>
      <c r="C67" s="924">
        <v>0</v>
      </c>
      <c r="D67" s="924">
        <f t="shared" si="1"/>
        <v>43120</v>
      </c>
    </row>
    <row r="68" spans="1:4" x14ac:dyDescent="0.25">
      <c r="A68" s="924" t="s">
        <v>6354</v>
      </c>
      <c r="B68" s="924">
        <v>53000</v>
      </c>
      <c r="C68" s="924">
        <v>0</v>
      </c>
      <c r="D68" s="924">
        <f t="shared" si="1"/>
        <v>53000</v>
      </c>
    </row>
    <row r="69" spans="1:4" x14ac:dyDescent="0.25">
      <c r="A69" s="924" t="s">
        <v>6355</v>
      </c>
      <c r="B69" s="924">
        <v>89000</v>
      </c>
      <c r="C69" s="924">
        <v>0</v>
      </c>
      <c r="D69" s="924">
        <f t="shared" si="1"/>
        <v>89000</v>
      </c>
    </row>
    <row r="70" spans="1:4" x14ac:dyDescent="0.25">
      <c r="A70" s="924" t="s">
        <v>6356</v>
      </c>
      <c r="B70" s="924">
        <v>76000</v>
      </c>
      <c r="C70" s="924">
        <v>0</v>
      </c>
      <c r="D70" s="924">
        <f t="shared" si="1"/>
        <v>76000</v>
      </c>
    </row>
    <row r="71" spans="1:4" x14ac:dyDescent="0.25">
      <c r="A71" s="924" t="s">
        <v>6357</v>
      </c>
      <c r="B71" s="924">
        <v>59664</v>
      </c>
      <c r="C71" s="924">
        <v>0</v>
      </c>
      <c r="D71" s="924">
        <f t="shared" si="1"/>
        <v>59664</v>
      </c>
    </row>
    <row r="72" spans="1:4" x14ac:dyDescent="0.25">
      <c r="A72" s="924" t="s">
        <v>6358</v>
      </c>
      <c r="B72" s="924">
        <v>50456</v>
      </c>
      <c r="C72" s="924">
        <v>0</v>
      </c>
      <c r="D72" s="924">
        <f t="shared" si="1"/>
        <v>50456</v>
      </c>
    </row>
    <row r="73" spans="1:4" x14ac:dyDescent="0.25">
      <c r="A73" s="924" t="s">
        <v>6359</v>
      </c>
      <c r="B73" s="924">
        <v>31520</v>
      </c>
      <c r="C73" s="924">
        <v>0</v>
      </c>
      <c r="D73" s="924">
        <f t="shared" si="1"/>
        <v>31520</v>
      </c>
    </row>
    <row r="74" spans="1:4" x14ac:dyDescent="0.25">
      <c r="A74" s="924" t="s">
        <v>6360</v>
      </c>
      <c r="B74" s="924">
        <v>48480</v>
      </c>
      <c r="C74" s="924">
        <v>0</v>
      </c>
      <c r="D74" s="924">
        <f t="shared" si="1"/>
        <v>48480</v>
      </c>
    </row>
    <row r="75" spans="1:4" x14ac:dyDescent="0.25">
      <c r="A75" s="924" t="s">
        <v>6361</v>
      </c>
      <c r="B75" s="924">
        <v>61440</v>
      </c>
      <c r="C75" s="924">
        <v>0</v>
      </c>
      <c r="D75" s="924">
        <f t="shared" si="1"/>
        <v>61440</v>
      </c>
    </row>
    <row r="76" spans="1:4" x14ac:dyDescent="0.25">
      <c r="A76" s="924" t="s">
        <v>6362</v>
      </c>
      <c r="B76" s="924">
        <v>44480</v>
      </c>
      <c r="C76" s="924">
        <v>0</v>
      </c>
      <c r="D76" s="924">
        <f t="shared" si="1"/>
        <v>44480</v>
      </c>
    </row>
    <row r="77" spans="1:4" x14ac:dyDescent="0.25">
      <c r="A77" s="924" t="s">
        <v>6363</v>
      </c>
      <c r="B77" s="924">
        <v>36000</v>
      </c>
      <c r="C77" s="924">
        <v>0</v>
      </c>
      <c r="D77" s="924">
        <f t="shared" si="1"/>
        <v>36000</v>
      </c>
    </row>
    <row r="78" spans="1:4" x14ac:dyDescent="0.25">
      <c r="A78" s="924" t="s">
        <v>6364</v>
      </c>
      <c r="B78" s="924">
        <v>90240</v>
      </c>
      <c r="C78" s="924">
        <v>0</v>
      </c>
      <c r="D78" s="924">
        <f t="shared" si="1"/>
        <v>90240</v>
      </c>
    </row>
    <row r="79" spans="1:4" x14ac:dyDescent="0.25">
      <c r="A79" s="924" t="s">
        <v>6361</v>
      </c>
      <c r="B79" s="924">
        <v>139000</v>
      </c>
      <c r="C79" s="924">
        <v>0</v>
      </c>
      <c r="D79" s="924">
        <f t="shared" si="1"/>
        <v>139000</v>
      </c>
    </row>
    <row r="80" spans="1:4" x14ac:dyDescent="0.25">
      <c r="A80" s="924" t="s">
        <v>6361</v>
      </c>
      <c r="B80" s="924">
        <v>139000</v>
      </c>
      <c r="C80" s="924">
        <v>0</v>
      </c>
      <c r="D80" s="924">
        <f t="shared" si="1"/>
        <v>139000</v>
      </c>
    </row>
    <row r="81" spans="1:4" x14ac:dyDescent="0.25">
      <c r="A81" s="924" t="s">
        <v>6354</v>
      </c>
      <c r="B81" s="924">
        <v>69000</v>
      </c>
      <c r="C81" s="924">
        <v>0</v>
      </c>
      <c r="D81" s="924">
        <f t="shared" si="1"/>
        <v>69000</v>
      </c>
    </row>
    <row r="82" spans="1:4" x14ac:dyDescent="0.25">
      <c r="A82" s="924" t="s">
        <v>6354</v>
      </c>
      <c r="B82" s="924">
        <v>69000</v>
      </c>
      <c r="C82" s="924">
        <v>0</v>
      </c>
      <c r="D82" s="924">
        <f t="shared" si="1"/>
        <v>69000</v>
      </c>
    </row>
    <row r="83" spans="1:4" x14ac:dyDescent="0.25">
      <c r="A83" s="924" t="s">
        <v>6365</v>
      </c>
      <c r="B83" s="924">
        <v>100000</v>
      </c>
      <c r="C83" s="924">
        <v>0</v>
      </c>
      <c r="D83" s="924">
        <f t="shared" si="1"/>
        <v>100000</v>
      </c>
    </row>
    <row r="84" spans="1:4" x14ac:dyDescent="0.25">
      <c r="A84" s="924" t="s">
        <v>6366</v>
      </c>
      <c r="B84" s="924">
        <v>80655</v>
      </c>
      <c r="C84" s="924">
        <v>0</v>
      </c>
      <c r="D84" s="924">
        <f t="shared" si="1"/>
        <v>80655</v>
      </c>
    </row>
    <row r="85" spans="1:4" x14ac:dyDescent="0.25">
      <c r="A85" s="924" t="s">
        <v>6367</v>
      </c>
      <c r="B85" s="924">
        <v>345000</v>
      </c>
      <c r="C85" s="924">
        <v>0</v>
      </c>
      <c r="D85" s="924">
        <f t="shared" si="1"/>
        <v>345000</v>
      </c>
    </row>
    <row r="86" spans="1:4" x14ac:dyDescent="0.25">
      <c r="A86" s="924" t="s">
        <v>6368</v>
      </c>
      <c r="B86" s="924">
        <v>298000</v>
      </c>
      <c r="C86" s="924">
        <v>0</v>
      </c>
      <c r="D86" s="924">
        <f t="shared" si="1"/>
        <v>298000</v>
      </c>
    </row>
    <row r="87" spans="1:4" x14ac:dyDescent="0.25">
      <c r="A87" s="924" t="s">
        <v>6369</v>
      </c>
      <c r="B87" s="924">
        <v>52000</v>
      </c>
      <c r="C87" s="924">
        <v>0</v>
      </c>
      <c r="D87" s="924">
        <f t="shared" si="1"/>
        <v>52000</v>
      </c>
    </row>
    <row r="88" spans="1:4" x14ac:dyDescent="0.25">
      <c r="A88" s="924" t="s">
        <v>6370</v>
      </c>
      <c r="B88" s="924">
        <v>20500</v>
      </c>
      <c r="C88" s="924">
        <v>0</v>
      </c>
      <c r="D88" s="924">
        <f t="shared" si="1"/>
        <v>20500</v>
      </c>
    </row>
    <row r="89" spans="1:4" x14ac:dyDescent="0.25">
      <c r="A89" s="924" t="s">
        <v>6371</v>
      </c>
      <c r="B89" s="924">
        <v>28800</v>
      </c>
      <c r="C89" s="924">
        <v>0</v>
      </c>
      <c r="D89" s="924">
        <f t="shared" si="1"/>
        <v>28800</v>
      </c>
    </row>
    <row r="90" spans="1:4" x14ac:dyDescent="0.25">
      <c r="A90" s="924" t="s">
        <v>6372</v>
      </c>
      <c r="B90" s="924">
        <v>156959</v>
      </c>
      <c r="C90" s="924">
        <v>0</v>
      </c>
      <c r="D90" s="924">
        <f t="shared" si="1"/>
        <v>156959</v>
      </c>
    </row>
    <row r="91" spans="1:4" x14ac:dyDescent="0.25">
      <c r="A91" s="924" t="s">
        <v>6373</v>
      </c>
      <c r="B91" s="924">
        <v>200000</v>
      </c>
      <c r="C91" s="924">
        <v>0</v>
      </c>
      <c r="D91" s="924">
        <f t="shared" si="1"/>
        <v>200000</v>
      </c>
    </row>
    <row r="92" spans="1:4" x14ac:dyDescent="0.25">
      <c r="A92" s="924" t="s">
        <v>6373</v>
      </c>
      <c r="B92" s="924">
        <v>108000</v>
      </c>
      <c r="C92" s="924">
        <v>0</v>
      </c>
      <c r="D92" s="924">
        <f t="shared" si="1"/>
        <v>108000</v>
      </c>
    </row>
    <row r="93" spans="1:4" x14ac:dyDescent="0.25">
      <c r="A93" s="924" t="s">
        <v>6373</v>
      </c>
      <c r="B93" s="924">
        <v>299000</v>
      </c>
      <c r="C93" s="924">
        <v>0</v>
      </c>
      <c r="D93" s="924">
        <f t="shared" si="1"/>
        <v>299000</v>
      </c>
    </row>
    <row r="94" spans="1:4" x14ac:dyDescent="0.25">
      <c r="A94" s="924" t="s">
        <v>6374</v>
      </c>
      <c r="B94" s="924">
        <v>170000</v>
      </c>
      <c r="C94" s="924">
        <v>0</v>
      </c>
      <c r="D94" s="924">
        <f t="shared" si="1"/>
        <v>170000</v>
      </c>
    </row>
    <row r="95" spans="1:4" x14ac:dyDescent="0.25">
      <c r="A95" s="924" t="s">
        <v>6375</v>
      </c>
      <c r="B95" s="924">
        <v>79990</v>
      </c>
      <c r="C95" s="924">
        <v>0</v>
      </c>
      <c r="D95" s="924">
        <f t="shared" ref="D95:D132" si="2">B95-C95</f>
        <v>79990</v>
      </c>
    </row>
    <row r="96" spans="1:4" x14ac:dyDescent="0.25">
      <c r="A96" s="924" t="s">
        <v>6376</v>
      </c>
      <c r="B96" s="924">
        <v>100000</v>
      </c>
      <c r="C96" s="924">
        <v>0</v>
      </c>
      <c r="D96" s="924">
        <f t="shared" si="2"/>
        <v>100000</v>
      </c>
    </row>
    <row r="97" spans="1:4" x14ac:dyDescent="0.25">
      <c r="A97" s="924" t="s">
        <v>6377</v>
      </c>
      <c r="B97" s="924">
        <v>149900</v>
      </c>
      <c r="C97" s="924">
        <v>0</v>
      </c>
      <c r="D97" s="924">
        <f t="shared" si="2"/>
        <v>149900</v>
      </c>
    </row>
    <row r="98" spans="1:4" x14ac:dyDescent="0.25">
      <c r="A98" s="924" t="s">
        <v>6378</v>
      </c>
      <c r="B98" s="924">
        <v>138800</v>
      </c>
      <c r="C98" s="924">
        <v>0</v>
      </c>
      <c r="D98" s="924">
        <f t="shared" si="2"/>
        <v>138800</v>
      </c>
    </row>
    <row r="99" spans="1:4" x14ac:dyDescent="0.25">
      <c r="A99" s="924" t="s">
        <v>6379</v>
      </c>
      <c r="B99" s="924">
        <v>79988</v>
      </c>
      <c r="C99" s="924">
        <v>0</v>
      </c>
      <c r="D99" s="924">
        <f t="shared" si="2"/>
        <v>79988</v>
      </c>
    </row>
    <row r="100" spans="1:4" x14ac:dyDescent="0.25">
      <c r="A100" s="924" t="s">
        <v>6380</v>
      </c>
      <c r="B100" s="924">
        <v>87488</v>
      </c>
      <c r="C100" s="924">
        <v>0</v>
      </c>
      <c r="D100" s="924">
        <f t="shared" si="2"/>
        <v>87488</v>
      </c>
    </row>
    <row r="101" spans="1:4" x14ac:dyDescent="0.25">
      <c r="A101" s="924" t="s">
        <v>6381</v>
      </c>
      <c r="B101" s="924">
        <v>59990</v>
      </c>
      <c r="C101" s="924">
        <v>0</v>
      </c>
      <c r="D101" s="924">
        <f t="shared" si="2"/>
        <v>59990</v>
      </c>
    </row>
    <row r="102" spans="1:4" x14ac:dyDescent="0.25">
      <c r="A102" s="924" t="s">
        <v>6382</v>
      </c>
      <c r="B102" s="924">
        <v>164250</v>
      </c>
      <c r="C102" s="924">
        <v>0</v>
      </c>
      <c r="D102" s="924">
        <f t="shared" si="2"/>
        <v>164250</v>
      </c>
    </row>
    <row r="103" spans="1:4" x14ac:dyDescent="0.25">
      <c r="A103" s="924" t="s">
        <v>6383</v>
      </c>
      <c r="B103" s="924">
        <v>118700</v>
      </c>
      <c r="C103" s="924">
        <v>0</v>
      </c>
      <c r="D103" s="924">
        <f t="shared" si="2"/>
        <v>118700</v>
      </c>
    </row>
    <row r="104" spans="1:4" x14ac:dyDescent="0.25">
      <c r="A104" s="924" t="s">
        <v>6384</v>
      </c>
      <c r="B104" s="924">
        <v>62250</v>
      </c>
      <c r="C104" s="924">
        <v>0</v>
      </c>
      <c r="D104" s="924">
        <f t="shared" si="2"/>
        <v>62250</v>
      </c>
    </row>
    <row r="105" spans="1:4" x14ac:dyDescent="0.25">
      <c r="A105" s="924" t="s">
        <v>6385</v>
      </c>
      <c r="B105" s="924">
        <v>62250</v>
      </c>
      <c r="C105" s="924">
        <v>0</v>
      </c>
      <c r="D105" s="924">
        <f t="shared" si="2"/>
        <v>62250</v>
      </c>
    </row>
    <row r="106" spans="1:4" x14ac:dyDescent="0.25">
      <c r="A106" s="924" t="s">
        <v>6386</v>
      </c>
      <c r="B106" s="924">
        <v>30988</v>
      </c>
      <c r="C106" s="924">
        <v>0</v>
      </c>
      <c r="D106" s="924">
        <f t="shared" si="2"/>
        <v>30988</v>
      </c>
    </row>
    <row r="107" spans="1:4" x14ac:dyDescent="0.25">
      <c r="A107" s="924" t="s">
        <v>6387</v>
      </c>
      <c r="B107" s="924">
        <v>56980</v>
      </c>
      <c r="C107" s="924">
        <v>0</v>
      </c>
      <c r="D107" s="924">
        <f t="shared" si="2"/>
        <v>56980</v>
      </c>
    </row>
    <row r="108" spans="1:4" x14ac:dyDescent="0.25">
      <c r="A108" s="924" t="s">
        <v>6388</v>
      </c>
      <c r="B108" s="924">
        <v>50490</v>
      </c>
      <c r="C108" s="924">
        <v>0</v>
      </c>
      <c r="D108" s="924">
        <f t="shared" si="2"/>
        <v>50490</v>
      </c>
    </row>
    <row r="109" spans="1:4" x14ac:dyDescent="0.25">
      <c r="A109" s="924" t="s">
        <v>6389</v>
      </c>
      <c r="B109" s="924">
        <v>23120</v>
      </c>
      <c r="C109" s="924">
        <v>0</v>
      </c>
      <c r="D109" s="924">
        <f t="shared" si="2"/>
        <v>23120</v>
      </c>
    </row>
    <row r="110" spans="1:4" x14ac:dyDescent="0.25">
      <c r="A110" s="924" t="s">
        <v>6390</v>
      </c>
      <c r="B110" s="924">
        <v>77990</v>
      </c>
      <c r="C110" s="924">
        <v>0</v>
      </c>
      <c r="D110" s="924">
        <f t="shared" si="2"/>
        <v>77990</v>
      </c>
    </row>
    <row r="111" spans="1:4" x14ac:dyDescent="0.25">
      <c r="A111" s="924" t="s">
        <v>6391</v>
      </c>
      <c r="B111" s="924">
        <v>47920</v>
      </c>
      <c r="C111" s="924">
        <v>0</v>
      </c>
      <c r="D111" s="924">
        <f t="shared" si="2"/>
        <v>47920</v>
      </c>
    </row>
    <row r="112" spans="1:4" x14ac:dyDescent="0.25">
      <c r="A112" s="924" t="s">
        <v>6392</v>
      </c>
      <c r="B112" s="924">
        <v>25152</v>
      </c>
      <c r="C112" s="924">
        <v>0</v>
      </c>
      <c r="D112" s="924">
        <f t="shared" si="2"/>
        <v>25152</v>
      </c>
    </row>
    <row r="113" spans="1:4" x14ac:dyDescent="0.25">
      <c r="A113" s="924" t="s">
        <v>6393</v>
      </c>
      <c r="B113" s="924">
        <v>52000</v>
      </c>
      <c r="C113" s="924">
        <v>0</v>
      </c>
      <c r="D113" s="924">
        <f t="shared" si="2"/>
        <v>52000</v>
      </c>
    </row>
    <row r="114" spans="1:4" x14ac:dyDescent="0.25">
      <c r="A114" s="924" t="s">
        <v>6394</v>
      </c>
      <c r="B114" s="924">
        <v>73700</v>
      </c>
      <c r="C114" s="924">
        <v>0</v>
      </c>
      <c r="D114" s="924">
        <f t="shared" si="2"/>
        <v>73700</v>
      </c>
    </row>
    <row r="115" spans="1:4" x14ac:dyDescent="0.25">
      <c r="A115" s="924" t="s">
        <v>6395</v>
      </c>
      <c r="B115" s="924">
        <v>150904</v>
      </c>
      <c r="C115" s="924">
        <v>0</v>
      </c>
      <c r="D115" s="924">
        <f t="shared" si="2"/>
        <v>150904</v>
      </c>
    </row>
    <row r="116" spans="1:4" x14ac:dyDescent="0.25">
      <c r="A116" s="924" t="s">
        <v>6395</v>
      </c>
      <c r="B116" s="924">
        <v>150904</v>
      </c>
      <c r="C116" s="924">
        <v>0</v>
      </c>
      <c r="D116" s="924">
        <f t="shared" si="2"/>
        <v>150904</v>
      </c>
    </row>
    <row r="117" spans="1:4" x14ac:dyDescent="0.25">
      <c r="A117" s="924" t="s">
        <v>6396</v>
      </c>
      <c r="B117" s="924">
        <v>150000</v>
      </c>
      <c r="C117" s="924">
        <v>0</v>
      </c>
      <c r="D117" s="924">
        <f t="shared" si="2"/>
        <v>150000</v>
      </c>
    </row>
    <row r="118" spans="1:4" x14ac:dyDescent="0.25">
      <c r="A118" s="924" t="s">
        <v>6397</v>
      </c>
      <c r="B118" s="924">
        <v>61625</v>
      </c>
      <c r="C118" s="924">
        <v>0</v>
      </c>
      <c r="D118" s="924">
        <f t="shared" si="2"/>
        <v>61625</v>
      </c>
    </row>
    <row r="119" spans="1:4" x14ac:dyDescent="0.25">
      <c r="A119" s="924" t="s">
        <v>6397</v>
      </c>
      <c r="B119" s="924">
        <v>61625</v>
      </c>
      <c r="C119" s="924">
        <v>0</v>
      </c>
      <c r="D119" s="924">
        <f t="shared" si="2"/>
        <v>61625</v>
      </c>
    </row>
    <row r="120" spans="1:4" x14ac:dyDescent="0.25">
      <c r="A120" s="924" t="s">
        <v>6398</v>
      </c>
      <c r="B120" s="924">
        <v>55875</v>
      </c>
      <c r="C120" s="924">
        <v>0</v>
      </c>
      <c r="D120" s="924">
        <f t="shared" si="2"/>
        <v>55875</v>
      </c>
    </row>
    <row r="121" spans="1:4" x14ac:dyDescent="0.25">
      <c r="A121" s="924" t="s">
        <v>6399</v>
      </c>
      <c r="B121" s="924">
        <v>63730</v>
      </c>
      <c r="C121" s="924">
        <v>0</v>
      </c>
      <c r="D121" s="924">
        <f t="shared" si="2"/>
        <v>63730</v>
      </c>
    </row>
    <row r="122" spans="1:4" x14ac:dyDescent="0.25">
      <c r="A122" s="924" t="s">
        <v>6400</v>
      </c>
      <c r="B122" s="924">
        <v>80819</v>
      </c>
      <c r="C122" s="924">
        <v>0</v>
      </c>
      <c r="D122" s="924">
        <f t="shared" si="2"/>
        <v>80819</v>
      </c>
    </row>
    <row r="123" spans="1:4" x14ac:dyDescent="0.25">
      <c r="A123" s="924" t="s">
        <v>6401</v>
      </c>
      <c r="B123" s="924">
        <v>112851</v>
      </c>
      <c r="C123" s="924">
        <v>0</v>
      </c>
      <c r="D123" s="924">
        <f t="shared" si="2"/>
        <v>112851</v>
      </c>
    </row>
    <row r="124" spans="1:4" x14ac:dyDescent="0.25">
      <c r="A124" s="924" t="s">
        <v>6402</v>
      </c>
      <c r="B124" s="924">
        <v>120000</v>
      </c>
      <c r="C124" s="924">
        <v>0</v>
      </c>
      <c r="D124" s="924">
        <f t="shared" si="2"/>
        <v>120000</v>
      </c>
    </row>
    <row r="125" spans="1:4" x14ac:dyDescent="0.25">
      <c r="A125" s="924" t="s">
        <v>6403</v>
      </c>
      <c r="B125" s="924">
        <v>215880</v>
      </c>
      <c r="C125" s="924">
        <v>0</v>
      </c>
      <c r="D125" s="924">
        <f t="shared" si="2"/>
        <v>215880</v>
      </c>
    </row>
    <row r="126" spans="1:4" x14ac:dyDescent="0.25">
      <c r="A126" s="924" t="s">
        <v>6404</v>
      </c>
      <c r="B126" s="924">
        <v>275040</v>
      </c>
      <c r="C126" s="924">
        <v>0</v>
      </c>
      <c r="D126" s="924">
        <f t="shared" si="2"/>
        <v>275040</v>
      </c>
    </row>
    <row r="127" spans="1:4" x14ac:dyDescent="0.25">
      <c r="A127" s="924" t="s">
        <v>6405</v>
      </c>
      <c r="B127" s="924">
        <v>83100</v>
      </c>
      <c r="C127" s="924">
        <v>0</v>
      </c>
      <c r="D127" s="924">
        <f t="shared" si="2"/>
        <v>83100</v>
      </c>
    </row>
    <row r="128" spans="1:4" x14ac:dyDescent="0.25">
      <c r="A128" s="924" t="s">
        <v>6406</v>
      </c>
      <c r="B128" s="924">
        <v>143600</v>
      </c>
      <c r="C128" s="924">
        <v>0</v>
      </c>
      <c r="D128" s="924">
        <f t="shared" si="2"/>
        <v>143600</v>
      </c>
    </row>
    <row r="129" spans="1:4" x14ac:dyDescent="0.25">
      <c r="A129" s="924" t="s">
        <v>6407</v>
      </c>
      <c r="B129" s="924">
        <v>22710</v>
      </c>
      <c r="C129" s="924">
        <v>0</v>
      </c>
      <c r="D129" s="924">
        <f t="shared" si="2"/>
        <v>22710</v>
      </c>
    </row>
    <row r="130" spans="1:4" x14ac:dyDescent="0.25">
      <c r="A130" s="924" t="s">
        <v>6408</v>
      </c>
      <c r="B130" s="924">
        <v>28000</v>
      </c>
      <c r="C130" s="924">
        <v>0</v>
      </c>
      <c r="D130" s="924">
        <f t="shared" si="2"/>
        <v>28000</v>
      </c>
    </row>
    <row r="131" spans="1:4" x14ac:dyDescent="0.25">
      <c r="A131" s="924" t="s">
        <v>6408</v>
      </c>
      <c r="B131" s="924">
        <v>105600</v>
      </c>
      <c r="C131" s="924">
        <v>0</v>
      </c>
      <c r="D131" s="924">
        <f t="shared" si="2"/>
        <v>105600</v>
      </c>
    </row>
    <row r="132" spans="1:4" x14ac:dyDescent="0.25">
      <c r="A132" s="924" t="s">
        <v>6409</v>
      </c>
      <c r="B132" s="924">
        <v>212250</v>
      </c>
      <c r="C132" s="924">
        <v>0</v>
      </c>
      <c r="D132" s="924">
        <f t="shared" si="2"/>
        <v>212250</v>
      </c>
    </row>
    <row r="133" spans="1:4" ht="31.5" x14ac:dyDescent="0.25">
      <c r="A133" s="928" t="s">
        <v>6323</v>
      </c>
      <c r="B133" s="929">
        <f>SUM(B30:B132)</f>
        <v>15648437</v>
      </c>
      <c r="C133" s="929">
        <f t="shared" ref="C133:D133" si="3">SUM(C30:C132)</f>
        <v>0</v>
      </c>
      <c r="D133" s="929">
        <f t="shared" si="3"/>
        <v>15648437</v>
      </c>
    </row>
    <row r="134" spans="1:4" x14ac:dyDescent="0.25">
      <c r="A134" s="930"/>
      <c r="B134" s="930"/>
      <c r="C134" s="930"/>
      <c r="D134" s="930"/>
    </row>
    <row r="135" spans="1:4" ht="31.5" x14ac:dyDescent="0.25">
      <c r="A135" s="931" t="s">
        <v>6410</v>
      </c>
      <c r="B135" s="929">
        <f>SUM(B6,B27,B133)</f>
        <v>1688957927</v>
      </c>
      <c r="C135" s="929">
        <f t="shared" ref="C135:D135" si="4">SUM(C6,C27,C133)</f>
        <v>0</v>
      </c>
      <c r="D135" s="929">
        <f t="shared" si="4"/>
        <v>1688957927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&amp;C&amp;"Times New Roman,Félkövér"&amp;16
Vagyonleltár 2023.&amp;R&amp;"Times New Roman,Normál"16. melléklet a 8/2024. (V.23.) önkormányzati rendelethez  
adatok Ft-ban</oddHeader>
    <firstHeader>&amp;C&amp;"Times New Roman,Félkövér"&amp;16
Vagyonleltár 2021.&amp;R&amp;"Times New Roman,Normál"16. melléklet  
adatok Ft-ban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0"/>
  <sheetViews>
    <sheetView view="pageBreakPreview" zoomScale="80" zoomScaleNormal="68" zoomScaleSheetLayoutView="80" workbookViewId="0">
      <pane xSplit="2" ySplit="2" topLeftCell="AB4" activePane="bottomRight" state="frozen"/>
      <selection pane="topRight" activeCell="C1" sqref="C1"/>
      <selection pane="bottomLeft" activeCell="A3" sqref="A3"/>
      <selection pane="bottomRight" activeCell="AU4" sqref="AU4"/>
    </sheetView>
  </sheetViews>
  <sheetFormatPr defaultColWidth="11.5703125" defaultRowHeight="15.75" x14ac:dyDescent="0.25"/>
  <cols>
    <col min="1" max="1" width="4.28515625" style="485" bestFit="1" customWidth="1"/>
    <col min="2" max="2" width="36.28515625" style="485" customWidth="1"/>
    <col min="3" max="3" width="13" style="485" bestFit="1" customWidth="1"/>
    <col min="4" max="4" width="13.140625" style="485" customWidth="1"/>
    <col min="5" max="5" width="13" style="485" bestFit="1" customWidth="1"/>
    <col min="6" max="6" width="12.7109375" style="485" bestFit="1" customWidth="1"/>
    <col min="7" max="10" width="10.7109375" style="485" customWidth="1"/>
    <col min="11" max="14" width="12.7109375" style="485" customWidth="1"/>
    <col min="15" max="22" width="10.7109375" style="485" customWidth="1"/>
    <col min="23" max="42" width="12.7109375" style="485" customWidth="1"/>
    <col min="43" max="43" width="14.140625" style="485" customWidth="1"/>
    <col min="44" max="44" width="13" style="507" customWidth="1"/>
    <col min="45" max="46" width="13" style="514" customWidth="1"/>
    <col min="47" max="51" width="11.5703125" style="497"/>
    <col min="52" max="16384" width="11.5703125" style="485"/>
  </cols>
  <sheetData>
    <row r="1" spans="1:51" ht="39" customHeight="1" x14ac:dyDescent="0.3">
      <c r="A1" s="519"/>
      <c r="B1" s="520"/>
      <c r="C1" s="963" t="s">
        <v>5977</v>
      </c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  <c r="O1" s="964"/>
      <c r="P1" s="964"/>
      <c r="Q1" s="964"/>
      <c r="R1" s="964"/>
      <c r="S1" s="964"/>
      <c r="T1" s="964"/>
      <c r="U1" s="964"/>
      <c r="V1" s="964"/>
      <c r="W1" s="965" t="s">
        <v>5978</v>
      </c>
      <c r="X1" s="966"/>
      <c r="Y1" s="966"/>
      <c r="Z1" s="966"/>
      <c r="AA1" s="966"/>
      <c r="AB1" s="966"/>
      <c r="AC1" s="966"/>
      <c r="AD1" s="966"/>
      <c r="AE1" s="966"/>
      <c r="AF1" s="966"/>
      <c r="AG1" s="966"/>
      <c r="AH1" s="966"/>
      <c r="AI1" s="967" t="s">
        <v>5979</v>
      </c>
      <c r="AJ1" s="968"/>
      <c r="AK1" s="968"/>
      <c r="AL1" s="968"/>
      <c r="AM1" s="968"/>
      <c r="AN1" s="968"/>
      <c r="AO1" s="968"/>
      <c r="AP1" s="969"/>
      <c r="AQ1" s="970" t="s">
        <v>5980</v>
      </c>
      <c r="AR1" s="966"/>
      <c r="AS1" s="966"/>
      <c r="AT1" s="971"/>
    </row>
    <row r="2" spans="1:51" ht="57" customHeight="1" x14ac:dyDescent="0.25">
      <c r="A2" s="956"/>
      <c r="B2" s="957" t="s">
        <v>0</v>
      </c>
      <c r="C2" s="958" t="s">
        <v>5981</v>
      </c>
      <c r="D2" s="959"/>
      <c r="E2" s="959"/>
      <c r="F2" s="959"/>
      <c r="G2" s="960" t="s">
        <v>5982</v>
      </c>
      <c r="H2" s="961"/>
      <c r="I2" s="961"/>
      <c r="J2" s="961"/>
      <c r="K2" s="960" t="s">
        <v>5983</v>
      </c>
      <c r="L2" s="962"/>
      <c r="M2" s="962"/>
      <c r="N2" s="962"/>
      <c r="O2" s="960" t="s">
        <v>5984</v>
      </c>
      <c r="P2" s="962"/>
      <c r="Q2" s="962"/>
      <c r="R2" s="962"/>
      <c r="S2" s="958" t="s">
        <v>5985</v>
      </c>
      <c r="T2" s="961"/>
      <c r="U2" s="961"/>
      <c r="V2" s="961"/>
      <c r="W2" s="958" t="s">
        <v>9</v>
      </c>
      <c r="X2" s="961"/>
      <c r="Y2" s="961"/>
      <c r="Z2" s="961"/>
      <c r="AA2" s="958" t="s">
        <v>5986</v>
      </c>
      <c r="AB2" s="961"/>
      <c r="AC2" s="961"/>
      <c r="AD2" s="961"/>
      <c r="AE2" s="960" t="s">
        <v>5987</v>
      </c>
      <c r="AF2" s="961"/>
      <c r="AG2" s="961"/>
      <c r="AH2" s="961"/>
      <c r="AI2" s="960" t="s">
        <v>5979</v>
      </c>
      <c r="AJ2" s="961"/>
      <c r="AK2" s="961"/>
      <c r="AL2" s="961"/>
      <c r="AM2" s="960" t="s">
        <v>5988</v>
      </c>
      <c r="AN2" s="961"/>
      <c r="AO2" s="961"/>
      <c r="AP2" s="961"/>
      <c r="AQ2" s="961"/>
      <c r="AR2" s="961"/>
      <c r="AS2" s="961"/>
      <c r="AT2" s="972"/>
    </row>
    <row r="3" spans="1:51" s="522" customFormat="1" ht="94.5" customHeight="1" x14ac:dyDescent="0.25">
      <c r="A3" s="956"/>
      <c r="B3" s="957"/>
      <c r="C3" s="486" t="s">
        <v>5971</v>
      </c>
      <c r="D3" s="486" t="s">
        <v>5876</v>
      </c>
      <c r="E3" s="486" t="s">
        <v>5877</v>
      </c>
      <c r="F3" s="486" t="s">
        <v>5878</v>
      </c>
      <c r="G3" s="486" t="s">
        <v>5971</v>
      </c>
      <c r="H3" s="486" t="s">
        <v>5876</v>
      </c>
      <c r="I3" s="486" t="s">
        <v>5877</v>
      </c>
      <c r="J3" s="486" t="s">
        <v>5878</v>
      </c>
      <c r="K3" s="486" t="s">
        <v>5971</v>
      </c>
      <c r="L3" s="486" t="s">
        <v>5876</v>
      </c>
      <c r="M3" s="486" t="s">
        <v>5877</v>
      </c>
      <c r="N3" s="486" t="s">
        <v>5878</v>
      </c>
      <c r="O3" s="486" t="s">
        <v>5971</v>
      </c>
      <c r="P3" s="486" t="s">
        <v>5876</v>
      </c>
      <c r="Q3" s="486" t="s">
        <v>5877</v>
      </c>
      <c r="R3" s="486" t="s">
        <v>5878</v>
      </c>
      <c r="S3" s="486" t="s">
        <v>5971</v>
      </c>
      <c r="T3" s="486" t="s">
        <v>5876</v>
      </c>
      <c r="U3" s="486" t="s">
        <v>5877</v>
      </c>
      <c r="V3" s="486" t="s">
        <v>5878</v>
      </c>
      <c r="W3" s="486" t="s">
        <v>5971</v>
      </c>
      <c r="X3" s="486" t="s">
        <v>5876</v>
      </c>
      <c r="Y3" s="486" t="s">
        <v>5877</v>
      </c>
      <c r="Z3" s="486" t="s">
        <v>5878</v>
      </c>
      <c r="AA3" s="486" t="s">
        <v>5971</v>
      </c>
      <c r="AB3" s="486" t="s">
        <v>5876</v>
      </c>
      <c r="AC3" s="486" t="s">
        <v>5877</v>
      </c>
      <c r="AD3" s="486" t="s">
        <v>5878</v>
      </c>
      <c r="AE3" s="486" t="s">
        <v>5971</v>
      </c>
      <c r="AF3" s="486" t="s">
        <v>5876</v>
      </c>
      <c r="AG3" s="486" t="s">
        <v>5877</v>
      </c>
      <c r="AH3" s="486" t="s">
        <v>5878</v>
      </c>
      <c r="AI3" s="486" t="s">
        <v>5971</v>
      </c>
      <c r="AJ3" s="486" t="s">
        <v>5876</v>
      </c>
      <c r="AK3" s="486" t="s">
        <v>5877</v>
      </c>
      <c r="AL3" s="486" t="s">
        <v>5878</v>
      </c>
      <c r="AM3" s="486" t="s">
        <v>5971</v>
      </c>
      <c r="AN3" s="486" t="s">
        <v>5876</v>
      </c>
      <c r="AO3" s="486" t="s">
        <v>5877</v>
      </c>
      <c r="AP3" s="486" t="s">
        <v>5878</v>
      </c>
      <c r="AQ3" s="486" t="s">
        <v>5971</v>
      </c>
      <c r="AR3" s="486" t="s">
        <v>5876</v>
      </c>
      <c r="AS3" s="486" t="s">
        <v>5877</v>
      </c>
      <c r="AT3" s="486" t="s">
        <v>5878</v>
      </c>
      <c r="AU3" s="521"/>
      <c r="AV3" s="521"/>
      <c r="AW3" s="521"/>
      <c r="AX3" s="521"/>
      <c r="AY3" s="521"/>
    </row>
    <row r="4" spans="1:51" s="529" customFormat="1" ht="48" customHeight="1" x14ac:dyDescent="0.3">
      <c r="A4" s="523" t="s">
        <v>2138</v>
      </c>
      <c r="B4" s="524" t="s">
        <v>1</v>
      </c>
      <c r="C4" s="525">
        <v>356357</v>
      </c>
      <c r="D4" s="525">
        <v>384781</v>
      </c>
      <c r="E4" s="525">
        <v>386428</v>
      </c>
      <c r="F4" s="525">
        <v>382725</v>
      </c>
      <c r="G4" s="525">
        <v>42250</v>
      </c>
      <c r="H4" s="525">
        <v>43833</v>
      </c>
      <c r="I4" s="525">
        <v>44225</v>
      </c>
      <c r="J4" s="525">
        <v>43704</v>
      </c>
      <c r="K4" s="525">
        <v>94911</v>
      </c>
      <c r="L4" s="525">
        <v>98668</v>
      </c>
      <c r="M4" s="525">
        <v>90314</v>
      </c>
      <c r="N4" s="525">
        <v>89434</v>
      </c>
      <c r="O4" s="525"/>
      <c r="P4" s="525"/>
      <c r="Q4" s="525"/>
      <c r="R4" s="525"/>
      <c r="S4" s="525">
        <v>324</v>
      </c>
      <c r="T4" s="525">
        <v>247</v>
      </c>
      <c r="U4" s="525">
        <v>247</v>
      </c>
      <c r="V4" s="525">
        <v>247</v>
      </c>
      <c r="W4" s="525">
        <v>1788</v>
      </c>
      <c r="X4" s="525"/>
      <c r="Y4" s="525">
        <v>3917</v>
      </c>
      <c r="Z4" s="525">
        <v>3917</v>
      </c>
      <c r="AA4" s="525"/>
      <c r="AB4" s="525"/>
      <c r="AC4" s="525"/>
      <c r="AD4" s="525"/>
      <c r="AE4" s="525">
        <v>7537</v>
      </c>
      <c r="AF4" s="525"/>
      <c r="AG4" s="525"/>
      <c r="AH4" s="525"/>
      <c r="AI4" s="525"/>
      <c r="AJ4" s="525"/>
      <c r="AK4" s="525"/>
      <c r="AL4" s="525"/>
      <c r="AM4" s="525"/>
      <c r="AN4" s="525"/>
      <c r="AO4" s="525"/>
      <c r="AP4" s="525"/>
      <c r="AQ4" s="526">
        <f>SUM(AI4+AA4+W4+AE4+O4+S4+K4+G4+C4)</f>
        <v>503167</v>
      </c>
      <c r="AR4" s="526">
        <f>SUM(AJ4+AB4+X4+AF4+P4+T4+L4+H4+D4)</f>
        <v>527529</v>
      </c>
      <c r="AS4" s="526">
        <f>SUM(AK4+AC4+Y4+AG4+Q4+U4+M4+I4+E4)</f>
        <v>525131</v>
      </c>
      <c r="AT4" s="527">
        <f>SUM(AL4+AD4+Z4+AH4+R4+V4+N4+J4+F4)</f>
        <v>520027</v>
      </c>
      <c r="AU4" s="528"/>
      <c r="AV4" s="528"/>
      <c r="AW4" s="528"/>
      <c r="AX4" s="528"/>
      <c r="AY4" s="528"/>
    </row>
    <row r="5" spans="1:51" s="535" customFormat="1" ht="20.100000000000001" customHeight="1" x14ac:dyDescent="0.2">
      <c r="A5" s="530"/>
      <c r="B5" s="531" t="s">
        <v>5972</v>
      </c>
      <c r="C5" s="532">
        <f>SUM(C4)</f>
        <v>356357</v>
      </c>
      <c r="D5" s="532">
        <f>SUM(D4)</f>
        <v>384781</v>
      </c>
      <c r="E5" s="532">
        <f t="shared" ref="E5:AT5" si="0">SUM(E4)</f>
        <v>386428</v>
      </c>
      <c r="F5" s="532">
        <f t="shared" si="0"/>
        <v>382725</v>
      </c>
      <c r="G5" s="532">
        <f t="shared" si="0"/>
        <v>42250</v>
      </c>
      <c r="H5" s="532">
        <f t="shared" si="0"/>
        <v>43833</v>
      </c>
      <c r="I5" s="532">
        <f>SUM(I4)</f>
        <v>44225</v>
      </c>
      <c r="J5" s="532">
        <f>SUM(J4)</f>
        <v>43704</v>
      </c>
      <c r="K5" s="532">
        <f t="shared" ref="K5:N5" si="1">SUM(K4)</f>
        <v>94911</v>
      </c>
      <c r="L5" s="532">
        <f t="shared" si="1"/>
        <v>98668</v>
      </c>
      <c r="M5" s="532">
        <f t="shared" si="1"/>
        <v>90314</v>
      </c>
      <c r="N5" s="532">
        <f t="shared" si="1"/>
        <v>89434</v>
      </c>
      <c r="O5" s="532"/>
      <c r="P5" s="532">
        <f t="shared" si="0"/>
        <v>0</v>
      </c>
      <c r="Q5" s="532">
        <f t="shared" si="0"/>
        <v>0</v>
      </c>
      <c r="R5" s="532">
        <f t="shared" si="0"/>
        <v>0</v>
      </c>
      <c r="S5" s="532">
        <f t="shared" si="0"/>
        <v>324</v>
      </c>
      <c r="T5" s="532">
        <f t="shared" si="0"/>
        <v>247</v>
      </c>
      <c r="U5" s="532">
        <f t="shared" si="0"/>
        <v>247</v>
      </c>
      <c r="V5" s="532">
        <f t="shared" si="0"/>
        <v>247</v>
      </c>
      <c r="W5" s="532">
        <f t="shared" si="0"/>
        <v>1788</v>
      </c>
      <c r="X5" s="532">
        <f t="shared" si="0"/>
        <v>0</v>
      </c>
      <c r="Y5" s="532">
        <f t="shared" si="0"/>
        <v>3917</v>
      </c>
      <c r="Z5" s="532">
        <f t="shared" si="0"/>
        <v>3917</v>
      </c>
      <c r="AA5" s="532"/>
      <c r="AB5" s="532">
        <f t="shared" si="0"/>
        <v>0</v>
      </c>
      <c r="AC5" s="532">
        <f t="shared" si="0"/>
        <v>0</v>
      </c>
      <c r="AD5" s="532">
        <f t="shared" si="0"/>
        <v>0</v>
      </c>
      <c r="AE5" s="532">
        <f t="shared" si="0"/>
        <v>7537</v>
      </c>
      <c r="AF5" s="532">
        <f t="shared" si="0"/>
        <v>0</v>
      </c>
      <c r="AG5" s="532">
        <f t="shared" si="0"/>
        <v>0</v>
      </c>
      <c r="AH5" s="532">
        <f>SUM(AH4)</f>
        <v>0</v>
      </c>
      <c r="AI5" s="532"/>
      <c r="AJ5" s="532">
        <f t="shared" si="0"/>
        <v>0</v>
      </c>
      <c r="AK5" s="532">
        <f t="shared" si="0"/>
        <v>0</v>
      </c>
      <c r="AL5" s="532">
        <f t="shared" si="0"/>
        <v>0</v>
      </c>
      <c r="AM5" s="532">
        <f t="shared" si="0"/>
        <v>0</v>
      </c>
      <c r="AN5" s="532">
        <f t="shared" si="0"/>
        <v>0</v>
      </c>
      <c r="AO5" s="532">
        <f t="shared" si="0"/>
        <v>0</v>
      </c>
      <c r="AP5" s="532">
        <f t="shared" si="0"/>
        <v>0</v>
      </c>
      <c r="AQ5" s="532">
        <f t="shared" si="0"/>
        <v>503167</v>
      </c>
      <c r="AR5" s="532">
        <f t="shared" si="0"/>
        <v>527529</v>
      </c>
      <c r="AS5" s="532">
        <f t="shared" si="0"/>
        <v>525131</v>
      </c>
      <c r="AT5" s="533">
        <f t="shared" si="0"/>
        <v>520027</v>
      </c>
      <c r="AU5" s="534"/>
      <c r="AV5" s="534"/>
      <c r="AW5" s="534"/>
      <c r="AX5" s="534"/>
      <c r="AY5" s="534"/>
    </row>
    <row r="6" spans="1:51" s="529" customFormat="1" ht="48" customHeight="1" x14ac:dyDescent="0.3">
      <c r="A6" s="523" t="s">
        <v>2139</v>
      </c>
      <c r="B6" s="536" t="s">
        <v>5973</v>
      </c>
      <c r="C6" s="525">
        <v>90125</v>
      </c>
      <c r="D6" s="525">
        <v>107235</v>
      </c>
      <c r="E6" s="525">
        <v>107235</v>
      </c>
      <c r="F6" s="525">
        <v>106704</v>
      </c>
      <c r="G6" s="525">
        <v>15821</v>
      </c>
      <c r="H6" s="525">
        <v>17069</v>
      </c>
      <c r="I6" s="525">
        <v>17069</v>
      </c>
      <c r="J6" s="525">
        <v>16980</v>
      </c>
      <c r="K6" s="525">
        <v>113985</v>
      </c>
      <c r="L6" s="525">
        <v>161142</v>
      </c>
      <c r="M6" s="525">
        <v>152983</v>
      </c>
      <c r="N6" s="525">
        <v>152311</v>
      </c>
      <c r="O6" s="525"/>
      <c r="P6" s="525"/>
      <c r="Q6" s="525"/>
      <c r="R6" s="525"/>
      <c r="S6" s="525"/>
      <c r="T6" s="525"/>
      <c r="U6" s="525"/>
      <c r="V6" s="525"/>
      <c r="W6" s="525">
        <v>700</v>
      </c>
      <c r="X6" s="525">
        <v>600</v>
      </c>
      <c r="Y6" s="525">
        <v>950</v>
      </c>
      <c r="Z6" s="525">
        <v>793</v>
      </c>
      <c r="AA6" s="525"/>
      <c r="AB6" s="525"/>
      <c r="AC6" s="525"/>
      <c r="AD6" s="525"/>
      <c r="AE6" s="525"/>
      <c r="AF6" s="525"/>
      <c r="AG6" s="525"/>
      <c r="AH6" s="525"/>
      <c r="AI6" s="525"/>
      <c r="AJ6" s="525"/>
      <c r="AK6" s="525"/>
      <c r="AL6" s="525"/>
      <c r="AM6" s="525"/>
      <c r="AN6" s="525"/>
      <c r="AO6" s="525"/>
      <c r="AP6" s="525"/>
      <c r="AQ6" s="526">
        <f>SUM(AI6+AA6+W6+AE6+O6+S6+K6+G6+C6)</f>
        <v>220631</v>
      </c>
      <c r="AR6" s="526">
        <f>SUM(AJ6+AB6+X6+AF6+P6+T6+L6+H6+D6)</f>
        <v>286046</v>
      </c>
      <c r="AS6" s="526">
        <f>SUM(AK6+AC6+Y6+AG6+Q6+U6+M6+I6+E6)</f>
        <v>278237</v>
      </c>
      <c r="AT6" s="527">
        <f>SUM(AL6+AD6+Z6+AH6+R6+V6+N6+J6+F6)</f>
        <v>276788</v>
      </c>
      <c r="AU6" s="528"/>
      <c r="AV6" s="528"/>
      <c r="AW6" s="528"/>
      <c r="AX6" s="528"/>
      <c r="AY6" s="528"/>
    </row>
    <row r="7" spans="1:51" s="535" customFormat="1" ht="20.100000000000001" customHeight="1" x14ac:dyDescent="0.2">
      <c r="A7" s="530"/>
      <c r="B7" s="531" t="s">
        <v>5972</v>
      </c>
      <c r="C7" s="532">
        <f>SUM(C6)</f>
        <v>90125</v>
      </c>
      <c r="D7" s="532">
        <f>SUM(D6)</f>
        <v>107235</v>
      </c>
      <c r="E7" s="532">
        <f t="shared" ref="E7:AT7" si="2">SUM(E6)</f>
        <v>107235</v>
      </c>
      <c r="F7" s="532">
        <f t="shared" si="2"/>
        <v>106704</v>
      </c>
      <c r="G7" s="532">
        <f>SUM(G6)</f>
        <v>15821</v>
      </c>
      <c r="H7" s="532">
        <f>SUM(H6)</f>
        <v>17069</v>
      </c>
      <c r="I7" s="532">
        <f>SUM(I6)</f>
        <v>17069</v>
      </c>
      <c r="J7" s="532">
        <f>SUM(J6)</f>
        <v>16980</v>
      </c>
      <c r="K7" s="532">
        <f t="shared" ref="K7:N7" si="3">SUM(K6)</f>
        <v>113985</v>
      </c>
      <c r="L7" s="532">
        <f t="shared" si="3"/>
        <v>161142</v>
      </c>
      <c r="M7" s="532">
        <f t="shared" si="3"/>
        <v>152983</v>
      </c>
      <c r="N7" s="532">
        <f t="shared" si="3"/>
        <v>152311</v>
      </c>
      <c r="O7" s="532"/>
      <c r="P7" s="532">
        <f t="shared" si="2"/>
        <v>0</v>
      </c>
      <c r="Q7" s="532">
        <f t="shared" si="2"/>
        <v>0</v>
      </c>
      <c r="R7" s="532">
        <f t="shared" si="2"/>
        <v>0</v>
      </c>
      <c r="S7" s="532">
        <f t="shared" si="2"/>
        <v>0</v>
      </c>
      <c r="T7" s="532">
        <f t="shared" si="2"/>
        <v>0</v>
      </c>
      <c r="U7" s="532">
        <f t="shared" si="2"/>
        <v>0</v>
      </c>
      <c r="V7" s="532">
        <f t="shared" si="2"/>
        <v>0</v>
      </c>
      <c r="W7" s="532">
        <f t="shared" si="2"/>
        <v>700</v>
      </c>
      <c r="X7" s="532">
        <f t="shared" si="2"/>
        <v>600</v>
      </c>
      <c r="Y7" s="532">
        <f t="shared" si="2"/>
        <v>950</v>
      </c>
      <c r="Z7" s="532">
        <f t="shared" si="2"/>
        <v>793</v>
      </c>
      <c r="AA7" s="532"/>
      <c r="AB7" s="532">
        <f t="shared" si="2"/>
        <v>0</v>
      </c>
      <c r="AC7" s="532">
        <f t="shared" si="2"/>
        <v>0</v>
      </c>
      <c r="AD7" s="532">
        <f t="shared" si="2"/>
        <v>0</v>
      </c>
      <c r="AE7" s="532"/>
      <c r="AF7" s="532">
        <f t="shared" si="2"/>
        <v>0</v>
      </c>
      <c r="AG7" s="532">
        <f t="shared" si="2"/>
        <v>0</v>
      </c>
      <c r="AH7" s="532">
        <f t="shared" si="2"/>
        <v>0</v>
      </c>
      <c r="AI7" s="532"/>
      <c r="AJ7" s="532">
        <f t="shared" si="2"/>
        <v>0</v>
      </c>
      <c r="AK7" s="532">
        <f t="shared" si="2"/>
        <v>0</v>
      </c>
      <c r="AL7" s="532">
        <f t="shared" si="2"/>
        <v>0</v>
      </c>
      <c r="AM7" s="532">
        <f t="shared" si="2"/>
        <v>0</v>
      </c>
      <c r="AN7" s="532">
        <f t="shared" si="2"/>
        <v>0</v>
      </c>
      <c r="AO7" s="532">
        <f t="shared" si="2"/>
        <v>0</v>
      </c>
      <c r="AP7" s="532">
        <f t="shared" si="2"/>
        <v>0</v>
      </c>
      <c r="AQ7" s="532">
        <f t="shared" si="2"/>
        <v>220631</v>
      </c>
      <c r="AR7" s="532">
        <f t="shared" si="2"/>
        <v>286046</v>
      </c>
      <c r="AS7" s="532">
        <f t="shared" si="2"/>
        <v>278237</v>
      </c>
      <c r="AT7" s="533">
        <f t="shared" si="2"/>
        <v>276788</v>
      </c>
      <c r="AU7" s="534"/>
      <c r="AV7" s="534"/>
      <c r="AW7" s="534"/>
      <c r="AX7" s="534"/>
      <c r="AY7" s="534"/>
    </row>
    <row r="8" spans="1:51" s="529" customFormat="1" ht="48" customHeight="1" x14ac:dyDescent="0.3">
      <c r="A8" s="523" t="s">
        <v>2140</v>
      </c>
      <c r="B8" s="537" t="s">
        <v>3229</v>
      </c>
      <c r="C8" s="525">
        <v>158333</v>
      </c>
      <c r="D8" s="525">
        <v>181041</v>
      </c>
      <c r="E8" s="525">
        <v>177321</v>
      </c>
      <c r="F8" s="525">
        <v>176212</v>
      </c>
      <c r="G8" s="525">
        <v>24814</v>
      </c>
      <c r="H8" s="525">
        <v>27519</v>
      </c>
      <c r="I8" s="525">
        <v>26159</v>
      </c>
      <c r="J8" s="525">
        <v>26030</v>
      </c>
      <c r="K8" s="525">
        <v>10417</v>
      </c>
      <c r="L8" s="525">
        <v>12838</v>
      </c>
      <c r="M8" s="525">
        <v>20538</v>
      </c>
      <c r="N8" s="525">
        <v>20247</v>
      </c>
      <c r="O8" s="525"/>
      <c r="P8" s="525"/>
      <c r="Q8" s="525"/>
      <c r="R8" s="525"/>
      <c r="S8" s="525"/>
      <c r="T8" s="525"/>
      <c r="U8" s="525"/>
      <c r="V8" s="525"/>
      <c r="W8" s="538">
        <v>289</v>
      </c>
      <c r="X8" s="525">
        <v>545</v>
      </c>
      <c r="Y8" s="525">
        <v>545</v>
      </c>
      <c r="Z8" s="538">
        <v>529</v>
      </c>
      <c r="AA8" s="538"/>
      <c r="AB8" s="525"/>
      <c r="AC8" s="525"/>
      <c r="AD8" s="525"/>
      <c r="AE8" s="525"/>
      <c r="AF8" s="525"/>
      <c r="AG8" s="525"/>
      <c r="AH8" s="525"/>
      <c r="AI8" s="525"/>
      <c r="AJ8" s="525"/>
      <c r="AK8" s="525"/>
      <c r="AL8" s="525"/>
      <c r="AM8" s="525"/>
      <c r="AN8" s="525"/>
      <c r="AO8" s="525"/>
      <c r="AP8" s="525"/>
      <c r="AQ8" s="526">
        <f>SUM(AI8+AA8+W8+AE8+O8+S8+K8+G8+C8)</f>
        <v>193853</v>
      </c>
      <c r="AR8" s="526">
        <f>SUM(AJ8+AB8+X8+AF8+P8+T8+L8+H8+D8)</f>
        <v>221943</v>
      </c>
      <c r="AS8" s="526">
        <f>SUM(AK8+AC8+Y8+AG8+Q8+U8+M8+I8+E8)</f>
        <v>224563</v>
      </c>
      <c r="AT8" s="527">
        <f>SUM(AL8+AD8+Z8+AH8+R8+V8+N8+J8+F8)</f>
        <v>223018</v>
      </c>
      <c r="AU8" s="528"/>
      <c r="AV8" s="528"/>
      <c r="AW8" s="528"/>
      <c r="AX8" s="528"/>
      <c r="AY8" s="528"/>
    </row>
    <row r="9" spans="1:51" s="535" customFormat="1" ht="20.100000000000001" customHeight="1" x14ac:dyDescent="0.2">
      <c r="A9" s="530"/>
      <c r="B9" s="531" t="s">
        <v>5972</v>
      </c>
      <c r="C9" s="532">
        <f>SUM(C8)</f>
        <v>158333</v>
      </c>
      <c r="D9" s="532">
        <f>SUM(D8)</f>
        <v>181041</v>
      </c>
      <c r="E9" s="532">
        <f t="shared" ref="E9:AT9" si="4">SUM(E8)</f>
        <v>177321</v>
      </c>
      <c r="F9" s="532">
        <f t="shared" si="4"/>
        <v>176212</v>
      </c>
      <c r="G9" s="532">
        <f>SUM(G8)</f>
        <v>24814</v>
      </c>
      <c r="H9" s="532">
        <f>SUM(H8)</f>
        <v>27519</v>
      </c>
      <c r="I9" s="532">
        <f>SUM(I8)</f>
        <v>26159</v>
      </c>
      <c r="J9" s="532">
        <f>SUM(J8)</f>
        <v>26030</v>
      </c>
      <c r="K9" s="532">
        <f t="shared" ref="K9:N9" si="5">SUM(K8)</f>
        <v>10417</v>
      </c>
      <c r="L9" s="532">
        <f t="shared" si="5"/>
        <v>12838</v>
      </c>
      <c r="M9" s="532">
        <f t="shared" si="5"/>
        <v>20538</v>
      </c>
      <c r="N9" s="532">
        <f t="shared" si="5"/>
        <v>20247</v>
      </c>
      <c r="O9" s="532"/>
      <c r="P9" s="532">
        <f t="shared" si="4"/>
        <v>0</v>
      </c>
      <c r="Q9" s="532">
        <f t="shared" si="4"/>
        <v>0</v>
      </c>
      <c r="R9" s="532">
        <f t="shared" si="4"/>
        <v>0</v>
      </c>
      <c r="S9" s="532">
        <f t="shared" si="4"/>
        <v>0</v>
      </c>
      <c r="T9" s="532">
        <f t="shared" si="4"/>
        <v>0</v>
      </c>
      <c r="U9" s="532">
        <f t="shared" si="4"/>
        <v>0</v>
      </c>
      <c r="V9" s="532">
        <f t="shared" si="4"/>
        <v>0</v>
      </c>
      <c r="W9" s="532">
        <f t="shared" si="4"/>
        <v>289</v>
      </c>
      <c r="X9" s="532">
        <f t="shared" si="4"/>
        <v>545</v>
      </c>
      <c r="Y9" s="532">
        <f t="shared" si="4"/>
        <v>545</v>
      </c>
      <c r="Z9" s="532">
        <f t="shared" si="4"/>
        <v>529</v>
      </c>
      <c r="AA9" s="532"/>
      <c r="AB9" s="532">
        <f t="shared" si="4"/>
        <v>0</v>
      </c>
      <c r="AC9" s="532">
        <f t="shared" si="4"/>
        <v>0</v>
      </c>
      <c r="AD9" s="532">
        <f t="shared" si="4"/>
        <v>0</v>
      </c>
      <c r="AE9" s="532"/>
      <c r="AF9" s="532">
        <f t="shared" si="4"/>
        <v>0</v>
      </c>
      <c r="AG9" s="532">
        <f t="shared" si="4"/>
        <v>0</v>
      </c>
      <c r="AH9" s="532">
        <f t="shared" si="4"/>
        <v>0</v>
      </c>
      <c r="AI9" s="532"/>
      <c r="AJ9" s="532">
        <f t="shared" si="4"/>
        <v>0</v>
      </c>
      <c r="AK9" s="532">
        <f t="shared" si="4"/>
        <v>0</v>
      </c>
      <c r="AL9" s="532">
        <f t="shared" si="4"/>
        <v>0</v>
      </c>
      <c r="AM9" s="532">
        <f t="shared" si="4"/>
        <v>0</v>
      </c>
      <c r="AN9" s="532">
        <f t="shared" si="4"/>
        <v>0</v>
      </c>
      <c r="AO9" s="532">
        <f t="shared" si="4"/>
        <v>0</v>
      </c>
      <c r="AP9" s="532">
        <f t="shared" si="4"/>
        <v>0</v>
      </c>
      <c r="AQ9" s="532">
        <f t="shared" si="4"/>
        <v>193853</v>
      </c>
      <c r="AR9" s="532">
        <f t="shared" si="4"/>
        <v>221943</v>
      </c>
      <c r="AS9" s="532">
        <f t="shared" si="4"/>
        <v>224563</v>
      </c>
      <c r="AT9" s="533">
        <f t="shared" si="4"/>
        <v>223018</v>
      </c>
      <c r="AU9" s="534"/>
      <c r="AV9" s="534"/>
      <c r="AW9" s="534"/>
      <c r="AX9" s="534"/>
      <c r="AY9" s="534"/>
    </row>
    <row r="10" spans="1:51" s="529" customFormat="1" ht="48" customHeight="1" x14ac:dyDescent="0.3">
      <c r="A10" s="523" t="s">
        <v>4027</v>
      </c>
      <c r="B10" s="539" t="s">
        <v>2</v>
      </c>
      <c r="C10" s="525">
        <v>74629</v>
      </c>
      <c r="D10" s="525">
        <v>83140</v>
      </c>
      <c r="E10" s="525">
        <v>83140</v>
      </c>
      <c r="F10" s="525">
        <v>83139</v>
      </c>
      <c r="G10" s="525">
        <v>10597</v>
      </c>
      <c r="H10" s="525">
        <v>10770</v>
      </c>
      <c r="I10" s="525">
        <v>10770</v>
      </c>
      <c r="J10" s="525">
        <v>10769</v>
      </c>
      <c r="K10" s="525">
        <v>50802</v>
      </c>
      <c r="L10" s="525">
        <v>68139</v>
      </c>
      <c r="M10" s="525">
        <v>68139</v>
      </c>
      <c r="N10" s="525">
        <v>58402</v>
      </c>
      <c r="O10" s="525"/>
      <c r="P10" s="525"/>
      <c r="Q10" s="525"/>
      <c r="R10" s="525"/>
      <c r="S10" s="525"/>
      <c r="T10" s="525"/>
      <c r="U10" s="525"/>
      <c r="V10" s="525"/>
      <c r="W10" s="525">
        <v>184</v>
      </c>
      <c r="X10" s="525">
        <v>600</v>
      </c>
      <c r="Y10" s="525">
        <v>600</v>
      </c>
      <c r="Z10" s="525">
        <v>599</v>
      </c>
      <c r="AA10" s="525"/>
      <c r="AB10" s="525"/>
      <c r="AC10" s="525"/>
      <c r="AD10" s="525"/>
      <c r="AE10" s="525"/>
      <c r="AF10" s="525"/>
      <c r="AG10" s="525"/>
      <c r="AH10" s="525"/>
      <c r="AI10" s="525"/>
      <c r="AJ10" s="525"/>
      <c r="AK10" s="525"/>
      <c r="AL10" s="525"/>
      <c r="AM10" s="525"/>
      <c r="AN10" s="525"/>
      <c r="AO10" s="525"/>
      <c r="AP10" s="525"/>
      <c r="AQ10" s="526">
        <f>SUM(AI10+AA10+W10+AE10+O10+S10+K10+G10+C10)</f>
        <v>136212</v>
      </c>
      <c r="AR10" s="526">
        <f>SUM(AJ10+AB10+X10+AF10+P10+T10+L10+H10+D10)</f>
        <v>162649</v>
      </c>
      <c r="AS10" s="526">
        <f>SUM(AK10+AC10+Y10+AG10+Q10+U10+M10+I10+E10)</f>
        <v>162649</v>
      </c>
      <c r="AT10" s="527">
        <f>SUM(AL10+AD10+Z10+AH10+R10+V10+N10+J10+F10)</f>
        <v>152909</v>
      </c>
      <c r="AU10" s="528"/>
      <c r="AV10" s="528"/>
      <c r="AW10" s="528"/>
      <c r="AX10" s="528"/>
      <c r="AY10" s="528"/>
    </row>
    <row r="11" spans="1:51" s="535" customFormat="1" ht="20.100000000000001" customHeight="1" x14ac:dyDescent="0.2">
      <c r="A11" s="530"/>
      <c r="B11" s="531" t="s">
        <v>5972</v>
      </c>
      <c r="C11" s="532">
        <f>SUM(C10)</f>
        <v>74629</v>
      </c>
      <c r="D11" s="532">
        <f>SUM(D10)</f>
        <v>83140</v>
      </c>
      <c r="E11" s="532">
        <f t="shared" ref="E11:AT11" si="6">SUM(E10)</f>
        <v>83140</v>
      </c>
      <c r="F11" s="532">
        <f t="shared" si="6"/>
        <v>83139</v>
      </c>
      <c r="G11" s="532">
        <f t="shared" si="6"/>
        <v>10597</v>
      </c>
      <c r="H11" s="532">
        <f t="shared" si="6"/>
        <v>10770</v>
      </c>
      <c r="I11" s="532">
        <f t="shared" si="6"/>
        <v>10770</v>
      </c>
      <c r="J11" s="532">
        <f t="shared" si="6"/>
        <v>10769</v>
      </c>
      <c r="K11" s="532">
        <f t="shared" si="6"/>
        <v>50802</v>
      </c>
      <c r="L11" s="532">
        <f t="shared" si="6"/>
        <v>68139</v>
      </c>
      <c r="M11" s="532">
        <f t="shared" si="6"/>
        <v>68139</v>
      </c>
      <c r="N11" s="532">
        <f t="shared" si="6"/>
        <v>58402</v>
      </c>
      <c r="O11" s="532">
        <f t="shared" si="6"/>
        <v>0</v>
      </c>
      <c r="P11" s="532">
        <f t="shared" si="6"/>
        <v>0</v>
      </c>
      <c r="Q11" s="532">
        <f t="shared" si="6"/>
        <v>0</v>
      </c>
      <c r="R11" s="532">
        <f t="shared" si="6"/>
        <v>0</v>
      </c>
      <c r="S11" s="532">
        <f t="shared" si="6"/>
        <v>0</v>
      </c>
      <c r="T11" s="532">
        <f t="shared" si="6"/>
        <v>0</v>
      </c>
      <c r="U11" s="532">
        <f t="shared" si="6"/>
        <v>0</v>
      </c>
      <c r="V11" s="532">
        <f t="shared" si="6"/>
        <v>0</v>
      </c>
      <c r="W11" s="532">
        <f t="shared" si="6"/>
        <v>184</v>
      </c>
      <c r="X11" s="532">
        <f t="shared" si="6"/>
        <v>600</v>
      </c>
      <c r="Y11" s="532">
        <f t="shared" si="6"/>
        <v>600</v>
      </c>
      <c r="Z11" s="532">
        <f t="shared" si="6"/>
        <v>599</v>
      </c>
      <c r="AA11" s="532">
        <f t="shared" si="6"/>
        <v>0</v>
      </c>
      <c r="AB11" s="532">
        <f t="shared" si="6"/>
        <v>0</v>
      </c>
      <c r="AC11" s="532">
        <f t="shared" si="6"/>
        <v>0</v>
      </c>
      <c r="AD11" s="532">
        <f t="shared" si="6"/>
        <v>0</v>
      </c>
      <c r="AE11" s="532"/>
      <c r="AF11" s="532">
        <f t="shared" si="6"/>
        <v>0</v>
      </c>
      <c r="AG11" s="532">
        <f t="shared" si="6"/>
        <v>0</v>
      </c>
      <c r="AH11" s="532">
        <f t="shared" si="6"/>
        <v>0</v>
      </c>
      <c r="AI11" s="532"/>
      <c r="AJ11" s="532">
        <f t="shared" si="6"/>
        <v>0</v>
      </c>
      <c r="AK11" s="532">
        <f t="shared" si="6"/>
        <v>0</v>
      </c>
      <c r="AL11" s="532">
        <f t="shared" si="6"/>
        <v>0</v>
      </c>
      <c r="AM11" s="532">
        <f t="shared" si="6"/>
        <v>0</v>
      </c>
      <c r="AN11" s="532">
        <f t="shared" si="6"/>
        <v>0</v>
      </c>
      <c r="AO11" s="532">
        <f t="shared" si="6"/>
        <v>0</v>
      </c>
      <c r="AP11" s="532">
        <f t="shared" si="6"/>
        <v>0</v>
      </c>
      <c r="AQ11" s="532">
        <f t="shared" si="6"/>
        <v>136212</v>
      </c>
      <c r="AR11" s="532">
        <f t="shared" si="6"/>
        <v>162649</v>
      </c>
      <c r="AS11" s="532">
        <f t="shared" si="6"/>
        <v>162649</v>
      </c>
      <c r="AT11" s="533">
        <f t="shared" si="6"/>
        <v>152909</v>
      </c>
      <c r="AU11" s="534"/>
      <c r="AV11" s="534"/>
      <c r="AW11" s="534"/>
      <c r="AX11" s="534"/>
      <c r="AY11" s="534"/>
    </row>
    <row r="12" spans="1:51" s="529" customFormat="1" ht="48" customHeight="1" x14ac:dyDescent="0.3">
      <c r="A12" s="523" t="s">
        <v>2141</v>
      </c>
      <c r="B12" s="537" t="s">
        <v>3</v>
      </c>
      <c r="C12" s="525">
        <v>18909</v>
      </c>
      <c r="D12" s="525">
        <v>22414</v>
      </c>
      <c r="E12" s="525">
        <v>22345</v>
      </c>
      <c r="F12" s="525">
        <v>22318</v>
      </c>
      <c r="G12" s="525">
        <v>2325</v>
      </c>
      <c r="H12" s="525">
        <v>2927</v>
      </c>
      <c r="I12" s="525">
        <v>2379</v>
      </c>
      <c r="J12" s="525">
        <v>2300</v>
      </c>
      <c r="K12" s="525">
        <v>55573</v>
      </c>
      <c r="L12" s="525">
        <v>44446</v>
      </c>
      <c r="M12" s="525">
        <v>53474</v>
      </c>
      <c r="N12" s="525">
        <v>52775</v>
      </c>
      <c r="O12" s="525"/>
      <c r="P12" s="525"/>
      <c r="Q12" s="525"/>
      <c r="R12" s="525"/>
      <c r="S12" s="525">
        <v>647</v>
      </c>
      <c r="T12" s="525"/>
      <c r="U12" s="525">
        <v>117</v>
      </c>
      <c r="V12" s="525">
        <v>117</v>
      </c>
      <c r="W12" s="525">
        <v>115</v>
      </c>
      <c r="X12" s="525">
        <v>400</v>
      </c>
      <c r="Y12" s="525">
        <v>400</v>
      </c>
      <c r="Z12" s="525">
        <v>400</v>
      </c>
      <c r="AA12" s="525"/>
      <c r="AB12" s="525"/>
      <c r="AC12" s="525"/>
      <c r="AD12" s="525"/>
      <c r="AE12" s="525"/>
      <c r="AF12" s="525"/>
      <c r="AG12" s="525"/>
      <c r="AH12" s="525"/>
      <c r="AI12" s="525"/>
      <c r="AJ12" s="525"/>
      <c r="AK12" s="525"/>
      <c r="AL12" s="525"/>
      <c r="AM12" s="525"/>
      <c r="AN12" s="525"/>
      <c r="AO12" s="525"/>
      <c r="AP12" s="525"/>
      <c r="AQ12" s="526">
        <f>SUM(AI12+AA12+W12+AE12+O12+S12+K12+G12+C12)</f>
        <v>77569</v>
      </c>
      <c r="AR12" s="526">
        <f>SUM(AJ12+AB12+X12+AF12+P12+T12+L12+H12+D12)</f>
        <v>70187</v>
      </c>
      <c r="AS12" s="526">
        <f>SUM(AK12+AC12+Y12+AG12+Q12+U12+M12+I12+E12)</f>
        <v>78715</v>
      </c>
      <c r="AT12" s="527">
        <f>SUM(AL12+AD12+Z12+AH12+R12+V12+N12+J12+F12)</f>
        <v>77910</v>
      </c>
      <c r="AU12" s="528"/>
      <c r="AV12" s="528"/>
      <c r="AW12" s="528"/>
      <c r="AX12" s="528"/>
      <c r="AY12" s="528"/>
    </row>
    <row r="13" spans="1:51" s="535" customFormat="1" ht="20.100000000000001" customHeight="1" x14ac:dyDescent="0.2">
      <c r="A13" s="530"/>
      <c r="B13" s="531" t="s">
        <v>5972</v>
      </c>
      <c r="C13" s="532">
        <f>SUM(C12)</f>
        <v>18909</v>
      </c>
      <c r="D13" s="532">
        <f>SUM(D12)</f>
        <v>22414</v>
      </c>
      <c r="E13" s="532">
        <f t="shared" ref="E13:AT13" si="7">SUM(E12)</f>
        <v>22345</v>
      </c>
      <c r="F13" s="532">
        <f t="shared" si="7"/>
        <v>22318</v>
      </c>
      <c r="G13" s="532">
        <f t="shared" si="7"/>
        <v>2325</v>
      </c>
      <c r="H13" s="532">
        <f t="shared" si="7"/>
        <v>2927</v>
      </c>
      <c r="I13" s="532">
        <f t="shared" si="7"/>
        <v>2379</v>
      </c>
      <c r="J13" s="532">
        <f t="shared" si="7"/>
        <v>2300</v>
      </c>
      <c r="K13" s="532">
        <f t="shared" si="7"/>
        <v>55573</v>
      </c>
      <c r="L13" s="532">
        <f t="shared" si="7"/>
        <v>44446</v>
      </c>
      <c r="M13" s="532">
        <f t="shared" si="7"/>
        <v>53474</v>
      </c>
      <c r="N13" s="532">
        <f t="shared" si="7"/>
        <v>52775</v>
      </c>
      <c r="O13" s="532">
        <f t="shared" si="7"/>
        <v>0</v>
      </c>
      <c r="P13" s="532">
        <f t="shared" si="7"/>
        <v>0</v>
      </c>
      <c r="Q13" s="532">
        <f t="shared" si="7"/>
        <v>0</v>
      </c>
      <c r="R13" s="532">
        <f t="shared" si="7"/>
        <v>0</v>
      </c>
      <c r="S13" s="532">
        <f t="shared" si="7"/>
        <v>647</v>
      </c>
      <c r="T13" s="532">
        <f t="shared" si="7"/>
        <v>0</v>
      </c>
      <c r="U13" s="532">
        <f t="shared" si="7"/>
        <v>117</v>
      </c>
      <c r="V13" s="532">
        <f t="shared" si="7"/>
        <v>117</v>
      </c>
      <c r="W13" s="532">
        <f t="shared" si="7"/>
        <v>115</v>
      </c>
      <c r="X13" s="532">
        <f t="shared" si="7"/>
        <v>400</v>
      </c>
      <c r="Y13" s="532">
        <f t="shared" si="7"/>
        <v>400</v>
      </c>
      <c r="Z13" s="532">
        <f t="shared" si="7"/>
        <v>400</v>
      </c>
      <c r="AA13" s="532">
        <f t="shared" si="7"/>
        <v>0</v>
      </c>
      <c r="AB13" s="532">
        <f t="shared" si="7"/>
        <v>0</v>
      </c>
      <c r="AC13" s="532">
        <f t="shared" si="7"/>
        <v>0</v>
      </c>
      <c r="AD13" s="532">
        <f t="shared" si="7"/>
        <v>0</v>
      </c>
      <c r="AE13" s="532"/>
      <c r="AF13" s="532">
        <f t="shared" si="7"/>
        <v>0</v>
      </c>
      <c r="AG13" s="532">
        <f t="shared" si="7"/>
        <v>0</v>
      </c>
      <c r="AH13" s="532">
        <f t="shared" si="7"/>
        <v>0</v>
      </c>
      <c r="AI13" s="532"/>
      <c r="AJ13" s="532">
        <f t="shared" si="7"/>
        <v>0</v>
      </c>
      <c r="AK13" s="532">
        <f t="shared" si="7"/>
        <v>0</v>
      </c>
      <c r="AL13" s="532">
        <f t="shared" si="7"/>
        <v>0</v>
      </c>
      <c r="AM13" s="532">
        <f t="shared" si="7"/>
        <v>0</v>
      </c>
      <c r="AN13" s="532">
        <f t="shared" si="7"/>
        <v>0</v>
      </c>
      <c r="AO13" s="532">
        <f t="shared" si="7"/>
        <v>0</v>
      </c>
      <c r="AP13" s="532">
        <f t="shared" si="7"/>
        <v>0</v>
      </c>
      <c r="AQ13" s="532">
        <f t="shared" si="7"/>
        <v>77569</v>
      </c>
      <c r="AR13" s="532">
        <f t="shared" si="7"/>
        <v>70187</v>
      </c>
      <c r="AS13" s="532">
        <f t="shared" si="7"/>
        <v>78715</v>
      </c>
      <c r="AT13" s="533">
        <f t="shared" si="7"/>
        <v>77910</v>
      </c>
      <c r="AU13" s="534"/>
      <c r="AV13" s="534"/>
      <c r="AW13" s="534"/>
      <c r="AX13" s="534"/>
      <c r="AY13" s="534"/>
    </row>
    <row r="14" spans="1:51" s="529" customFormat="1" ht="48" customHeight="1" x14ac:dyDescent="0.3">
      <c r="A14" s="523" t="s">
        <v>2142</v>
      </c>
      <c r="B14" s="537" t="s">
        <v>4</v>
      </c>
      <c r="C14" s="525">
        <v>33527</v>
      </c>
      <c r="D14" s="525">
        <v>36061</v>
      </c>
      <c r="E14" s="525">
        <v>33861</v>
      </c>
      <c r="F14" s="525">
        <v>33680</v>
      </c>
      <c r="G14" s="525">
        <v>4629</v>
      </c>
      <c r="H14" s="525">
        <v>4754</v>
      </c>
      <c r="I14" s="525">
        <v>4647</v>
      </c>
      <c r="J14" s="525">
        <v>4473</v>
      </c>
      <c r="K14" s="525">
        <v>12413</v>
      </c>
      <c r="L14" s="525">
        <v>13358</v>
      </c>
      <c r="M14" s="525">
        <v>15156</v>
      </c>
      <c r="N14" s="525">
        <v>13983</v>
      </c>
      <c r="O14" s="525"/>
      <c r="P14" s="525"/>
      <c r="Q14" s="525"/>
      <c r="R14" s="525"/>
      <c r="S14" s="525"/>
      <c r="T14" s="525">
        <v>0</v>
      </c>
      <c r="U14" s="525">
        <v>107</v>
      </c>
      <c r="V14" s="525">
        <v>106</v>
      </c>
      <c r="W14" s="525"/>
      <c r="X14" s="525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  <c r="AL14" s="525"/>
      <c r="AM14" s="525"/>
      <c r="AN14" s="525"/>
      <c r="AO14" s="525"/>
      <c r="AP14" s="525"/>
      <c r="AQ14" s="526">
        <f>SUM(AI14+AA14+W14+AE14+O14+S14+K14+G14+C14)</f>
        <v>50569</v>
      </c>
      <c r="AR14" s="526">
        <f>SUM(AJ14+AB14+X14+AF14+P14+T14+L14+H14+D14)</f>
        <v>54173</v>
      </c>
      <c r="AS14" s="526">
        <f>SUM(AK14+AC14+Y14+AG14+Q14+U14+M14+I14+E14)</f>
        <v>53771</v>
      </c>
      <c r="AT14" s="527">
        <f>SUM(AL14+AD14+Z14+AH14+R14+V14+N14+J14+F14)</f>
        <v>52242</v>
      </c>
      <c r="AU14" s="528"/>
      <c r="AV14" s="528"/>
      <c r="AW14" s="528"/>
      <c r="AX14" s="528"/>
      <c r="AY14" s="528"/>
    </row>
    <row r="15" spans="1:51" s="535" customFormat="1" ht="20.100000000000001" customHeight="1" x14ac:dyDescent="0.2">
      <c r="A15" s="530"/>
      <c r="B15" s="531" t="s">
        <v>5972</v>
      </c>
      <c r="C15" s="532">
        <f>SUM(C14)</f>
        <v>33527</v>
      </c>
      <c r="D15" s="532">
        <f>SUM(D14)</f>
        <v>36061</v>
      </c>
      <c r="E15" s="532">
        <f t="shared" ref="E15:AT15" si="8">SUM(E14)</f>
        <v>33861</v>
      </c>
      <c r="F15" s="532">
        <f t="shared" si="8"/>
        <v>33680</v>
      </c>
      <c r="G15" s="532">
        <f t="shared" si="8"/>
        <v>4629</v>
      </c>
      <c r="H15" s="532">
        <f t="shared" si="8"/>
        <v>4754</v>
      </c>
      <c r="I15" s="532">
        <f t="shared" si="8"/>
        <v>4647</v>
      </c>
      <c r="J15" s="532">
        <f t="shared" si="8"/>
        <v>4473</v>
      </c>
      <c r="K15" s="532">
        <f t="shared" si="8"/>
        <v>12413</v>
      </c>
      <c r="L15" s="532">
        <f t="shared" si="8"/>
        <v>13358</v>
      </c>
      <c r="M15" s="532">
        <f t="shared" si="8"/>
        <v>15156</v>
      </c>
      <c r="N15" s="532">
        <f t="shared" si="8"/>
        <v>13983</v>
      </c>
      <c r="O15" s="532">
        <f t="shared" si="8"/>
        <v>0</v>
      </c>
      <c r="P15" s="532">
        <f t="shared" si="8"/>
        <v>0</v>
      </c>
      <c r="Q15" s="532">
        <f t="shared" si="8"/>
        <v>0</v>
      </c>
      <c r="R15" s="532">
        <f t="shared" si="8"/>
        <v>0</v>
      </c>
      <c r="S15" s="532">
        <f t="shared" si="8"/>
        <v>0</v>
      </c>
      <c r="T15" s="532">
        <f t="shared" si="8"/>
        <v>0</v>
      </c>
      <c r="U15" s="532">
        <f t="shared" si="8"/>
        <v>107</v>
      </c>
      <c r="V15" s="532">
        <f t="shared" si="8"/>
        <v>106</v>
      </c>
      <c r="W15" s="532">
        <f t="shared" si="8"/>
        <v>0</v>
      </c>
      <c r="X15" s="532">
        <f t="shared" si="8"/>
        <v>0</v>
      </c>
      <c r="Y15" s="532">
        <f t="shared" si="8"/>
        <v>0</v>
      </c>
      <c r="Z15" s="532"/>
      <c r="AA15" s="532">
        <f t="shared" si="8"/>
        <v>0</v>
      </c>
      <c r="AB15" s="532">
        <f t="shared" si="8"/>
        <v>0</v>
      </c>
      <c r="AC15" s="532">
        <f t="shared" si="8"/>
        <v>0</v>
      </c>
      <c r="AD15" s="532">
        <f t="shared" si="8"/>
        <v>0</v>
      </c>
      <c r="AE15" s="532"/>
      <c r="AF15" s="532">
        <f t="shared" si="8"/>
        <v>0</v>
      </c>
      <c r="AG15" s="532">
        <f t="shared" si="8"/>
        <v>0</v>
      </c>
      <c r="AH15" s="532">
        <f t="shared" si="8"/>
        <v>0</v>
      </c>
      <c r="AI15" s="532"/>
      <c r="AJ15" s="532">
        <f t="shared" si="8"/>
        <v>0</v>
      </c>
      <c r="AK15" s="532">
        <f t="shared" si="8"/>
        <v>0</v>
      </c>
      <c r="AL15" s="532">
        <f t="shared" si="8"/>
        <v>0</v>
      </c>
      <c r="AM15" s="532">
        <f t="shared" si="8"/>
        <v>0</v>
      </c>
      <c r="AN15" s="532">
        <f t="shared" si="8"/>
        <v>0</v>
      </c>
      <c r="AO15" s="532">
        <f t="shared" si="8"/>
        <v>0</v>
      </c>
      <c r="AP15" s="532">
        <f t="shared" si="8"/>
        <v>0</v>
      </c>
      <c r="AQ15" s="532">
        <f t="shared" si="8"/>
        <v>50569</v>
      </c>
      <c r="AR15" s="532">
        <f t="shared" si="8"/>
        <v>54173</v>
      </c>
      <c r="AS15" s="532">
        <f t="shared" si="8"/>
        <v>53771</v>
      </c>
      <c r="AT15" s="533">
        <f t="shared" si="8"/>
        <v>52242</v>
      </c>
      <c r="AU15" s="534"/>
      <c r="AV15" s="534"/>
      <c r="AW15" s="534"/>
      <c r="AX15" s="534"/>
      <c r="AY15" s="534"/>
    </row>
    <row r="16" spans="1:51" s="529" customFormat="1" ht="48" customHeight="1" x14ac:dyDescent="0.3">
      <c r="A16" s="523" t="s">
        <v>2143</v>
      </c>
      <c r="B16" s="537" t="s">
        <v>5</v>
      </c>
      <c r="C16" s="525">
        <v>185988</v>
      </c>
      <c r="D16" s="525">
        <v>203609</v>
      </c>
      <c r="E16" s="525">
        <v>204809</v>
      </c>
      <c r="F16" s="525">
        <v>188158</v>
      </c>
      <c r="G16" s="525">
        <v>27111</v>
      </c>
      <c r="H16" s="525">
        <v>28667</v>
      </c>
      <c r="I16" s="525">
        <v>28836</v>
      </c>
      <c r="J16" s="525">
        <v>26721</v>
      </c>
      <c r="K16" s="525">
        <v>22492</v>
      </c>
      <c r="L16" s="525">
        <v>27904</v>
      </c>
      <c r="M16" s="525">
        <v>27294</v>
      </c>
      <c r="N16" s="525">
        <v>23244</v>
      </c>
      <c r="O16" s="525"/>
      <c r="P16" s="525"/>
      <c r="Q16" s="525"/>
      <c r="R16" s="525"/>
      <c r="S16" s="525"/>
      <c r="T16" s="525">
        <v>91</v>
      </c>
      <c r="U16" s="525">
        <v>91</v>
      </c>
      <c r="V16" s="525">
        <v>91</v>
      </c>
      <c r="W16" s="525">
        <v>2496</v>
      </c>
      <c r="X16" s="525">
        <v>798</v>
      </c>
      <c r="Y16" s="525">
        <v>1508</v>
      </c>
      <c r="Z16" s="525">
        <v>1419</v>
      </c>
      <c r="AA16" s="525"/>
      <c r="AB16" s="525"/>
      <c r="AC16" s="525"/>
      <c r="AD16" s="525"/>
      <c r="AE16" s="525"/>
      <c r="AF16" s="525"/>
      <c r="AG16" s="525"/>
      <c r="AH16" s="525"/>
      <c r="AI16" s="525"/>
      <c r="AJ16" s="525"/>
      <c r="AK16" s="525"/>
      <c r="AL16" s="525"/>
      <c r="AM16" s="525"/>
      <c r="AN16" s="525"/>
      <c r="AO16" s="525"/>
      <c r="AP16" s="525"/>
      <c r="AQ16" s="526">
        <f>SUM(AI16+AA16+W16+AE16+O16+S16+K16+G16+C16)</f>
        <v>238087</v>
      </c>
      <c r="AR16" s="526">
        <f>SUM(AJ16+AB16+X16+AF16+P16+T16+L16+H16+D16)</f>
        <v>261069</v>
      </c>
      <c r="AS16" s="526">
        <f>SUM(AK16+AC16+Y16+AG16+Q16+U16+M16+I16+E16)</f>
        <v>262538</v>
      </c>
      <c r="AT16" s="527">
        <f>SUM(AL16+AD16+Z16+AH16+R16+V16+N16+J16+F16)</f>
        <v>239633</v>
      </c>
      <c r="AU16" s="528"/>
      <c r="AV16" s="528"/>
      <c r="AW16" s="528"/>
      <c r="AX16" s="528"/>
      <c r="AY16" s="528"/>
    </row>
    <row r="17" spans="1:51" s="535" customFormat="1" ht="12.75" x14ac:dyDescent="0.2">
      <c r="A17" s="530"/>
      <c r="B17" s="540" t="s">
        <v>5974</v>
      </c>
      <c r="C17" s="532">
        <f>SUM(C16)</f>
        <v>185988</v>
      </c>
      <c r="D17" s="532">
        <f>SUM(D16)</f>
        <v>203609</v>
      </c>
      <c r="E17" s="532">
        <f t="shared" ref="E17:AT17" si="9">SUM(E16)</f>
        <v>204809</v>
      </c>
      <c r="F17" s="532">
        <f t="shared" si="9"/>
        <v>188158</v>
      </c>
      <c r="G17" s="532">
        <f>SUM(G16)</f>
        <v>27111</v>
      </c>
      <c r="H17" s="532">
        <f>SUM(H16)</f>
        <v>28667</v>
      </c>
      <c r="I17" s="532">
        <f t="shared" ref="I17:N17" si="10">SUM(I16)</f>
        <v>28836</v>
      </c>
      <c r="J17" s="532">
        <f t="shared" si="10"/>
        <v>26721</v>
      </c>
      <c r="K17" s="532">
        <f t="shared" si="10"/>
        <v>22492</v>
      </c>
      <c r="L17" s="532">
        <f t="shared" si="10"/>
        <v>27904</v>
      </c>
      <c r="M17" s="532">
        <f t="shared" si="10"/>
        <v>27294</v>
      </c>
      <c r="N17" s="532">
        <f t="shared" si="10"/>
        <v>23244</v>
      </c>
      <c r="O17" s="532">
        <f t="shared" si="9"/>
        <v>0</v>
      </c>
      <c r="P17" s="532">
        <f t="shared" si="9"/>
        <v>0</v>
      </c>
      <c r="Q17" s="532">
        <f t="shared" si="9"/>
        <v>0</v>
      </c>
      <c r="R17" s="532">
        <f t="shared" si="9"/>
        <v>0</v>
      </c>
      <c r="S17" s="532">
        <f t="shared" si="9"/>
        <v>0</v>
      </c>
      <c r="T17" s="532">
        <f t="shared" si="9"/>
        <v>91</v>
      </c>
      <c r="U17" s="532">
        <f t="shared" si="9"/>
        <v>91</v>
      </c>
      <c r="V17" s="532">
        <f t="shared" si="9"/>
        <v>91</v>
      </c>
      <c r="W17" s="532">
        <f t="shared" si="9"/>
        <v>2496</v>
      </c>
      <c r="X17" s="532">
        <f t="shared" si="9"/>
        <v>798</v>
      </c>
      <c r="Y17" s="532">
        <f t="shared" si="9"/>
        <v>1508</v>
      </c>
      <c r="Z17" s="532">
        <f t="shared" si="9"/>
        <v>1419</v>
      </c>
      <c r="AA17" s="532">
        <f t="shared" si="9"/>
        <v>0</v>
      </c>
      <c r="AB17" s="532">
        <f t="shared" si="9"/>
        <v>0</v>
      </c>
      <c r="AC17" s="532">
        <f t="shared" si="9"/>
        <v>0</v>
      </c>
      <c r="AD17" s="532">
        <f t="shared" si="9"/>
        <v>0</v>
      </c>
      <c r="AE17" s="532"/>
      <c r="AF17" s="532">
        <f t="shared" si="9"/>
        <v>0</v>
      </c>
      <c r="AG17" s="532">
        <f t="shared" si="9"/>
        <v>0</v>
      </c>
      <c r="AH17" s="532">
        <f t="shared" si="9"/>
        <v>0</v>
      </c>
      <c r="AI17" s="532"/>
      <c r="AJ17" s="532">
        <f t="shared" si="9"/>
        <v>0</v>
      </c>
      <c r="AK17" s="532">
        <f t="shared" si="9"/>
        <v>0</v>
      </c>
      <c r="AL17" s="532">
        <f t="shared" si="9"/>
        <v>0</v>
      </c>
      <c r="AM17" s="532">
        <f t="shared" si="9"/>
        <v>0</v>
      </c>
      <c r="AN17" s="532">
        <f t="shared" si="9"/>
        <v>0</v>
      </c>
      <c r="AO17" s="532">
        <f t="shared" si="9"/>
        <v>0</v>
      </c>
      <c r="AP17" s="532">
        <f t="shared" si="9"/>
        <v>0</v>
      </c>
      <c r="AQ17" s="532">
        <f t="shared" si="9"/>
        <v>238087</v>
      </c>
      <c r="AR17" s="532">
        <f t="shared" si="9"/>
        <v>261069</v>
      </c>
      <c r="AS17" s="532">
        <f t="shared" si="9"/>
        <v>262538</v>
      </c>
      <c r="AT17" s="533">
        <f t="shared" si="9"/>
        <v>239633</v>
      </c>
      <c r="AU17" s="534"/>
      <c r="AV17" s="534"/>
      <c r="AW17" s="534"/>
      <c r="AX17" s="534"/>
      <c r="AY17" s="534"/>
    </row>
    <row r="18" spans="1:51" s="529" customFormat="1" ht="48" customHeight="1" x14ac:dyDescent="0.3">
      <c r="A18" s="523" t="s">
        <v>2141</v>
      </c>
      <c r="B18" s="541" t="s">
        <v>5975</v>
      </c>
      <c r="C18" s="525">
        <v>75812</v>
      </c>
      <c r="D18" s="525">
        <v>86391</v>
      </c>
      <c r="E18" s="525">
        <v>87578</v>
      </c>
      <c r="F18" s="525">
        <v>86844</v>
      </c>
      <c r="G18" s="525">
        <v>10456</v>
      </c>
      <c r="H18" s="525">
        <v>11404</v>
      </c>
      <c r="I18" s="525">
        <v>11282</v>
      </c>
      <c r="J18" s="525">
        <v>11185</v>
      </c>
      <c r="K18" s="525">
        <v>14438</v>
      </c>
      <c r="L18" s="525">
        <v>11428</v>
      </c>
      <c r="M18" s="525">
        <v>17713</v>
      </c>
      <c r="N18" s="525">
        <v>16331</v>
      </c>
      <c r="O18" s="525"/>
      <c r="P18" s="525"/>
      <c r="Q18" s="525"/>
      <c r="R18" s="525"/>
      <c r="S18" s="525">
        <v>254</v>
      </c>
      <c r="T18" s="525">
        <v>34</v>
      </c>
      <c r="U18" s="525">
        <v>34</v>
      </c>
      <c r="V18" s="525">
        <v>34</v>
      </c>
      <c r="W18" s="525">
        <v>10779</v>
      </c>
      <c r="X18" s="525"/>
      <c r="Y18" s="525">
        <v>2315</v>
      </c>
      <c r="Z18" s="525">
        <v>2172</v>
      </c>
      <c r="AA18" s="525"/>
      <c r="AB18" s="525"/>
      <c r="AC18" s="525"/>
      <c r="AD18" s="525"/>
      <c r="AE18" s="525"/>
      <c r="AF18" s="525"/>
      <c r="AG18" s="525"/>
      <c r="AH18" s="525"/>
      <c r="AI18" s="525"/>
      <c r="AJ18" s="525"/>
      <c r="AK18" s="525"/>
      <c r="AL18" s="525"/>
      <c r="AM18" s="525"/>
      <c r="AN18" s="525"/>
      <c r="AO18" s="525"/>
      <c r="AP18" s="525"/>
      <c r="AQ18" s="526">
        <f>SUM(AI18+AA18+W18+AE18+O18+S18+K18+G18+C18)</f>
        <v>111739</v>
      </c>
      <c r="AR18" s="526">
        <f>SUM(AJ18+AB18+X18+AF18+P18+T18+L18+H18+D18)</f>
        <v>109257</v>
      </c>
      <c r="AS18" s="526">
        <f>SUM(AK18+AC18+Y18+AG18+Q18+U18+M18+I18+E18)</f>
        <v>118922</v>
      </c>
      <c r="AT18" s="527">
        <f>SUM(AL18+AD18+Z18+AH18+R18+V18+N18+J18+F18)</f>
        <v>116566</v>
      </c>
      <c r="AU18" s="528"/>
      <c r="AV18" s="528"/>
      <c r="AW18" s="528"/>
      <c r="AX18" s="528"/>
      <c r="AY18" s="528"/>
    </row>
    <row r="19" spans="1:51" s="535" customFormat="1" ht="20.100000000000001" customHeight="1" x14ac:dyDescent="0.2">
      <c r="A19" s="530"/>
      <c r="B19" s="531" t="s">
        <v>5972</v>
      </c>
      <c r="C19" s="532">
        <f>SUM(C18)</f>
        <v>75812</v>
      </c>
      <c r="D19" s="532">
        <f>SUM(D18)</f>
        <v>86391</v>
      </c>
      <c r="E19" s="532">
        <f t="shared" ref="E19:AD19" si="11">SUM(E18)</f>
        <v>87578</v>
      </c>
      <c r="F19" s="532">
        <f t="shared" si="11"/>
        <v>86844</v>
      </c>
      <c r="G19" s="532">
        <f t="shared" si="11"/>
        <v>10456</v>
      </c>
      <c r="H19" s="532">
        <f t="shared" si="11"/>
        <v>11404</v>
      </c>
      <c r="I19" s="532">
        <f t="shared" si="11"/>
        <v>11282</v>
      </c>
      <c r="J19" s="532">
        <f t="shared" si="11"/>
        <v>11185</v>
      </c>
      <c r="K19" s="532">
        <f t="shared" si="11"/>
        <v>14438</v>
      </c>
      <c r="L19" s="532">
        <f t="shared" si="11"/>
        <v>11428</v>
      </c>
      <c r="M19" s="532">
        <f t="shared" si="11"/>
        <v>17713</v>
      </c>
      <c r="N19" s="532">
        <f t="shared" si="11"/>
        <v>16331</v>
      </c>
      <c r="O19" s="532">
        <f t="shared" si="11"/>
        <v>0</v>
      </c>
      <c r="P19" s="532">
        <f t="shared" si="11"/>
        <v>0</v>
      </c>
      <c r="Q19" s="532">
        <f t="shared" si="11"/>
        <v>0</v>
      </c>
      <c r="R19" s="532">
        <f t="shared" si="11"/>
        <v>0</v>
      </c>
      <c r="S19" s="532">
        <f t="shared" si="11"/>
        <v>254</v>
      </c>
      <c r="T19" s="532">
        <f t="shared" si="11"/>
        <v>34</v>
      </c>
      <c r="U19" s="532">
        <f t="shared" si="11"/>
        <v>34</v>
      </c>
      <c r="V19" s="532">
        <f t="shared" si="11"/>
        <v>34</v>
      </c>
      <c r="W19" s="532">
        <f t="shared" si="11"/>
        <v>10779</v>
      </c>
      <c r="X19" s="532">
        <f t="shared" si="11"/>
        <v>0</v>
      </c>
      <c r="Y19" s="532">
        <f t="shared" si="11"/>
        <v>2315</v>
      </c>
      <c r="Z19" s="532">
        <f t="shared" si="11"/>
        <v>2172</v>
      </c>
      <c r="AA19" s="532">
        <f t="shared" si="11"/>
        <v>0</v>
      </c>
      <c r="AB19" s="532">
        <f t="shared" si="11"/>
        <v>0</v>
      </c>
      <c r="AC19" s="532">
        <f t="shared" si="11"/>
        <v>0</v>
      </c>
      <c r="AD19" s="532">
        <f t="shared" si="11"/>
        <v>0</v>
      </c>
      <c r="AE19" s="532"/>
      <c r="AF19" s="532">
        <f t="shared" ref="AF19:AH19" si="12">SUM(AF18)</f>
        <v>0</v>
      </c>
      <c r="AG19" s="532">
        <f t="shared" si="12"/>
        <v>0</v>
      </c>
      <c r="AH19" s="532">
        <f t="shared" si="12"/>
        <v>0</v>
      </c>
      <c r="AI19" s="532"/>
      <c r="AJ19" s="532">
        <f t="shared" ref="AJ19:AT19" si="13">SUM(AJ18)</f>
        <v>0</v>
      </c>
      <c r="AK19" s="532">
        <f t="shared" si="13"/>
        <v>0</v>
      </c>
      <c r="AL19" s="532">
        <f t="shared" si="13"/>
        <v>0</v>
      </c>
      <c r="AM19" s="532">
        <f t="shared" si="13"/>
        <v>0</v>
      </c>
      <c r="AN19" s="532">
        <f t="shared" si="13"/>
        <v>0</v>
      </c>
      <c r="AO19" s="532">
        <f t="shared" si="13"/>
        <v>0</v>
      </c>
      <c r="AP19" s="532">
        <f t="shared" si="13"/>
        <v>0</v>
      </c>
      <c r="AQ19" s="532">
        <f t="shared" si="13"/>
        <v>111739</v>
      </c>
      <c r="AR19" s="532">
        <f t="shared" si="13"/>
        <v>109257</v>
      </c>
      <c r="AS19" s="532">
        <f t="shared" si="13"/>
        <v>118922</v>
      </c>
      <c r="AT19" s="533">
        <f t="shared" si="13"/>
        <v>116566</v>
      </c>
      <c r="AU19" s="534"/>
      <c r="AV19" s="534"/>
      <c r="AW19" s="534"/>
      <c r="AX19" s="534"/>
      <c r="AY19" s="534"/>
    </row>
    <row r="20" spans="1:51" s="544" customFormat="1" ht="48" customHeight="1" x14ac:dyDescent="0.35">
      <c r="A20" s="523"/>
      <c r="B20" s="542" t="s">
        <v>6</v>
      </c>
      <c r="C20" s="526">
        <f>SUM(C4+C6+C8+C10+C12+C14+C16+C18)</f>
        <v>993680</v>
      </c>
      <c r="D20" s="526">
        <f>SUM(D4+D6+D8+D10+D12+D14+D16+D18)</f>
        <v>1104672</v>
      </c>
      <c r="E20" s="526">
        <f t="shared" ref="E20:AP20" si="14">SUM(E4+E6+E8+E10+E12+E14+E16+E18)</f>
        <v>1102717</v>
      </c>
      <c r="F20" s="526">
        <f t="shared" si="14"/>
        <v>1079780</v>
      </c>
      <c r="G20" s="526">
        <f t="shared" si="14"/>
        <v>138003</v>
      </c>
      <c r="H20" s="526">
        <f t="shared" si="14"/>
        <v>146943</v>
      </c>
      <c r="I20" s="526">
        <f t="shared" si="14"/>
        <v>145367</v>
      </c>
      <c r="J20" s="526">
        <f t="shared" si="14"/>
        <v>142162</v>
      </c>
      <c r="K20" s="526">
        <f t="shared" si="14"/>
        <v>375031</v>
      </c>
      <c r="L20" s="526">
        <f t="shared" si="14"/>
        <v>437923</v>
      </c>
      <c r="M20" s="526">
        <f t="shared" si="14"/>
        <v>445611</v>
      </c>
      <c r="N20" s="526">
        <f t="shared" si="14"/>
        <v>426727</v>
      </c>
      <c r="O20" s="526">
        <f t="shared" si="14"/>
        <v>0</v>
      </c>
      <c r="P20" s="526">
        <f t="shared" si="14"/>
        <v>0</v>
      </c>
      <c r="Q20" s="526">
        <f t="shared" si="14"/>
        <v>0</v>
      </c>
      <c r="R20" s="526">
        <f t="shared" si="14"/>
        <v>0</v>
      </c>
      <c r="S20" s="526">
        <f t="shared" si="14"/>
        <v>1225</v>
      </c>
      <c r="T20" s="526">
        <f t="shared" si="14"/>
        <v>372</v>
      </c>
      <c r="U20" s="526">
        <f t="shared" si="14"/>
        <v>596</v>
      </c>
      <c r="V20" s="526">
        <f t="shared" si="14"/>
        <v>595</v>
      </c>
      <c r="W20" s="526">
        <f t="shared" si="14"/>
        <v>16351</v>
      </c>
      <c r="X20" s="526">
        <f t="shared" si="14"/>
        <v>2943</v>
      </c>
      <c r="Y20" s="526">
        <f t="shared" si="14"/>
        <v>10235</v>
      </c>
      <c r="Z20" s="526">
        <f t="shared" si="14"/>
        <v>9829</v>
      </c>
      <c r="AA20" s="526">
        <f t="shared" si="14"/>
        <v>0</v>
      </c>
      <c r="AB20" s="526">
        <f t="shared" si="14"/>
        <v>0</v>
      </c>
      <c r="AC20" s="526">
        <f t="shared" si="14"/>
        <v>0</v>
      </c>
      <c r="AD20" s="526">
        <f t="shared" si="14"/>
        <v>0</v>
      </c>
      <c r="AE20" s="526">
        <f t="shared" si="14"/>
        <v>7537</v>
      </c>
      <c r="AF20" s="526">
        <f t="shared" si="14"/>
        <v>0</v>
      </c>
      <c r="AG20" s="526">
        <f t="shared" si="14"/>
        <v>0</v>
      </c>
      <c r="AH20" s="526">
        <f t="shared" si="14"/>
        <v>0</v>
      </c>
      <c r="AI20" s="526">
        <f t="shared" si="14"/>
        <v>0</v>
      </c>
      <c r="AJ20" s="526">
        <f t="shared" si="14"/>
        <v>0</v>
      </c>
      <c r="AK20" s="526">
        <f t="shared" si="14"/>
        <v>0</v>
      </c>
      <c r="AL20" s="526">
        <f t="shared" si="14"/>
        <v>0</v>
      </c>
      <c r="AM20" s="526">
        <f t="shared" si="14"/>
        <v>0</v>
      </c>
      <c r="AN20" s="526">
        <f t="shared" si="14"/>
        <v>0</v>
      </c>
      <c r="AO20" s="526">
        <f t="shared" si="14"/>
        <v>0</v>
      </c>
      <c r="AP20" s="526">
        <f t="shared" si="14"/>
        <v>0</v>
      </c>
      <c r="AQ20" s="526">
        <f>SUM(AQ4+AQ6+AQ8+AQ10+AQ12+AQ14+AQ16+AQ18)</f>
        <v>1531827</v>
      </c>
      <c r="AR20" s="526">
        <f t="shared" ref="AR20:AT20" si="15">SUM(AR4+AR6+AR8+AR10+AR12+AR14+AR16+AR18)</f>
        <v>1692853</v>
      </c>
      <c r="AS20" s="526">
        <f t="shared" si="15"/>
        <v>1704526</v>
      </c>
      <c r="AT20" s="527">
        <f t="shared" si="15"/>
        <v>1659093</v>
      </c>
      <c r="AU20" s="543"/>
      <c r="AV20" s="543"/>
      <c r="AW20" s="543"/>
      <c r="AX20" s="543"/>
      <c r="AY20" s="543"/>
    </row>
    <row r="21" spans="1:51" s="548" customFormat="1" ht="20.100000000000001" customHeight="1" x14ac:dyDescent="0.25">
      <c r="A21" s="530"/>
      <c r="B21" s="531" t="s">
        <v>5972</v>
      </c>
      <c r="C21" s="545">
        <f>SUM(C5+C7+C9+C11+C13+C15+C19)</f>
        <v>807692</v>
      </c>
      <c r="D21" s="545">
        <f>SUM(D5+D7+D9+D11+D13+D15+D19)</f>
        <v>901063</v>
      </c>
      <c r="E21" s="545">
        <f t="shared" ref="E21:AP21" si="16">SUM(E5+E7+E9+E11+E13+E15+E19)</f>
        <v>897908</v>
      </c>
      <c r="F21" s="545">
        <f>SUM(F5+F7+F9+F11+F13+F15+F19)</f>
        <v>891622</v>
      </c>
      <c r="G21" s="545">
        <f t="shared" si="16"/>
        <v>110892</v>
      </c>
      <c r="H21" s="545">
        <f t="shared" si="16"/>
        <v>118276</v>
      </c>
      <c r="I21" s="545">
        <f t="shared" si="16"/>
        <v>116531</v>
      </c>
      <c r="J21" s="545">
        <f>SUM(J5+J7+J9+J11+J13+J15+J19)</f>
        <v>115441</v>
      </c>
      <c r="K21" s="545">
        <f t="shared" si="16"/>
        <v>352539</v>
      </c>
      <c r="L21" s="545">
        <f t="shared" si="16"/>
        <v>410019</v>
      </c>
      <c r="M21" s="545">
        <f t="shared" si="16"/>
        <v>418317</v>
      </c>
      <c r="N21" s="545">
        <f t="shared" si="16"/>
        <v>403483</v>
      </c>
      <c r="O21" s="545">
        <f t="shared" si="16"/>
        <v>0</v>
      </c>
      <c r="P21" s="545">
        <f t="shared" si="16"/>
        <v>0</v>
      </c>
      <c r="Q21" s="545">
        <f t="shared" si="16"/>
        <v>0</v>
      </c>
      <c r="R21" s="545">
        <f t="shared" si="16"/>
        <v>0</v>
      </c>
      <c r="S21" s="545">
        <f t="shared" si="16"/>
        <v>1225</v>
      </c>
      <c r="T21" s="545">
        <f t="shared" si="16"/>
        <v>281</v>
      </c>
      <c r="U21" s="545">
        <f t="shared" si="16"/>
        <v>505</v>
      </c>
      <c r="V21" s="545">
        <f t="shared" si="16"/>
        <v>504</v>
      </c>
      <c r="W21" s="545">
        <f t="shared" si="16"/>
        <v>13855</v>
      </c>
      <c r="X21" s="545">
        <f t="shared" si="16"/>
        <v>2145</v>
      </c>
      <c r="Y21" s="545">
        <f t="shared" si="16"/>
        <v>8727</v>
      </c>
      <c r="Z21" s="545">
        <f t="shared" si="16"/>
        <v>8410</v>
      </c>
      <c r="AA21" s="545">
        <f t="shared" si="16"/>
        <v>0</v>
      </c>
      <c r="AB21" s="545">
        <f t="shared" si="16"/>
        <v>0</v>
      </c>
      <c r="AC21" s="545">
        <f t="shared" si="16"/>
        <v>0</v>
      </c>
      <c r="AD21" s="545">
        <f t="shared" si="16"/>
        <v>0</v>
      </c>
      <c r="AE21" s="545">
        <f t="shared" si="16"/>
        <v>7537</v>
      </c>
      <c r="AF21" s="545">
        <f t="shared" si="16"/>
        <v>0</v>
      </c>
      <c r="AG21" s="545">
        <f t="shared" si="16"/>
        <v>0</v>
      </c>
      <c r="AH21" s="545">
        <f t="shared" si="16"/>
        <v>0</v>
      </c>
      <c r="AI21" s="545">
        <f t="shared" si="16"/>
        <v>0</v>
      </c>
      <c r="AJ21" s="545">
        <f t="shared" si="16"/>
        <v>0</v>
      </c>
      <c r="AK21" s="545">
        <f t="shared" si="16"/>
        <v>0</v>
      </c>
      <c r="AL21" s="545">
        <f t="shared" si="16"/>
        <v>0</v>
      </c>
      <c r="AM21" s="545">
        <f t="shared" si="16"/>
        <v>0</v>
      </c>
      <c r="AN21" s="545">
        <f t="shared" si="16"/>
        <v>0</v>
      </c>
      <c r="AO21" s="545">
        <f t="shared" si="16"/>
        <v>0</v>
      </c>
      <c r="AP21" s="545">
        <f t="shared" si="16"/>
        <v>0</v>
      </c>
      <c r="AQ21" s="545">
        <f>SUM(AQ5+AQ7+AQ9+AQ11+AQ13+AQ15+AQ19)</f>
        <v>1293740</v>
      </c>
      <c r="AR21" s="545">
        <f t="shared" ref="AR21:AT21" si="17">SUM(AR5+AR7+AR9+AR11+AR13+AR15+AR19)</f>
        <v>1431784</v>
      </c>
      <c r="AS21" s="545">
        <f t="shared" si="17"/>
        <v>1441988</v>
      </c>
      <c r="AT21" s="546">
        <f t="shared" si="17"/>
        <v>1419460</v>
      </c>
      <c r="AU21" s="547"/>
      <c r="AV21" s="547"/>
      <c r="AW21" s="547"/>
      <c r="AX21" s="547"/>
      <c r="AY21" s="547"/>
    </row>
    <row r="22" spans="1:51" s="548" customFormat="1" ht="13.5" x14ac:dyDescent="0.25">
      <c r="A22" s="530"/>
      <c r="B22" s="540" t="s">
        <v>5974</v>
      </c>
      <c r="C22" s="549">
        <f t="shared" ref="C22:V22" si="18">SUM(C17)</f>
        <v>185988</v>
      </c>
      <c r="D22" s="545">
        <f t="shared" si="18"/>
        <v>203609</v>
      </c>
      <c r="E22" s="545">
        <f t="shared" si="18"/>
        <v>204809</v>
      </c>
      <c r="F22" s="545">
        <f>SUM(F17)</f>
        <v>188158</v>
      </c>
      <c r="G22" s="545">
        <f t="shared" si="18"/>
        <v>27111</v>
      </c>
      <c r="H22" s="545">
        <v>28667</v>
      </c>
      <c r="I22" s="545">
        <f t="shared" si="18"/>
        <v>28836</v>
      </c>
      <c r="J22" s="545"/>
      <c r="K22" s="545">
        <f t="shared" si="18"/>
        <v>22492</v>
      </c>
      <c r="L22" s="545">
        <f t="shared" si="18"/>
        <v>27904</v>
      </c>
      <c r="M22" s="545">
        <f t="shared" si="18"/>
        <v>27294</v>
      </c>
      <c r="N22" s="545">
        <f t="shared" si="18"/>
        <v>23244</v>
      </c>
      <c r="O22" s="545"/>
      <c r="P22" s="545">
        <f t="shared" si="18"/>
        <v>0</v>
      </c>
      <c r="Q22" s="550">
        <f t="shared" si="18"/>
        <v>0</v>
      </c>
      <c r="R22" s="545">
        <f t="shared" si="18"/>
        <v>0</v>
      </c>
      <c r="S22" s="545">
        <f t="shared" ref="S22" si="19">SUM(S17)</f>
        <v>0</v>
      </c>
      <c r="T22" s="545">
        <f t="shared" si="18"/>
        <v>91</v>
      </c>
      <c r="U22" s="550">
        <f t="shared" si="18"/>
        <v>91</v>
      </c>
      <c r="V22" s="545">
        <f t="shared" si="18"/>
        <v>91</v>
      </c>
      <c r="W22" s="545">
        <f>SUM(W17)</f>
        <v>2496</v>
      </c>
      <c r="X22" s="545">
        <f>SUM(X17)</f>
        <v>798</v>
      </c>
      <c r="Y22" s="550">
        <f>SUM(Y17)</f>
        <v>1508</v>
      </c>
      <c r="Z22" s="545">
        <f>SUM(Z17)</f>
        <v>1419</v>
      </c>
      <c r="AA22" s="545">
        <f t="shared" ref="AA22:AP22" si="20">SUM(AA17)</f>
        <v>0</v>
      </c>
      <c r="AB22" s="545">
        <f t="shared" si="20"/>
        <v>0</v>
      </c>
      <c r="AC22" s="550">
        <f t="shared" si="20"/>
        <v>0</v>
      </c>
      <c r="AD22" s="545">
        <f t="shared" si="20"/>
        <v>0</v>
      </c>
      <c r="AE22" s="545"/>
      <c r="AF22" s="545">
        <f t="shared" si="20"/>
        <v>0</v>
      </c>
      <c r="AG22" s="550">
        <f t="shared" si="20"/>
        <v>0</v>
      </c>
      <c r="AH22" s="545">
        <f t="shared" si="20"/>
        <v>0</v>
      </c>
      <c r="AI22" s="545"/>
      <c r="AJ22" s="545">
        <f t="shared" si="20"/>
        <v>0</v>
      </c>
      <c r="AK22" s="550">
        <f t="shared" si="20"/>
        <v>0</v>
      </c>
      <c r="AL22" s="545">
        <f t="shared" si="20"/>
        <v>0</v>
      </c>
      <c r="AM22" s="545">
        <f t="shared" si="20"/>
        <v>0</v>
      </c>
      <c r="AN22" s="545">
        <f t="shared" si="20"/>
        <v>0</v>
      </c>
      <c r="AO22" s="545">
        <f t="shared" si="20"/>
        <v>0</v>
      </c>
      <c r="AP22" s="545">
        <f t="shared" si="20"/>
        <v>0</v>
      </c>
      <c r="AQ22" s="545">
        <f>SUM(AQ17)</f>
        <v>238087</v>
      </c>
      <c r="AR22" s="545">
        <f>SUM(AR17)</f>
        <v>261069</v>
      </c>
      <c r="AS22" s="545">
        <f>SUM(AS17)</f>
        <v>262538</v>
      </c>
      <c r="AT22" s="546">
        <f>SUM(AT17)</f>
        <v>239633</v>
      </c>
      <c r="AU22" s="547"/>
      <c r="AV22" s="547"/>
      <c r="AW22" s="547"/>
      <c r="AX22" s="547"/>
      <c r="AY22" s="547"/>
    </row>
    <row r="23" spans="1:51" s="544" customFormat="1" ht="48" customHeight="1" x14ac:dyDescent="0.35">
      <c r="A23" s="523" t="s">
        <v>2144</v>
      </c>
      <c r="B23" s="537" t="s">
        <v>7</v>
      </c>
      <c r="C23" s="526">
        <v>63721</v>
      </c>
      <c r="D23" s="526">
        <v>56390</v>
      </c>
      <c r="E23" s="526">
        <v>69361</v>
      </c>
      <c r="F23" s="526">
        <v>62518</v>
      </c>
      <c r="G23" s="526">
        <v>5707</v>
      </c>
      <c r="H23" s="526">
        <v>7913</v>
      </c>
      <c r="I23" s="526">
        <v>9052</v>
      </c>
      <c r="J23" s="526">
        <v>5500</v>
      </c>
      <c r="K23" s="526">
        <v>584488</v>
      </c>
      <c r="L23" s="526">
        <v>908509</v>
      </c>
      <c r="M23" s="526">
        <v>1056291</v>
      </c>
      <c r="N23" s="526">
        <v>870304</v>
      </c>
      <c r="O23" s="526">
        <v>16187</v>
      </c>
      <c r="P23" s="526">
        <v>19000</v>
      </c>
      <c r="Q23" s="526">
        <v>19000</v>
      </c>
      <c r="R23" s="526">
        <v>14149</v>
      </c>
      <c r="S23" s="526">
        <v>347529</v>
      </c>
      <c r="T23" s="526">
        <v>471036</v>
      </c>
      <c r="U23" s="526">
        <v>426702</v>
      </c>
      <c r="V23" s="526">
        <v>302784</v>
      </c>
      <c r="W23" s="526">
        <v>321942</v>
      </c>
      <c r="X23" s="526">
        <v>804983</v>
      </c>
      <c r="Y23" s="526">
        <v>1155068</v>
      </c>
      <c r="Z23" s="526">
        <v>561127</v>
      </c>
      <c r="AA23" s="526">
        <v>265189</v>
      </c>
      <c r="AB23" s="526">
        <v>1001662</v>
      </c>
      <c r="AC23" s="526">
        <v>1156025</v>
      </c>
      <c r="AD23" s="526">
        <v>1045703</v>
      </c>
      <c r="AE23" s="526">
        <v>3300</v>
      </c>
      <c r="AF23" s="526">
        <v>93873</v>
      </c>
      <c r="AG23" s="526">
        <v>98036</v>
      </c>
      <c r="AH23" s="526">
        <v>97435</v>
      </c>
      <c r="AI23" s="526">
        <v>242192</v>
      </c>
      <c r="AJ23" s="551">
        <v>258893</v>
      </c>
      <c r="AK23" s="526">
        <v>259214</v>
      </c>
      <c r="AL23" s="526">
        <v>259214</v>
      </c>
      <c r="AM23" s="526">
        <v>867244</v>
      </c>
      <c r="AN23" s="526">
        <v>996144</v>
      </c>
      <c r="AO23" s="526">
        <v>1010752</v>
      </c>
      <c r="AP23" s="526">
        <v>1010752</v>
      </c>
      <c r="AQ23" s="526">
        <f>SUM(C23+G23+K23+S23+O23+AE23+W23+AA23+AI23+AM23)</f>
        <v>2717499</v>
      </c>
      <c r="AR23" s="526">
        <f t="shared" ref="AR23:AS26" si="21">SUM(D23+H23+L23+T23+P23+AF23+X23+AB23+AJ23+AN23)</f>
        <v>4618403</v>
      </c>
      <c r="AS23" s="526">
        <f>SUM(E23+I23+M23+U23+Q23+AG23+Y23+AC23+AK23+AO23)</f>
        <v>5259501</v>
      </c>
      <c r="AT23" s="527">
        <f>SUM(F23+J23+N23+V23+R23+AH23+Z23+AD23+AL23+AP23)</f>
        <v>4229486</v>
      </c>
      <c r="AU23" s="543"/>
      <c r="AV23" s="543"/>
      <c r="AW23" s="543"/>
      <c r="AX23" s="543"/>
      <c r="AY23" s="543"/>
    </row>
    <row r="24" spans="1:51" s="535" customFormat="1" ht="19.5" customHeight="1" x14ac:dyDescent="0.2">
      <c r="A24" s="530"/>
      <c r="B24" s="531" t="s">
        <v>5972</v>
      </c>
      <c r="C24" s="532">
        <f>SUM(C23-C26)</f>
        <v>61297</v>
      </c>
      <c r="D24" s="532">
        <f t="shared" ref="D24:J24" si="22">SUM(D23-D26)</f>
        <v>53990</v>
      </c>
      <c r="E24" s="532">
        <f t="shared" si="22"/>
        <v>66961</v>
      </c>
      <c r="F24" s="532">
        <f t="shared" si="22"/>
        <v>60142</v>
      </c>
      <c r="G24" s="532">
        <f t="shared" si="22"/>
        <v>5411</v>
      </c>
      <c r="H24" s="532">
        <f t="shared" si="22"/>
        <v>7632</v>
      </c>
      <c r="I24" s="532">
        <f t="shared" si="22"/>
        <v>8771</v>
      </c>
      <c r="J24" s="532">
        <f t="shared" si="22"/>
        <v>5229</v>
      </c>
      <c r="K24" s="532">
        <f>SUM(K23-K26)</f>
        <v>503036</v>
      </c>
      <c r="L24" s="532">
        <f>SUM(L23-L26)</f>
        <v>830825</v>
      </c>
      <c r="M24" s="532">
        <f>SUM(M23-M26)</f>
        <v>978607</v>
      </c>
      <c r="N24" s="532">
        <f>SUM(N23-N26)</f>
        <v>761437</v>
      </c>
      <c r="O24" s="532">
        <f>SUM(O23)</f>
        <v>16187</v>
      </c>
      <c r="P24" s="532">
        <f t="shared" ref="P24:Q24" si="23">SUM(P23)</f>
        <v>19000</v>
      </c>
      <c r="Q24" s="532">
        <f t="shared" si="23"/>
        <v>19000</v>
      </c>
      <c r="R24" s="532">
        <f>SUM(R23-R27)</f>
        <v>0</v>
      </c>
      <c r="S24" s="532">
        <f>SUM(S23-S26)</f>
        <v>167951</v>
      </c>
      <c r="T24" s="532">
        <f t="shared" ref="T24:AD24" si="24">SUM(T23-T26)</f>
        <v>402003</v>
      </c>
      <c r="U24" s="532">
        <f t="shared" si="24"/>
        <v>357669</v>
      </c>
      <c r="V24" s="532">
        <f t="shared" si="24"/>
        <v>229948</v>
      </c>
      <c r="W24" s="532">
        <f t="shared" si="24"/>
        <v>321942</v>
      </c>
      <c r="X24" s="532">
        <f t="shared" si="24"/>
        <v>804983</v>
      </c>
      <c r="Y24" s="532">
        <f t="shared" si="24"/>
        <v>1155068</v>
      </c>
      <c r="Z24" s="532">
        <f t="shared" si="24"/>
        <v>492646</v>
      </c>
      <c r="AA24" s="532">
        <f t="shared" si="24"/>
        <v>265189</v>
      </c>
      <c r="AB24" s="532">
        <f t="shared" si="24"/>
        <v>1001662</v>
      </c>
      <c r="AC24" s="532">
        <f t="shared" si="24"/>
        <v>1156025</v>
      </c>
      <c r="AD24" s="532">
        <f t="shared" si="24"/>
        <v>1045703</v>
      </c>
      <c r="AE24" s="532">
        <f>SUM(AE23-AE26)</f>
        <v>3300</v>
      </c>
      <c r="AF24" s="532">
        <f t="shared" ref="AF24:AH24" si="25">SUM(AF23-AF26)</f>
        <v>93873</v>
      </c>
      <c r="AG24" s="532">
        <f t="shared" si="25"/>
        <v>98036</v>
      </c>
      <c r="AH24" s="532">
        <f t="shared" si="25"/>
        <v>97435</v>
      </c>
      <c r="AI24" s="532">
        <f>SUM(AI23-AI26)</f>
        <v>229306</v>
      </c>
      <c r="AJ24" s="532">
        <f>SUM(AJ23-AJ26)</f>
        <v>246007</v>
      </c>
      <c r="AK24" s="532">
        <f t="shared" ref="AK24:AL24" si="26">SUM(AK23-AK26)</f>
        <v>246358</v>
      </c>
      <c r="AL24" s="532">
        <f t="shared" si="26"/>
        <v>246328</v>
      </c>
      <c r="AM24" s="532">
        <f>SUM(AM23-AM25)</f>
        <v>867244</v>
      </c>
      <c r="AN24" s="532">
        <f t="shared" ref="AN24:AO24" si="27">SUM(AN23-AN25)</f>
        <v>750206</v>
      </c>
      <c r="AO24" s="532">
        <f t="shared" si="27"/>
        <v>764814</v>
      </c>
      <c r="AP24" s="532">
        <f>SUM(AP23-AP25)</f>
        <v>763345</v>
      </c>
      <c r="AQ24" s="532">
        <f>SUM(C24+G24+K24+S24+O24+AE24+W24+AA24+AI24+AM24)</f>
        <v>2440863</v>
      </c>
      <c r="AR24" s="532">
        <f>SUM(D24+H24+L24+T24+P24+AF24+X24+AB24+AJ24+AN24)</f>
        <v>4210181</v>
      </c>
      <c r="AS24" s="532">
        <f t="shared" si="21"/>
        <v>4851309</v>
      </c>
      <c r="AT24" s="533">
        <f>SUM(F24+J24+N24+V24+R24+AH24+Z24+AD24+AL24+AP24)</f>
        <v>3702213</v>
      </c>
      <c r="AU24" s="534"/>
      <c r="AV24" s="534"/>
      <c r="AW24" s="534"/>
      <c r="AX24" s="534"/>
      <c r="AY24" s="534"/>
    </row>
    <row r="25" spans="1:51" s="535" customFormat="1" ht="19.5" customHeight="1" x14ac:dyDescent="0.2">
      <c r="A25" s="530"/>
      <c r="B25" s="540" t="s">
        <v>5974</v>
      </c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2"/>
      <c r="AA25" s="532"/>
      <c r="AB25" s="532"/>
      <c r="AC25" s="532"/>
      <c r="AD25" s="532"/>
      <c r="AE25" s="532"/>
      <c r="AF25" s="532"/>
      <c r="AG25" s="532"/>
      <c r="AH25" s="532"/>
      <c r="AI25" s="532"/>
      <c r="AJ25" s="552"/>
      <c r="AK25" s="532"/>
      <c r="AL25" s="532"/>
      <c r="AM25" s="532"/>
      <c r="AN25" s="532">
        <v>245938</v>
      </c>
      <c r="AO25" s="532">
        <v>245938</v>
      </c>
      <c r="AP25" s="532">
        <v>247407</v>
      </c>
      <c r="AQ25" s="532">
        <f t="shared" ref="AQ25:AR25" si="28">SUM(C25+G25+K25+S25+O25+AE25+W25+AA25+AI25+AM25)</f>
        <v>0</v>
      </c>
      <c r="AR25" s="532">
        <f t="shared" si="28"/>
        <v>245938</v>
      </c>
      <c r="AS25" s="532">
        <f t="shared" si="21"/>
        <v>245938</v>
      </c>
      <c r="AT25" s="533">
        <f>SUM(F25+J25+N25+V25+R25+AH25+Z25+AD25+AL25+AP25)</f>
        <v>247407</v>
      </c>
      <c r="AU25" s="534"/>
      <c r="AV25" s="534"/>
      <c r="AW25" s="534"/>
      <c r="AX25" s="534"/>
      <c r="AY25" s="534"/>
    </row>
    <row r="26" spans="1:51" s="535" customFormat="1" ht="20.100000000000001" customHeight="1" x14ac:dyDescent="0.2">
      <c r="A26" s="530"/>
      <c r="B26" s="531" t="s">
        <v>5976</v>
      </c>
      <c r="C26" s="532">
        <v>2424</v>
      </c>
      <c r="D26" s="532">
        <v>2400</v>
      </c>
      <c r="E26" s="532">
        <v>2400</v>
      </c>
      <c r="F26" s="532">
        <v>2376</v>
      </c>
      <c r="G26" s="532">
        <v>296</v>
      </c>
      <c r="H26" s="532">
        <v>281</v>
      </c>
      <c r="I26" s="532">
        <v>281</v>
      </c>
      <c r="J26" s="532">
        <v>271</v>
      </c>
      <c r="K26" s="532">
        <v>81452</v>
      </c>
      <c r="L26" s="532">
        <v>77684</v>
      </c>
      <c r="M26" s="532">
        <v>77684</v>
      </c>
      <c r="N26" s="532">
        <v>108867</v>
      </c>
      <c r="O26" s="532"/>
      <c r="P26" s="532"/>
      <c r="Q26" s="532"/>
      <c r="R26" s="532">
        <v>1764</v>
      </c>
      <c r="S26" s="532">
        <v>179578</v>
      </c>
      <c r="T26" s="532">
        <v>69033</v>
      </c>
      <c r="U26" s="532">
        <v>69033</v>
      </c>
      <c r="V26" s="532">
        <v>72836</v>
      </c>
      <c r="W26" s="532"/>
      <c r="X26" s="532"/>
      <c r="Y26" s="532"/>
      <c r="Z26" s="532">
        <v>68481</v>
      </c>
      <c r="AA26" s="532"/>
      <c r="AB26" s="532"/>
      <c r="AC26" s="532"/>
      <c r="AD26" s="532"/>
      <c r="AE26" s="532"/>
      <c r="AF26" s="532"/>
      <c r="AG26" s="532"/>
      <c r="AH26" s="532"/>
      <c r="AI26" s="532">
        <v>12886</v>
      </c>
      <c r="AJ26" s="532">
        <v>12886</v>
      </c>
      <c r="AK26" s="532">
        <v>12856</v>
      </c>
      <c r="AL26" s="532">
        <v>12886</v>
      </c>
      <c r="AM26" s="532"/>
      <c r="AN26" s="532"/>
      <c r="AO26" s="532">
        <v>4286</v>
      </c>
      <c r="AP26" s="532"/>
      <c r="AQ26" s="532">
        <f>SUM(C26+G26+K26+S26+O26+AE26+W26+AA26+AI26+AM26)</f>
        <v>276636</v>
      </c>
      <c r="AR26" s="532">
        <f>SUM(D26+H26+L26+T26+P26+AF26+X26+AB26+AJ26+AN26)</f>
        <v>162284</v>
      </c>
      <c r="AS26" s="532">
        <f t="shared" si="21"/>
        <v>166540</v>
      </c>
      <c r="AT26" s="533">
        <f>SUM(F26+J26+N26+V26+R26+AH26+Z26+AD26+AL26+AP26)</f>
        <v>267481</v>
      </c>
      <c r="AU26" s="534"/>
      <c r="AV26" s="534"/>
      <c r="AW26" s="534"/>
      <c r="AX26" s="534"/>
      <c r="AY26" s="534"/>
    </row>
    <row r="27" spans="1:51" s="544" customFormat="1" ht="48" customHeight="1" x14ac:dyDescent="0.35">
      <c r="A27" s="523"/>
      <c r="B27" s="553" t="s">
        <v>8</v>
      </c>
      <c r="C27" s="554">
        <f>SUM(C23+C20)</f>
        <v>1057401</v>
      </c>
      <c r="D27" s="526">
        <f>SUM(D23+D20)</f>
        <v>1161062</v>
      </c>
      <c r="E27" s="526">
        <f>SUM(E23+E20)</f>
        <v>1172078</v>
      </c>
      <c r="F27" s="526">
        <f>SUM(F23+F20)</f>
        <v>1142298</v>
      </c>
      <c r="G27" s="526">
        <f t="shared" ref="G27:AP27" si="29">SUM(G23+G20)</f>
        <v>143710</v>
      </c>
      <c r="H27" s="526">
        <f t="shared" si="29"/>
        <v>154856</v>
      </c>
      <c r="I27" s="526">
        <f t="shared" si="29"/>
        <v>154419</v>
      </c>
      <c r="J27" s="526">
        <f>SUM(J23+J20)</f>
        <v>147662</v>
      </c>
      <c r="K27" s="526">
        <f t="shared" si="29"/>
        <v>959519</v>
      </c>
      <c r="L27" s="526">
        <f t="shared" si="29"/>
        <v>1346432</v>
      </c>
      <c r="M27" s="526">
        <f t="shared" si="29"/>
        <v>1501902</v>
      </c>
      <c r="N27" s="526">
        <f t="shared" si="29"/>
        <v>1297031</v>
      </c>
      <c r="O27" s="526">
        <f t="shared" si="29"/>
        <v>16187</v>
      </c>
      <c r="P27" s="526">
        <f t="shared" si="29"/>
        <v>19000</v>
      </c>
      <c r="Q27" s="526">
        <f t="shared" si="29"/>
        <v>19000</v>
      </c>
      <c r="R27" s="526">
        <f t="shared" si="29"/>
        <v>14149</v>
      </c>
      <c r="S27" s="526">
        <f t="shared" si="29"/>
        <v>348754</v>
      </c>
      <c r="T27" s="526">
        <f t="shared" si="29"/>
        <v>471408</v>
      </c>
      <c r="U27" s="526">
        <f t="shared" si="29"/>
        <v>427298</v>
      </c>
      <c r="V27" s="526">
        <f t="shared" si="29"/>
        <v>303379</v>
      </c>
      <c r="W27" s="526">
        <f t="shared" si="29"/>
        <v>338293</v>
      </c>
      <c r="X27" s="526">
        <f t="shared" si="29"/>
        <v>807926</v>
      </c>
      <c r="Y27" s="526">
        <f t="shared" si="29"/>
        <v>1165303</v>
      </c>
      <c r="Z27" s="526">
        <f t="shared" si="29"/>
        <v>570956</v>
      </c>
      <c r="AA27" s="526">
        <f t="shared" si="29"/>
        <v>265189</v>
      </c>
      <c r="AB27" s="526">
        <f t="shared" si="29"/>
        <v>1001662</v>
      </c>
      <c r="AC27" s="526">
        <f t="shared" si="29"/>
        <v>1156025</v>
      </c>
      <c r="AD27" s="526">
        <f t="shared" si="29"/>
        <v>1045703</v>
      </c>
      <c r="AE27" s="526">
        <f t="shared" si="29"/>
        <v>10837</v>
      </c>
      <c r="AF27" s="526">
        <f t="shared" si="29"/>
        <v>93873</v>
      </c>
      <c r="AG27" s="526">
        <f t="shared" si="29"/>
        <v>98036</v>
      </c>
      <c r="AH27" s="526">
        <f t="shared" si="29"/>
        <v>97435</v>
      </c>
      <c r="AI27" s="551">
        <f t="shared" si="29"/>
        <v>242192</v>
      </c>
      <c r="AJ27" s="551">
        <f t="shared" si="29"/>
        <v>258893</v>
      </c>
      <c r="AK27" s="526">
        <f t="shared" si="29"/>
        <v>259214</v>
      </c>
      <c r="AL27" s="526">
        <f t="shared" si="29"/>
        <v>259214</v>
      </c>
      <c r="AM27" s="526">
        <f t="shared" si="29"/>
        <v>867244</v>
      </c>
      <c r="AN27" s="526">
        <f t="shared" si="29"/>
        <v>996144</v>
      </c>
      <c r="AO27" s="526">
        <f t="shared" si="29"/>
        <v>1010752</v>
      </c>
      <c r="AP27" s="526">
        <f t="shared" si="29"/>
        <v>1010752</v>
      </c>
      <c r="AQ27" s="526">
        <f>SUM(AQ23+AQ20-AM27)</f>
        <v>3382082</v>
      </c>
      <c r="AR27" s="526">
        <f t="shared" ref="AR27:AT27" si="30">SUM(AR23+AR20-AN27)</f>
        <v>5315112</v>
      </c>
      <c r="AS27" s="526">
        <f t="shared" si="30"/>
        <v>5953275</v>
      </c>
      <c r="AT27" s="527">
        <f t="shared" si="30"/>
        <v>4877827</v>
      </c>
      <c r="AU27" s="543"/>
      <c r="AV27" s="543"/>
      <c r="AW27" s="543"/>
      <c r="AX27" s="543"/>
      <c r="AY27" s="543"/>
    </row>
    <row r="28" spans="1:51" s="535" customFormat="1" ht="20.100000000000001" customHeight="1" x14ac:dyDescent="0.2">
      <c r="A28" s="555"/>
      <c r="B28" s="531" t="s">
        <v>5972</v>
      </c>
      <c r="C28" s="556">
        <f t="shared" ref="C28:AP28" si="31">SUM(C21+C24)</f>
        <v>868989</v>
      </c>
      <c r="D28" s="532">
        <f t="shared" si="31"/>
        <v>955053</v>
      </c>
      <c r="E28" s="532">
        <f t="shared" si="31"/>
        <v>964869</v>
      </c>
      <c r="F28" s="532">
        <f t="shared" si="31"/>
        <v>951764</v>
      </c>
      <c r="G28" s="532">
        <f t="shared" si="31"/>
        <v>116303</v>
      </c>
      <c r="H28" s="532">
        <f t="shared" si="31"/>
        <v>125908</v>
      </c>
      <c r="I28" s="532">
        <f t="shared" si="31"/>
        <v>125302</v>
      </c>
      <c r="J28" s="532">
        <f t="shared" si="31"/>
        <v>120670</v>
      </c>
      <c r="K28" s="532">
        <f t="shared" si="31"/>
        <v>855575</v>
      </c>
      <c r="L28" s="532">
        <f t="shared" si="31"/>
        <v>1240844</v>
      </c>
      <c r="M28" s="532">
        <f t="shared" si="31"/>
        <v>1396924</v>
      </c>
      <c r="N28" s="532">
        <f t="shared" si="31"/>
        <v>1164920</v>
      </c>
      <c r="O28" s="532">
        <f t="shared" si="31"/>
        <v>16187</v>
      </c>
      <c r="P28" s="532">
        <f t="shared" si="31"/>
        <v>19000</v>
      </c>
      <c r="Q28" s="532">
        <f t="shared" si="31"/>
        <v>19000</v>
      </c>
      <c r="R28" s="532">
        <f t="shared" si="31"/>
        <v>0</v>
      </c>
      <c r="S28" s="532">
        <f t="shared" si="31"/>
        <v>169176</v>
      </c>
      <c r="T28" s="532">
        <f t="shared" si="31"/>
        <v>402284</v>
      </c>
      <c r="U28" s="532">
        <f t="shared" si="31"/>
        <v>358174</v>
      </c>
      <c r="V28" s="532">
        <f t="shared" si="31"/>
        <v>230452</v>
      </c>
      <c r="W28" s="532">
        <f t="shared" si="31"/>
        <v>335797</v>
      </c>
      <c r="X28" s="532">
        <f t="shared" si="31"/>
        <v>807128</v>
      </c>
      <c r="Y28" s="532">
        <f t="shared" si="31"/>
        <v>1163795</v>
      </c>
      <c r="Z28" s="532">
        <f t="shared" si="31"/>
        <v>501056</v>
      </c>
      <c r="AA28" s="532">
        <f t="shared" si="31"/>
        <v>265189</v>
      </c>
      <c r="AB28" s="532">
        <f t="shared" si="31"/>
        <v>1001662</v>
      </c>
      <c r="AC28" s="532">
        <f t="shared" si="31"/>
        <v>1156025</v>
      </c>
      <c r="AD28" s="532">
        <f t="shared" si="31"/>
        <v>1045703</v>
      </c>
      <c r="AE28" s="532">
        <f t="shared" si="31"/>
        <v>10837</v>
      </c>
      <c r="AF28" s="532">
        <f t="shared" si="31"/>
        <v>93873</v>
      </c>
      <c r="AG28" s="532">
        <f t="shared" si="31"/>
        <v>98036</v>
      </c>
      <c r="AH28" s="532">
        <f t="shared" si="31"/>
        <v>97435</v>
      </c>
      <c r="AI28" s="532">
        <f t="shared" si="31"/>
        <v>229306</v>
      </c>
      <c r="AJ28" s="532">
        <f t="shared" si="31"/>
        <v>246007</v>
      </c>
      <c r="AK28" s="532">
        <f t="shared" si="31"/>
        <v>246358</v>
      </c>
      <c r="AL28" s="532">
        <f t="shared" si="31"/>
        <v>246328</v>
      </c>
      <c r="AM28" s="532">
        <f t="shared" si="31"/>
        <v>867244</v>
      </c>
      <c r="AN28" s="532">
        <f t="shared" si="31"/>
        <v>750206</v>
      </c>
      <c r="AO28" s="532">
        <f t="shared" si="31"/>
        <v>764814</v>
      </c>
      <c r="AP28" s="532">
        <f t="shared" si="31"/>
        <v>763345</v>
      </c>
      <c r="AQ28" s="532">
        <f>SUM(AQ21+AQ24-AM28)</f>
        <v>2867359</v>
      </c>
      <c r="AR28" s="532">
        <f t="shared" ref="AR28:AT29" si="32">SUM(AR21+AR24-AN28)</f>
        <v>4891759</v>
      </c>
      <c r="AS28" s="532">
        <f>SUM(AS21+AS24-AO28)</f>
        <v>5528483</v>
      </c>
      <c r="AT28" s="533">
        <f t="shared" si="32"/>
        <v>4358328</v>
      </c>
      <c r="AU28" s="534"/>
      <c r="AV28" s="534"/>
      <c r="AW28" s="534"/>
      <c r="AX28" s="534"/>
      <c r="AY28" s="534"/>
    </row>
    <row r="29" spans="1:51" s="535" customFormat="1" ht="12.75" x14ac:dyDescent="0.2">
      <c r="A29" s="555"/>
      <c r="B29" s="540" t="s">
        <v>5974</v>
      </c>
      <c r="C29" s="556">
        <f t="shared" ref="C29:AL29" si="33">SUM(C22)</f>
        <v>185988</v>
      </c>
      <c r="D29" s="532">
        <f t="shared" si="33"/>
        <v>203609</v>
      </c>
      <c r="E29" s="532">
        <f t="shared" si="33"/>
        <v>204809</v>
      </c>
      <c r="F29" s="532">
        <f t="shared" si="33"/>
        <v>188158</v>
      </c>
      <c r="G29" s="532">
        <f t="shared" si="33"/>
        <v>27111</v>
      </c>
      <c r="H29" s="532">
        <f t="shared" si="33"/>
        <v>28667</v>
      </c>
      <c r="I29" s="532">
        <f t="shared" si="33"/>
        <v>28836</v>
      </c>
      <c r="J29" s="532">
        <f t="shared" si="33"/>
        <v>0</v>
      </c>
      <c r="K29" s="532">
        <f t="shared" si="33"/>
        <v>22492</v>
      </c>
      <c r="L29" s="532">
        <f t="shared" si="33"/>
        <v>27904</v>
      </c>
      <c r="M29" s="532">
        <f t="shared" si="33"/>
        <v>27294</v>
      </c>
      <c r="N29" s="532">
        <f t="shared" si="33"/>
        <v>23244</v>
      </c>
      <c r="O29" s="532">
        <f t="shared" si="33"/>
        <v>0</v>
      </c>
      <c r="P29" s="532">
        <f t="shared" si="33"/>
        <v>0</v>
      </c>
      <c r="Q29" s="532">
        <f t="shared" si="33"/>
        <v>0</v>
      </c>
      <c r="R29" s="532">
        <f t="shared" si="33"/>
        <v>0</v>
      </c>
      <c r="S29" s="532">
        <f t="shared" si="33"/>
        <v>0</v>
      </c>
      <c r="T29" s="532">
        <f t="shared" si="33"/>
        <v>91</v>
      </c>
      <c r="U29" s="532">
        <f t="shared" si="33"/>
        <v>91</v>
      </c>
      <c r="V29" s="532">
        <f t="shared" si="33"/>
        <v>91</v>
      </c>
      <c r="W29" s="532">
        <f t="shared" si="33"/>
        <v>2496</v>
      </c>
      <c r="X29" s="532">
        <f t="shared" si="33"/>
        <v>798</v>
      </c>
      <c r="Y29" s="532">
        <f t="shared" si="33"/>
        <v>1508</v>
      </c>
      <c r="Z29" s="532">
        <f t="shared" si="33"/>
        <v>1419</v>
      </c>
      <c r="AA29" s="532">
        <f t="shared" si="33"/>
        <v>0</v>
      </c>
      <c r="AB29" s="532">
        <f t="shared" si="33"/>
        <v>0</v>
      </c>
      <c r="AC29" s="532">
        <f t="shared" si="33"/>
        <v>0</v>
      </c>
      <c r="AD29" s="532">
        <f t="shared" si="33"/>
        <v>0</v>
      </c>
      <c r="AE29" s="532">
        <f t="shared" si="33"/>
        <v>0</v>
      </c>
      <c r="AF29" s="532">
        <f t="shared" si="33"/>
        <v>0</v>
      </c>
      <c r="AG29" s="532">
        <f t="shared" si="33"/>
        <v>0</v>
      </c>
      <c r="AH29" s="532">
        <f t="shared" si="33"/>
        <v>0</v>
      </c>
      <c r="AI29" s="532">
        <f t="shared" si="33"/>
        <v>0</v>
      </c>
      <c r="AJ29" s="532">
        <f t="shared" si="33"/>
        <v>0</v>
      </c>
      <c r="AK29" s="532">
        <f t="shared" si="33"/>
        <v>0</v>
      </c>
      <c r="AL29" s="532">
        <f t="shared" si="33"/>
        <v>0</v>
      </c>
      <c r="AM29" s="532">
        <f t="shared" ref="AM29:AP30" si="34">SUM(AM25)</f>
        <v>0</v>
      </c>
      <c r="AN29" s="532">
        <f t="shared" si="34"/>
        <v>245938</v>
      </c>
      <c r="AO29" s="532">
        <f>SUM(AO25)</f>
        <v>245938</v>
      </c>
      <c r="AP29" s="532">
        <f>SUM(AP25)</f>
        <v>247407</v>
      </c>
      <c r="AQ29" s="532">
        <f t="shared" ref="AQ29" si="35">SUM(AQ22+AQ25-AM29)</f>
        <v>238087</v>
      </c>
      <c r="AR29" s="532">
        <f t="shared" si="32"/>
        <v>261069</v>
      </c>
      <c r="AS29" s="532">
        <f t="shared" si="32"/>
        <v>262538</v>
      </c>
      <c r="AT29" s="533">
        <f t="shared" si="32"/>
        <v>239633</v>
      </c>
      <c r="AU29" s="534"/>
      <c r="AV29" s="534"/>
      <c r="AW29" s="534"/>
      <c r="AX29" s="534"/>
      <c r="AY29" s="534"/>
    </row>
    <row r="30" spans="1:51" s="535" customFormat="1" ht="20.100000000000001" customHeight="1" thickBot="1" x14ac:dyDescent="0.25">
      <c r="A30" s="557"/>
      <c r="B30" s="558" t="s">
        <v>5976</v>
      </c>
      <c r="C30" s="559">
        <f t="shared" ref="C30:AL30" si="36">SUM(C26)</f>
        <v>2424</v>
      </c>
      <c r="D30" s="560">
        <f t="shared" si="36"/>
        <v>2400</v>
      </c>
      <c r="E30" s="560">
        <f t="shared" si="36"/>
        <v>2400</v>
      </c>
      <c r="F30" s="560">
        <f t="shared" si="36"/>
        <v>2376</v>
      </c>
      <c r="G30" s="560">
        <f t="shared" si="36"/>
        <v>296</v>
      </c>
      <c r="H30" s="560">
        <f t="shared" si="36"/>
        <v>281</v>
      </c>
      <c r="I30" s="560">
        <f t="shared" si="36"/>
        <v>281</v>
      </c>
      <c r="J30" s="560">
        <f t="shared" si="36"/>
        <v>271</v>
      </c>
      <c r="K30" s="560">
        <f t="shared" si="36"/>
        <v>81452</v>
      </c>
      <c r="L30" s="560">
        <f t="shared" si="36"/>
        <v>77684</v>
      </c>
      <c r="M30" s="560">
        <f t="shared" si="36"/>
        <v>77684</v>
      </c>
      <c r="N30" s="560">
        <f t="shared" si="36"/>
        <v>108867</v>
      </c>
      <c r="O30" s="560">
        <f t="shared" si="36"/>
        <v>0</v>
      </c>
      <c r="P30" s="560">
        <f t="shared" si="36"/>
        <v>0</v>
      </c>
      <c r="Q30" s="560">
        <f t="shared" si="36"/>
        <v>0</v>
      </c>
      <c r="R30" s="560">
        <f t="shared" si="36"/>
        <v>1764</v>
      </c>
      <c r="S30" s="560">
        <f t="shared" si="36"/>
        <v>179578</v>
      </c>
      <c r="T30" s="560">
        <f t="shared" si="36"/>
        <v>69033</v>
      </c>
      <c r="U30" s="560">
        <f t="shared" si="36"/>
        <v>69033</v>
      </c>
      <c r="V30" s="560">
        <f t="shared" si="36"/>
        <v>72836</v>
      </c>
      <c r="W30" s="560">
        <f t="shared" si="36"/>
        <v>0</v>
      </c>
      <c r="X30" s="560">
        <f t="shared" si="36"/>
        <v>0</v>
      </c>
      <c r="Y30" s="560">
        <f t="shared" si="36"/>
        <v>0</v>
      </c>
      <c r="Z30" s="560">
        <f t="shared" si="36"/>
        <v>68481</v>
      </c>
      <c r="AA30" s="560">
        <f t="shared" si="36"/>
        <v>0</v>
      </c>
      <c r="AB30" s="560">
        <f t="shared" si="36"/>
        <v>0</v>
      </c>
      <c r="AC30" s="560">
        <f t="shared" si="36"/>
        <v>0</v>
      </c>
      <c r="AD30" s="560">
        <f t="shared" si="36"/>
        <v>0</v>
      </c>
      <c r="AE30" s="560">
        <f t="shared" si="36"/>
        <v>0</v>
      </c>
      <c r="AF30" s="560">
        <f t="shared" si="36"/>
        <v>0</v>
      </c>
      <c r="AG30" s="560">
        <f t="shared" si="36"/>
        <v>0</v>
      </c>
      <c r="AH30" s="560">
        <f t="shared" si="36"/>
        <v>0</v>
      </c>
      <c r="AI30" s="560">
        <f t="shared" si="36"/>
        <v>12886</v>
      </c>
      <c r="AJ30" s="560">
        <f t="shared" si="36"/>
        <v>12886</v>
      </c>
      <c r="AK30" s="560">
        <f t="shared" si="36"/>
        <v>12856</v>
      </c>
      <c r="AL30" s="560">
        <f t="shared" si="36"/>
        <v>12886</v>
      </c>
      <c r="AM30" s="560">
        <f t="shared" si="34"/>
        <v>0</v>
      </c>
      <c r="AN30" s="560">
        <f t="shared" si="34"/>
        <v>0</v>
      </c>
      <c r="AO30" s="560">
        <f t="shared" si="34"/>
        <v>4286</v>
      </c>
      <c r="AP30" s="560">
        <f t="shared" si="34"/>
        <v>0</v>
      </c>
      <c r="AQ30" s="560">
        <f>SUM(AQ26-AM30)</f>
        <v>276636</v>
      </c>
      <c r="AR30" s="560">
        <f t="shared" ref="AR30" si="37">SUM(AR26-AN30)</f>
        <v>162284</v>
      </c>
      <c r="AS30" s="560">
        <f>SUM(AS26-AO30)</f>
        <v>162254</v>
      </c>
      <c r="AT30" s="561">
        <f>SUM(AT26)</f>
        <v>267481</v>
      </c>
      <c r="AU30" s="534"/>
      <c r="AV30" s="534"/>
      <c r="AW30" s="534"/>
      <c r="AX30" s="534"/>
      <c r="AY30" s="534"/>
    </row>
  </sheetData>
  <mergeCells count="16">
    <mergeCell ref="AM2:AP2"/>
    <mergeCell ref="C1:V1"/>
    <mergeCell ref="W1:AH1"/>
    <mergeCell ref="AI1:AP1"/>
    <mergeCell ref="AQ1:AT2"/>
    <mergeCell ref="O2:R2"/>
    <mergeCell ref="S2:V2"/>
    <mergeCell ref="W2:Z2"/>
    <mergeCell ref="AA2:AD2"/>
    <mergeCell ref="AE2:AH2"/>
    <mergeCell ref="AI2:AL2"/>
    <mergeCell ref="A2:A3"/>
    <mergeCell ref="B2:B3"/>
    <mergeCell ref="C2:F2"/>
    <mergeCell ref="G2:J2"/>
    <mergeCell ref="K2:N2"/>
  </mergeCells>
  <printOptions horizontalCentered="1" verticalCentered="1" gridLines="1" gridLinesSet="0"/>
  <pageMargins left="0" right="0" top="1.3779527559055118" bottom="0.59055118110236227" header="0.6692913385826772" footer="0.51181102362204722"/>
  <pageSetup paperSize="9" scale="39" orientation="landscape" r:id="rId1"/>
  <headerFooter alignWithMargins="0">
    <oddHeader>&amp;C&amp;"Times New Roman CE,Félkövér"&amp;20Kiemelt kiadási előirányzatok címenként 2023. évben
&amp;R
&amp;"Times New Roman CE,Félkövér"&amp;16 3. melléklet   a  8/2024. (V.23.) önkormányzati rendelethez  &amp;"Times New Roman CE,Normál"&amp;12
adatok ezer Ft-ban</oddHeader>
  </headerFooter>
  <colBreaks count="1" manualBreakCount="1">
    <brk id="26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91"/>
  <sheetViews>
    <sheetView topLeftCell="A37" zoomScaleNormal="100" workbookViewId="0">
      <selection activeCell="C53" sqref="C53"/>
    </sheetView>
  </sheetViews>
  <sheetFormatPr defaultColWidth="9.140625" defaultRowHeight="15.75" x14ac:dyDescent="0.25"/>
  <cols>
    <col min="1" max="1" width="8.140625" style="26" customWidth="1"/>
    <col min="2" max="2" width="61" style="26" customWidth="1"/>
    <col min="3" max="3" width="13.7109375" style="26" customWidth="1"/>
    <col min="4" max="4" width="14.42578125" style="26" customWidth="1"/>
    <col min="5" max="5" width="12.7109375" style="26" customWidth="1"/>
    <col min="6" max="6" width="9.140625" style="26"/>
    <col min="7" max="7" width="11.28515625" style="26" bestFit="1" customWidth="1"/>
    <col min="8" max="16384" width="9.140625" style="26"/>
  </cols>
  <sheetData>
    <row r="1" spans="1:5" s="28" customFormat="1" ht="29.25" customHeight="1" x14ac:dyDescent="0.25">
      <c r="A1" s="1029" t="s">
        <v>1694</v>
      </c>
      <c r="B1" s="1030"/>
      <c r="C1" s="1030"/>
      <c r="D1" s="1030"/>
      <c r="E1" s="1030"/>
    </row>
    <row r="2" spans="1:5" s="28" customFormat="1" ht="42.75" x14ac:dyDescent="0.25">
      <c r="A2" s="25"/>
      <c r="B2" s="25" t="s">
        <v>0</v>
      </c>
      <c r="C2" s="37" t="s">
        <v>1695</v>
      </c>
      <c r="D2" s="37" t="s">
        <v>1696</v>
      </c>
      <c r="E2" s="37" t="s">
        <v>1697</v>
      </c>
    </row>
    <row r="3" spans="1:5" x14ac:dyDescent="0.25">
      <c r="A3" s="31" t="s">
        <v>99</v>
      </c>
      <c r="B3" s="32" t="s">
        <v>1784</v>
      </c>
      <c r="C3" s="33">
        <v>993677</v>
      </c>
      <c r="D3" s="33">
        <v>0</v>
      </c>
      <c r="E3" s="33">
        <f>SUM(C3:D3)</f>
        <v>993677</v>
      </c>
    </row>
    <row r="4" spans="1:5" x14ac:dyDescent="0.25">
      <c r="A4" s="31" t="s">
        <v>1698</v>
      </c>
      <c r="B4" s="32" t="s">
        <v>1785</v>
      </c>
      <c r="C4" s="33">
        <v>5675</v>
      </c>
      <c r="D4" s="33">
        <v>0</v>
      </c>
      <c r="E4" s="33">
        <f t="shared" ref="E4:E10" si="0">SUM(C4:D4)</f>
        <v>5675</v>
      </c>
    </row>
    <row r="5" spans="1:5" x14ac:dyDescent="0.25">
      <c r="A5" s="31" t="s">
        <v>100</v>
      </c>
      <c r="B5" s="59" t="s">
        <v>2277</v>
      </c>
      <c r="C5" s="60">
        <v>542</v>
      </c>
      <c r="D5" s="33">
        <v>0</v>
      </c>
      <c r="E5" s="33">
        <f t="shared" si="0"/>
        <v>542</v>
      </c>
    </row>
    <row r="6" spans="1:5" x14ac:dyDescent="0.25">
      <c r="A6" s="31" t="s">
        <v>1699</v>
      </c>
      <c r="B6" s="32" t="s">
        <v>1786</v>
      </c>
      <c r="C6" s="33">
        <v>7098</v>
      </c>
      <c r="D6" s="33">
        <v>0</v>
      </c>
      <c r="E6" s="33">
        <f t="shared" si="0"/>
        <v>7098</v>
      </c>
    </row>
    <row r="7" spans="1:5" x14ac:dyDescent="0.25">
      <c r="A7" s="31" t="s">
        <v>1701</v>
      </c>
      <c r="B7" s="32" t="s">
        <v>1787</v>
      </c>
      <c r="C7" s="33">
        <v>15266</v>
      </c>
      <c r="D7" s="33">
        <v>0</v>
      </c>
      <c r="E7" s="33">
        <f t="shared" si="0"/>
        <v>15266</v>
      </c>
    </row>
    <row r="8" spans="1:5" x14ac:dyDescent="0.25">
      <c r="A8" s="31" t="s">
        <v>1702</v>
      </c>
      <c r="B8" s="32" t="s">
        <v>1788</v>
      </c>
      <c r="C8" s="33">
        <v>23993</v>
      </c>
      <c r="D8" s="33">
        <v>0</v>
      </c>
      <c r="E8" s="33">
        <f t="shared" si="0"/>
        <v>23993</v>
      </c>
    </row>
    <row r="9" spans="1:5" x14ac:dyDescent="0.25">
      <c r="A9" s="31" t="s">
        <v>101</v>
      </c>
      <c r="B9" s="32" t="s">
        <v>1789</v>
      </c>
      <c r="C9" s="33">
        <v>4593</v>
      </c>
      <c r="D9" s="33">
        <v>0</v>
      </c>
      <c r="E9" s="33">
        <f t="shared" si="0"/>
        <v>4593</v>
      </c>
    </row>
    <row r="10" spans="1:5" x14ac:dyDescent="0.25">
      <c r="A10" s="31" t="s">
        <v>103</v>
      </c>
      <c r="B10" s="32" t="s">
        <v>1790</v>
      </c>
      <c r="C10" s="33">
        <v>27507</v>
      </c>
      <c r="D10" s="33">
        <v>0</v>
      </c>
      <c r="E10" s="33">
        <f t="shared" si="0"/>
        <v>27507</v>
      </c>
    </row>
    <row r="11" spans="1:5" x14ac:dyDescent="0.25">
      <c r="A11" s="34" t="s">
        <v>104</v>
      </c>
      <c r="B11" s="35" t="s">
        <v>1791</v>
      </c>
      <c r="C11" s="36">
        <f>SUM(C3:C10)</f>
        <v>1078351</v>
      </c>
      <c r="D11" s="36">
        <f t="shared" ref="D11" si="1">SUM(D3:D10)</f>
        <v>0</v>
      </c>
      <c r="E11" s="36">
        <f>SUM(E3:E10)</f>
        <v>1078351</v>
      </c>
    </row>
    <row r="12" spans="1:5" x14ac:dyDescent="0.25">
      <c r="A12" s="31" t="s">
        <v>105</v>
      </c>
      <c r="B12" s="32" t="s">
        <v>1792</v>
      </c>
      <c r="C12" s="33">
        <v>33751</v>
      </c>
      <c r="D12" s="33">
        <v>0</v>
      </c>
      <c r="E12" s="33">
        <f>SUM(C12:D12)</f>
        <v>33751</v>
      </c>
    </row>
    <row r="13" spans="1:5" ht="31.5" x14ac:dyDescent="0.25">
      <c r="A13" s="31" t="s">
        <v>106</v>
      </c>
      <c r="B13" s="32" t="s">
        <v>1793</v>
      </c>
      <c r="C13" s="33">
        <v>16975</v>
      </c>
      <c r="D13" s="33">
        <v>0</v>
      </c>
      <c r="E13" s="33">
        <f t="shared" ref="E13:E14" si="2">SUM(C13:D13)</f>
        <v>16975</v>
      </c>
    </row>
    <row r="14" spans="1:5" x14ac:dyDescent="0.25">
      <c r="A14" s="31" t="s">
        <v>1707</v>
      </c>
      <c r="B14" s="32" t="s">
        <v>1794</v>
      </c>
      <c r="C14" s="33">
        <v>13221</v>
      </c>
      <c r="D14" s="33">
        <v>0</v>
      </c>
      <c r="E14" s="33">
        <f t="shared" si="2"/>
        <v>13221</v>
      </c>
    </row>
    <row r="15" spans="1:5" x14ac:dyDescent="0.25">
      <c r="A15" s="34" t="s">
        <v>1708</v>
      </c>
      <c r="B15" s="35" t="s">
        <v>1795</v>
      </c>
      <c r="C15" s="36">
        <f>SUM(C12:C14)</f>
        <v>63947</v>
      </c>
      <c r="D15" s="36">
        <v>0</v>
      </c>
      <c r="E15" s="36">
        <f>SUM(E12:E14)</f>
        <v>63947</v>
      </c>
    </row>
    <row r="16" spans="1:5" x14ac:dyDescent="0.25">
      <c r="A16" s="34" t="s">
        <v>1709</v>
      </c>
      <c r="B16" s="35" t="s">
        <v>1796</v>
      </c>
      <c r="C16" s="36">
        <f>SUM(C11,C15)</f>
        <v>1142298</v>
      </c>
      <c r="D16" s="36">
        <f t="shared" ref="D16:E16" si="3">SUM(D11,D15)</f>
        <v>0</v>
      </c>
      <c r="E16" s="36">
        <f t="shared" si="3"/>
        <v>1142298</v>
      </c>
    </row>
    <row r="17" spans="1:5" ht="31.5" x14ac:dyDescent="0.25">
      <c r="A17" s="34" t="s">
        <v>1710</v>
      </c>
      <c r="B17" s="35" t="s">
        <v>4416</v>
      </c>
      <c r="C17" s="36">
        <f>SUM(C18:C21)</f>
        <v>147662</v>
      </c>
      <c r="D17" s="36">
        <v>0</v>
      </c>
      <c r="E17" s="36">
        <f>SUM(C17:D17)</f>
        <v>147662</v>
      </c>
    </row>
    <row r="18" spans="1:5" x14ac:dyDescent="0.25">
      <c r="A18" s="31" t="s">
        <v>107</v>
      </c>
      <c r="B18" s="32" t="s">
        <v>1797</v>
      </c>
      <c r="C18" s="33">
        <v>134016</v>
      </c>
      <c r="D18" s="33">
        <v>0</v>
      </c>
      <c r="E18" s="33">
        <f>SUM(C18:D18)</f>
        <v>134016</v>
      </c>
    </row>
    <row r="19" spans="1:5" x14ac:dyDescent="0.25">
      <c r="A19" s="31" t="s">
        <v>108</v>
      </c>
      <c r="B19" s="32" t="s">
        <v>1798</v>
      </c>
      <c r="C19" s="33">
        <v>7638</v>
      </c>
      <c r="D19" s="33">
        <v>0</v>
      </c>
      <c r="E19" s="33">
        <f t="shared" ref="E19:E21" si="4">SUM(C19:D19)</f>
        <v>7638</v>
      </c>
    </row>
    <row r="20" spans="1:5" x14ac:dyDescent="0.25">
      <c r="A20" s="31">
        <v>25</v>
      </c>
      <c r="B20" s="32" t="s">
        <v>1799</v>
      </c>
      <c r="C20" s="33">
        <v>2358</v>
      </c>
      <c r="D20" s="33">
        <v>0</v>
      </c>
      <c r="E20" s="33">
        <f t="shared" si="4"/>
        <v>2358</v>
      </c>
    </row>
    <row r="21" spans="1:5" x14ac:dyDescent="0.25">
      <c r="A21" s="31">
        <v>27</v>
      </c>
      <c r="B21" s="32" t="s">
        <v>1800</v>
      </c>
      <c r="C21" s="33">
        <v>3650</v>
      </c>
      <c r="D21" s="33">
        <v>0</v>
      </c>
      <c r="E21" s="33">
        <f t="shared" si="4"/>
        <v>3650</v>
      </c>
    </row>
    <row r="22" spans="1:5" x14ac:dyDescent="0.25">
      <c r="A22" s="31">
        <v>28</v>
      </c>
      <c r="B22" s="32" t="s">
        <v>1801</v>
      </c>
      <c r="C22" s="33">
        <v>31760</v>
      </c>
      <c r="D22" s="33">
        <v>0</v>
      </c>
      <c r="E22" s="33">
        <f>SUM(C22:D22)</f>
        <v>31760</v>
      </c>
    </row>
    <row r="23" spans="1:5" x14ac:dyDescent="0.25">
      <c r="A23" s="31">
        <v>29</v>
      </c>
      <c r="B23" s="32" t="s">
        <v>1802</v>
      </c>
      <c r="C23" s="33">
        <v>151081</v>
      </c>
      <c r="D23" s="33">
        <v>0</v>
      </c>
      <c r="E23" s="33">
        <f>SUM(C23:D23)</f>
        <v>151081</v>
      </c>
    </row>
    <row r="24" spans="1:5" x14ac:dyDescent="0.25">
      <c r="A24" s="34">
        <v>31</v>
      </c>
      <c r="B24" s="35" t="s">
        <v>2281</v>
      </c>
      <c r="C24" s="36">
        <f>SUM(C22:C23)</f>
        <v>182841</v>
      </c>
      <c r="D24" s="36">
        <v>0</v>
      </c>
      <c r="E24" s="36">
        <f>SUM(E22:E23)</f>
        <v>182841</v>
      </c>
    </row>
    <row r="25" spans="1:5" x14ac:dyDescent="0.25">
      <c r="A25" s="31">
        <v>32</v>
      </c>
      <c r="B25" s="32" t="s">
        <v>1803</v>
      </c>
      <c r="C25" s="33">
        <v>10817</v>
      </c>
      <c r="D25" s="33">
        <v>0</v>
      </c>
      <c r="E25" s="33">
        <f>SUM(C25:D25)</f>
        <v>10817</v>
      </c>
    </row>
    <row r="26" spans="1:5" x14ac:dyDescent="0.25">
      <c r="A26" s="31">
        <v>33</v>
      </c>
      <c r="B26" s="32" t="s">
        <v>1804</v>
      </c>
      <c r="C26" s="33">
        <v>2689</v>
      </c>
      <c r="D26" s="33">
        <v>0</v>
      </c>
      <c r="E26" s="33">
        <f>SUM(C26:D26)</f>
        <v>2689</v>
      </c>
    </row>
    <row r="27" spans="1:5" x14ac:dyDescent="0.25">
      <c r="A27" s="34">
        <v>34</v>
      </c>
      <c r="B27" s="35" t="s">
        <v>2282</v>
      </c>
      <c r="C27" s="36">
        <f>SUM(C25:C26)</f>
        <v>13506</v>
      </c>
      <c r="D27" s="36">
        <v>0</v>
      </c>
      <c r="E27" s="36">
        <f>SUM(E25:E26)</f>
        <v>13506</v>
      </c>
    </row>
    <row r="28" spans="1:5" x14ac:dyDescent="0.25">
      <c r="A28" s="31">
        <v>35</v>
      </c>
      <c r="B28" s="32" t="s">
        <v>5598</v>
      </c>
      <c r="C28" s="33">
        <v>68354</v>
      </c>
      <c r="D28" s="33">
        <v>0</v>
      </c>
      <c r="E28" s="33">
        <f>SUM(C28:D28)</f>
        <v>68354</v>
      </c>
    </row>
    <row r="29" spans="1:5" x14ac:dyDescent="0.25">
      <c r="A29" s="58">
        <v>36</v>
      </c>
      <c r="B29" s="59" t="s">
        <v>5599</v>
      </c>
      <c r="C29" s="60">
        <v>19205</v>
      </c>
      <c r="D29" s="33">
        <v>0</v>
      </c>
      <c r="E29" s="33">
        <f t="shared" ref="E29:E32" si="5">SUM(C29:D29)</f>
        <v>19205</v>
      </c>
    </row>
    <row r="30" spans="1:5" x14ac:dyDescent="0.25">
      <c r="A30" s="58">
        <v>37</v>
      </c>
      <c r="B30" s="59" t="s">
        <v>5601</v>
      </c>
      <c r="C30" s="60">
        <v>11675</v>
      </c>
      <c r="D30" s="33">
        <v>0</v>
      </c>
      <c r="E30" s="33">
        <f t="shared" si="5"/>
        <v>11675</v>
      </c>
    </row>
    <row r="31" spans="1:5" x14ac:dyDescent="0.25">
      <c r="A31" s="58">
        <v>38</v>
      </c>
      <c r="B31" s="59" t="s">
        <v>5600</v>
      </c>
      <c r="C31" s="60">
        <v>4140</v>
      </c>
      <c r="D31" s="33">
        <v>0</v>
      </c>
      <c r="E31" s="33">
        <f t="shared" si="5"/>
        <v>4140</v>
      </c>
    </row>
    <row r="32" spans="1:5" x14ac:dyDescent="0.25">
      <c r="A32" s="365">
        <v>39</v>
      </c>
      <c r="B32" s="61" t="s">
        <v>5603</v>
      </c>
      <c r="C32" s="258">
        <f>SUM(C28:C31)</f>
        <v>103374</v>
      </c>
      <c r="D32" s="36">
        <v>0</v>
      </c>
      <c r="E32" s="36">
        <f t="shared" si="5"/>
        <v>103374</v>
      </c>
    </row>
    <row r="33" spans="1:5" x14ac:dyDescent="0.25">
      <c r="A33" s="31">
        <v>40</v>
      </c>
      <c r="B33" s="32" t="s">
        <v>1805</v>
      </c>
      <c r="C33" s="33">
        <v>3074</v>
      </c>
      <c r="D33" s="33">
        <v>0</v>
      </c>
      <c r="E33" s="33">
        <f t="shared" ref="E33:E40" si="6">SUM(C33:D33)</f>
        <v>3074</v>
      </c>
    </row>
    <row r="34" spans="1:5" x14ac:dyDescent="0.25">
      <c r="A34" s="31">
        <v>41</v>
      </c>
      <c r="B34" s="32" t="s">
        <v>5604</v>
      </c>
      <c r="C34" s="33">
        <v>1583</v>
      </c>
      <c r="D34" s="33">
        <v>0</v>
      </c>
      <c r="E34" s="33">
        <f t="shared" si="6"/>
        <v>1583</v>
      </c>
    </row>
    <row r="35" spans="1:5" x14ac:dyDescent="0.25">
      <c r="A35" s="31">
        <v>43</v>
      </c>
      <c r="B35" s="32" t="s">
        <v>1806</v>
      </c>
      <c r="C35" s="33">
        <v>34306</v>
      </c>
      <c r="D35" s="33">
        <v>0</v>
      </c>
      <c r="E35" s="33">
        <f t="shared" si="6"/>
        <v>34306</v>
      </c>
    </row>
    <row r="36" spans="1:5" x14ac:dyDescent="0.25">
      <c r="A36" s="31">
        <v>44</v>
      </c>
      <c r="B36" s="32" t="s">
        <v>5605</v>
      </c>
      <c r="C36" s="33">
        <v>8231</v>
      </c>
      <c r="D36" s="33">
        <v>0</v>
      </c>
      <c r="E36" s="33">
        <f t="shared" si="6"/>
        <v>8231</v>
      </c>
    </row>
    <row r="37" spans="1:5" x14ac:dyDescent="0.25">
      <c r="A37" s="31">
        <v>45</v>
      </c>
      <c r="B37" s="32" t="s">
        <v>1807</v>
      </c>
      <c r="C37" s="33">
        <v>2264</v>
      </c>
      <c r="D37" s="33">
        <v>0</v>
      </c>
      <c r="E37" s="33">
        <f t="shared" si="6"/>
        <v>2264</v>
      </c>
    </row>
    <row r="38" spans="1:5" x14ac:dyDescent="0.25">
      <c r="A38" s="31">
        <v>46</v>
      </c>
      <c r="B38" s="32" t="s">
        <v>1808</v>
      </c>
      <c r="C38" s="33">
        <v>122473</v>
      </c>
      <c r="D38" s="33">
        <v>0</v>
      </c>
      <c r="E38" s="33">
        <f t="shared" si="6"/>
        <v>122473</v>
      </c>
    </row>
    <row r="39" spans="1:5" x14ac:dyDescent="0.25">
      <c r="A39" s="31">
        <v>47</v>
      </c>
      <c r="B39" s="32" t="s">
        <v>5606</v>
      </c>
      <c r="C39" s="33">
        <v>199808</v>
      </c>
      <c r="D39" s="33">
        <v>0</v>
      </c>
      <c r="E39" s="33">
        <f t="shared" si="6"/>
        <v>199808</v>
      </c>
    </row>
    <row r="40" spans="1:5" x14ac:dyDescent="0.25">
      <c r="A40" s="31">
        <v>48</v>
      </c>
      <c r="B40" s="39" t="s">
        <v>2117</v>
      </c>
      <c r="C40" s="40">
        <v>5897</v>
      </c>
      <c r="D40" s="40"/>
      <c r="E40" s="33">
        <f t="shared" si="6"/>
        <v>5897</v>
      </c>
    </row>
    <row r="41" spans="1:5" x14ac:dyDescent="0.25">
      <c r="A41" s="31">
        <v>49</v>
      </c>
      <c r="B41" s="35" t="s">
        <v>5607</v>
      </c>
      <c r="C41" s="36">
        <f>SUM(C33,C34,C39,C36,C38,C32,C35)</f>
        <v>472849</v>
      </c>
      <c r="D41" s="36">
        <f t="shared" ref="D41:E41" si="7">SUM(D33,D34,D39,D36,D38,D32,D35)</f>
        <v>0</v>
      </c>
      <c r="E41" s="36">
        <f t="shared" si="7"/>
        <v>472849</v>
      </c>
    </row>
    <row r="42" spans="1:5" x14ac:dyDescent="0.25">
      <c r="A42" s="31">
        <v>50</v>
      </c>
      <c r="B42" s="32" t="s">
        <v>1809</v>
      </c>
      <c r="C42" s="33">
        <v>1635</v>
      </c>
      <c r="D42" s="33">
        <v>0</v>
      </c>
      <c r="E42" s="33">
        <f>SUM(C42:D42)</f>
        <v>1635</v>
      </c>
    </row>
    <row r="43" spans="1:5" x14ac:dyDescent="0.25">
      <c r="A43" s="31">
        <v>51</v>
      </c>
      <c r="B43" s="32" t="s">
        <v>1810</v>
      </c>
      <c r="C43" s="33">
        <v>2444</v>
      </c>
      <c r="D43" s="33">
        <v>0</v>
      </c>
      <c r="E43" s="33">
        <f>SUM(C43:D43)</f>
        <v>2444</v>
      </c>
    </row>
    <row r="44" spans="1:5" ht="31.5" x14ac:dyDescent="0.25">
      <c r="A44" s="34">
        <v>52</v>
      </c>
      <c r="B44" s="35" t="s">
        <v>5608</v>
      </c>
      <c r="C44" s="36">
        <f>SUM(C42:C43)</f>
        <v>4079</v>
      </c>
      <c r="D44" s="36">
        <v>0</v>
      </c>
      <c r="E44" s="36">
        <f>SUM(E42:E43)</f>
        <v>4079</v>
      </c>
    </row>
    <row r="45" spans="1:5" ht="31.5" x14ac:dyDescent="0.25">
      <c r="A45" s="31">
        <v>53</v>
      </c>
      <c r="B45" s="32" t="s">
        <v>1811</v>
      </c>
      <c r="C45" s="33">
        <v>134452</v>
      </c>
      <c r="D45" s="33">
        <v>0</v>
      </c>
      <c r="E45" s="33">
        <f>SUM(C45:D45)</f>
        <v>134452</v>
      </c>
    </row>
    <row r="46" spans="1:5" x14ac:dyDescent="0.25">
      <c r="A46" s="31">
        <v>54</v>
      </c>
      <c r="B46" s="32" t="s">
        <v>1812</v>
      </c>
      <c r="C46" s="33">
        <v>390050</v>
      </c>
      <c r="D46" s="33">
        <v>0</v>
      </c>
      <c r="E46" s="33">
        <f t="shared" ref="E46:E51" si="8">SUM(C46:D46)</f>
        <v>390050</v>
      </c>
    </row>
    <row r="47" spans="1:5" x14ac:dyDescent="0.25">
      <c r="A47" s="31">
        <v>55</v>
      </c>
      <c r="B47" s="32" t="s">
        <v>5609</v>
      </c>
      <c r="C47" s="33">
        <v>46013</v>
      </c>
      <c r="D47" s="33">
        <v>0</v>
      </c>
      <c r="E47" s="33">
        <f t="shared" si="8"/>
        <v>46013</v>
      </c>
    </row>
    <row r="48" spans="1:5" x14ac:dyDescent="0.25">
      <c r="A48" s="58">
        <v>56</v>
      </c>
      <c r="B48" s="59" t="s">
        <v>5602</v>
      </c>
      <c r="C48" s="60">
        <v>4</v>
      </c>
      <c r="D48" s="60"/>
      <c r="E48" s="33">
        <f t="shared" si="8"/>
        <v>4</v>
      </c>
    </row>
    <row r="49" spans="1:5" x14ac:dyDescent="0.25">
      <c r="A49" s="38">
        <v>58</v>
      </c>
      <c r="B49" s="39" t="s">
        <v>5610</v>
      </c>
      <c r="C49" s="40">
        <v>5606</v>
      </c>
      <c r="D49" s="40">
        <v>0</v>
      </c>
      <c r="E49" s="40">
        <f t="shared" si="8"/>
        <v>5606</v>
      </c>
    </row>
    <row r="50" spans="1:5" x14ac:dyDescent="0.25">
      <c r="A50" s="38">
        <v>59</v>
      </c>
      <c r="B50" s="39" t="s">
        <v>2283</v>
      </c>
      <c r="C50" s="40">
        <v>5606</v>
      </c>
      <c r="D50" s="40">
        <v>0</v>
      </c>
      <c r="E50" s="40">
        <f t="shared" si="8"/>
        <v>5606</v>
      </c>
    </row>
    <row r="51" spans="1:5" x14ac:dyDescent="0.25">
      <c r="A51" s="31">
        <v>62</v>
      </c>
      <c r="B51" s="32" t="s">
        <v>1813</v>
      </c>
      <c r="C51" s="33">
        <v>47635</v>
      </c>
      <c r="D51" s="33">
        <v>0</v>
      </c>
      <c r="E51" s="33">
        <f t="shared" si="8"/>
        <v>47635</v>
      </c>
    </row>
    <row r="52" spans="1:5" ht="31.5" x14ac:dyDescent="0.25">
      <c r="A52" s="34">
        <v>63</v>
      </c>
      <c r="B52" s="35" t="s">
        <v>5611</v>
      </c>
      <c r="C52" s="36">
        <f>SUM(C45,C46,C47,C51,C49)</f>
        <v>623756</v>
      </c>
      <c r="D52" s="36">
        <f>SUM(D45,D46,D47,D51,D49)</f>
        <v>0</v>
      </c>
      <c r="E52" s="36">
        <f>SUM(E45,E46,E47,E51,E49)</f>
        <v>623756</v>
      </c>
    </row>
    <row r="53" spans="1:5" x14ac:dyDescent="0.25">
      <c r="A53" s="34">
        <v>64</v>
      </c>
      <c r="B53" s="35" t="s">
        <v>5612</v>
      </c>
      <c r="C53" s="36">
        <f>SUM(C24,C27,C41,C44,C52)</f>
        <v>1297031</v>
      </c>
      <c r="D53" s="36">
        <f>SUM(D24,D27,D41,D44,D52)</f>
        <v>0</v>
      </c>
      <c r="E53" s="36">
        <f>SUM(E24,E27,E41,E44,E52)</f>
        <v>1297031</v>
      </c>
    </row>
    <row r="54" spans="1:5" s="28" customFormat="1" x14ac:dyDescent="0.25">
      <c r="A54" s="34">
        <v>104</v>
      </c>
      <c r="B54" s="35" t="s">
        <v>5613</v>
      </c>
      <c r="C54" s="36">
        <f>SUM(C55:C58)</f>
        <v>14149</v>
      </c>
      <c r="D54" s="36">
        <f t="shared" ref="D54:E54" si="9">SUM(D55:D58)</f>
        <v>0</v>
      </c>
      <c r="E54" s="36">
        <f t="shared" si="9"/>
        <v>14149</v>
      </c>
    </row>
    <row r="55" spans="1:5" ht="31.5" x14ac:dyDescent="0.25">
      <c r="A55" s="31">
        <v>119</v>
      </c>
      <c r="B55" s="32" t="s">
        <v>1814</v>
      </c>
      <c r="C55" s="33">
        <v>7578</v>
      </c>
      <c r="D55" s="33">
        <v>0</v>
      </c>
      <c r="E55" s="33">
        <f>SUM(C55:D55)</f>
        <v>7578</v>
      </c>
    </row>
    <row r="56" spans="1:5" x14ac:dyDescent="0.25">
      <c r="A56" s="38">
        <v>120</v>
      </c>
      <c r="B56" s="39" t="s">
        <v>2118</v>
      </c>
      <c r="C56" s="40">
        <v>358</v>
      </c>
      <c r="D56" s="40"/>
      <c r="E56" s="33">
        <f t="shared" ref="E56:E58" si="10">SUM(C56:D56)</f>
        <v>358</v>
      </c>
    </row>
    <row r="57" spans="1:5" x14ac:dyDescent="0.25">
      <c r="A57" s="31">
        <v>121</v>
      </c>
      <c r="B57" s="32" t="s">
        <v>1815</v>
      </c>
      <c r="C57" s="33">
        <v>6142</v>
      </c>
      <c r="D57" s="33">
        <v>0</v>
      </c>
      <c r="E57" s="33">
        <f t="shared" si="10"/>
        <v>6142</v>
      </c>
    </row>
    <row r="58" spans="1:5" ht="31.5" x14ac:dyDescent="0.25">
      <c r="A58" s="38">
        <v>123</v>
      </c>
      <c r="B58" s="39" t="s">
        <v>2119</v>
      </c>
      <c r="C58" s="40">
        <v>71</v>
      </c>
      <c r="D58" s="40"/>
      <c r="E58" s="33">
        <f t="shared" si="10"/>
        <v>71</v>
      </c>
    </row>
    <row r="59" spans="1:5" ht="31.5" x14ac:dyDescent="0.25">
      <c r="A59" s="34">
        <v>124</v>
      </c>
      <c r="B59" s="35" t="s">
        <v>5614</v>
      </c>
      <c r="C59" s="36">
        <f>SUM(C54)</f>
        <v>14149</v>
      </c>
      <c r="D59" s="36">
        <f>SUM(D54)</f>
        <v>0</v>
      </c>
      <c r="E59" s="36">
        <f>SUM(E54)</f>
        <v>14149</v>
      </c>
    </row>
    <row r="60" spans="1:5" ht="31.5" x14ac:dyDescent="0.25">
      <c r="A60" s="214">
        <v>128</v>
      </c>
      <c r="B60" s="90" t="s">
        <v>4069</v>
      </c>
      <c r="C60" s="89">
        <v>129446</v>
      </c>
      <c r="D60" s="89">
        <v>0</v>
      </c>
      <c r="E60" s="33">
        <f>SUM(C60:D60)</f>
        <v>129446</v>
      </c>
    </row>
    <row r="61" spans="1:5" x14ac:dyDescent="0.25">
      <c r="A61" s="34">
        <v>130</v>
      </c>
      <c r="B61" s="35" t="s">
        <v>5615</v>
      </c>
      <c r="C61" s="36">
        <f>SUM(C60:C60)</f>
        <v>129446</v>
      </c>
      <c r="D61" s="36">
        <f>SUM(D60)</f>
        <v>0</v>
      </c>
      <c r="E61" s="36">
        <f>SUM(E60:E60)</f>
        <v>129446</v>
      </c>
    </row>
    <row r="62" spans="1:5" ht="31.5" x14ac:dyDescent="0.25">
      <c r="A62" s="34">
        <v>154</v>
      </c>
      <c r="B62" s="35" t="s">
        <v>5616</v>
      </c>
      <c r="C62" s="36">
        <f>SUM(C63:C66)</f>
        <v>45243</v>
      </c>
      <c r="D62" s="36">
        <f t="shared" ref="D62:E62" si="11">SUM(D63:D66)</f>
        <v>0</v>
      </c>
      <c r="E62" s="36">
        <f t="shared" si="11"/>
        <v>45243</v>
      </c>
    </row>
    <row r="63" spans="1:5" x14ac:dyDescent="0.25">
      <c r="A63" s="58">
        <v>155</v>
      </c>
      <c r="B63" s="59" t="s">
        <v>5617</v>
      </c>
      <c r="C63" s="60">
        <v>208</v>
      </c>
      <c r="D63" s="60">
        <v>0</v>
      </c>
      <c r="E63" s="33">
        <f>SUM(C63:D63)</f>
        <v>208</v>
      </c>
    </row>
    <row r="64" spans="1:5" ht="31.5" x14ac:dyDescent="0.25">
      <c r="A64" s="31">
        <v>157</v>
      </c>
      <c r="B64" s="39" t="s">
        <v>4070</v>
      </c>
      <c r="C64" s="33">
        <v>44663</v>
      </c>
      <c r="D64" s="33">
        <v>0</v>
      </c>
      <c r="E64" s="33">
        <f>SUM(C64:D64)</f>
        <v>44663</v>
      </c>
    </row>
    <row r="65" spans="1:5" x14ac:dyDescent="0.25">
      <c r="A65" s="38">
        <v>158</v>
      </c>
      <c r="B65" s="39" t="s">
        <v>2284</v>
      </c>
      <c r="C65" s="40">
        <v>272</v>
      </c>
      <c r="D65" s="33">
        <v>0</v>
      </c>
      <c r="E65" s="33">
        <f t="shared" ref="E65" si="12">SUM(C65:D65)</f>
        <v>272</v>
      </c>
    </row>
    <row r="66" spans="1:5" ht="22.5" customHeight="1" x14ac:dyDescent="0.25">
      <c r="A66" s="58">
        <v>163</v>
      </c>
      <c r="B66" s="59" t="s">
        <v>1816</v>
      </c>
      <c r="C66" s="60">
        <v>100</v>
      </c>
      <c r="D66" s="60">
        <v>0</v>
      </c>
      <c r="E66" s="60">
        <f t="shared" ref="E66" si="13">SUM(C66:D66)</f>
        <v>100</v>
      </c>
    </row>
    <row r="67" spans="1:5" ht="31.5" x14ac:dyDescent="0.25">
      <c r="A67" s="34">
        <v>167</v>
      </c>
      <c r="B67" s="35" t="s">
        <v>5618</v>
      </c>
      <c r="C67" s="36">
        <f>SUM(C68:C68)</f>
        <v>4000</v>
      </c>
      <c r="D67" s="36">
        <f>SUM(D68:D68)</f>
        <v>0</v>
      </c>
      <c r="E67" s="36">
        <f>SUM(E68:E68)</f>
        <v>4000</v>
      </c>
    </row>
    <row r="68" spans="1:5" x14ac:dyDescent="0.25">
      <c r="A68" s="38">
        <v>169</v>
      </c>
      <c r="B68" s="39" t="s">
        <v>2285</v>
      </c>
      <c r="C68" s="40">
        <v>4000</v>
      </c>
      <c r="D68" s="40">
        <v>0</v>
      </c>
      <c r="E68" s="33">
        <f>SUM(C68:D68)</f>
        <v>4000</v>
      </c>
    </row>
    <row r="69" spans="1:5" ht="31.5" x14ac:dyDescent="0.25">
      <c r="A69" s="34">
        <v>182</v>
      </c>
      <c r="B69" s="35" t="s">
        <v>5619</v>
      </c>
      <c r="C69" s="36">
        <f>SUM(C70:C73)</f>
        <v>124690</v>
      </c>
      <c r="D69" s="36">
        <f>SUM(D70:D73)</f>
        <v>0</v>
      </c>
      <c r="E69" s="36">
        <f>SUM(E70:E73)</f>
        <v>124690</v>
      </c>
    </row>
    <row r="70" spans="1:5" x14ac:dyDescent="0.25">
      <c r="A70" s="38">
        <v>184</v>
      </c>
      <c r="B70" s="39" t="s">
        <v>4413</v>
      </c>
      <c r="C70" s="40">
        <v>51126</v>
      </c>
      <c r="D70" s="40"/>
      <c r="E70" s="33">
        <f>SUM(C70:D70)</f>
        <v>51126</v>
      </c>
    </row>
    <row r="71" spans="1:5" x14ac:dyDescent="0.25">
      <c r="A71" s="31">
        <v>185</v>
      </c>
      <c r="B71" s="32" t="s">
        <v>1817</v>
      </c>
      <c r="C71" s="33">
        <v>25916</v>
      </c>
      <c r="D71" s="33">
        <v>0</v>
      </c>
      <c r="E71" s="33">
        <f>SUM(C71:D71)</f>
        <v>25916</v>
      </c>
    </row>
    <row r="72" spans="1:5" ht="31.5" x14ac:dyDescent="0.25">
      <c r="A72" s="31">
        <v>189</v>
      </c>
      <c r="B72" s="32" t="s">
        <v>1818</v>
      </c>
      <c r="C72" s="33">
        <v>15000</v>
      </c>
      <c r="D72" s="33">
        <v>0</v>
      </c>
      <c r="E72" s="33">
        <f t="shared" ref="E72:E73" si="14">SUM(C72:D72)</f>
        <v>15000</v>
      </c>
    </row>
    <row r="73" spans="1:5" x14ac:dyDescent="0.25">
      <c r="A73" s="31">
        <v>190</v>
      </c>
      <c r="B73" s="32" t="s">
        <v>1819</v>
      </c>
      <c r="C73" s="33">
        <v>32648</v>
      </c>
      <c r="D73" s="33">
        <v>0</v>
      </c>
      <c r="E73" s="33">
        <f t="shared" si="14"/>
        <v>32648</v>
      </c>
    </row>
    <row r="74" spans="1:5" ht="47.25" x14ac:dyDescent="0.25">
      <c r="A74" s="34">
        <v>194</v>
      </c>
      <c r="B74" s="35" t="s">
        <v>5620</v>
      </c>
      <c r="C74" s="36">
        <f>SUM(C61,C62,C67,C69)</f>
        <v>303379</v>
      </c>
      <c r="D74" s="36">
        <f>SUM(D61,D62,D67,D69)</f>
        <v>0</v>
      </c>
      <c r="E74" s="36">
        <f>SUM(E61,E62,E67,E69)</f>
        <v>303379</v>
      </c>
    </row>
    <row r="75" spans="1:5" x14ac:dyDescent="0.25">
      <c r="A75" s="31">
        <v>195</v>
      </c>
      <c r="B75" s="32" t="s">
        <v>1820</v>
      </c>
      <c r="C75" s="33">
        <v>2900</v>
      </c>
      <c r="D75" s="33">
        <v>0</v>
      </c>
      <c r="E75" s="33">
        <f>SUM(C75:D75)</f>
        <v>2900</v>
      </c>
    </row>
    <row r="76" spans="1:5" x14ac:dyDescent="0.25">
      <c r="A76" s="31">
        <v>196</v>
      </c>
      <c r="B76" s="32" t="s">
        <v>3807</v>
      </c>
      <c r="C76" s="33">
        <v>511077</v>
      </c>
      <c r="D76" s="33">
        <v>0</v>
      </c>
      <c r="E76" s="33">
        <f t="shared" ref="E76:E79" si="15">SUM(C76:D76)</f>
        <v>511077</v>
      </c>
    </row>
    <row r="77" spans="1:5" x14ac:dyDescent="0.25">
      <c r="A77" s="31">
        <v>198</v>
      </c>
      <c r="B77" s="32" t="s">
        <v>1821</v>
      </c>
      <c r="C77" s="33">
        <v>4302</v>
      </c>
      <c r="D77" s="33">
        <v>0</v>
      </c>
      <c r="E77" s="33">
        <f t="shared" si="15"/>
        <v>4302</v>
      </c>
    </row>
    <row r="78" spans="1:5" x14ac:dyDescent="0.25">
      <c r="A78" s="31">
        <v>199</v>
      </c>
      <c r="B78" s="32" t="s">
        <v>1822</v>
      </c>
      <c r="C78" s="33">
        <v>35678</v>
      </c>
      <c r="D78" s="33">
        <v>0</v>
      </c>
      <c r="E78" s="33">
        <f t="shared" si="15"/>
        <v>35678</v>
      </c>
    </row>
    <row r="79" spans="1:5" x14ac:dyDescent="0.25">
      <c r="A79" s="31">
        <v>204</v>
      </c>
      <c r="B79" s="32" t="s">
        <v>1823</v>
      </c>
      <c r="C79" s="33">
        <v>16999</v>
      </c>
      <c r="D79" s="33">
        <v>0</v>
      </c>
      <c r="E79" s="33">
        <f t="shared" si="15"/>
        <v>16999</v>
      </c>
    </row>
    <row r="80" spans="1:5" x14ac:dyDescent="0.25">
      <c r="A80" s="34">
        <v>205</v>
      </c>
      <c r="B80" s="35" t="s">
        <v>5621</v>
      </c>
      <c r="C80" s="36">
        <f>SUM(C75:C79)</f>
        <v>570956</v>
      </c>
      <c r="D80" s="36">
        <f>SUM(D75:D79)</f>
        <v>0</v>
      </c>
      <c r="E80" s="36">
        <f>SUM(E75:E79)</f>
        <v>570956</v>
      </c>
    </row>
    <row r="81" spans="1:5" x14ac:dyDescent="0.25">
      <c r="A81" s="31">
        <v>206</v>
      </c>
      <c r="B81" s="32" t="s">
        <v>1824</v>
      </c>
      <c r="C81" s="33">
        <v>1013331</v>
      </c>
      <c r="D81" s="33">
        <v>0</v>
      </c>
      <c r="E81" s="33">
        <f>SUM(C81:D81)</f>
        <v>1013331</v>
      </c>
    </row>
    <row r="82" spans="1:5" x14ac:dyDescent="0.25">
      <c r="A82" s="31">
        <v>208</v>
      </c>
      <c r="B82" s="32" t="s">
        <v>1825</v>
      </c>
      <c r="C82" s="33">
        <v>7928</v>
      </c>
      <c r="D82" s="33">
        <v>0</v>
      </c>
      <c r="E82" s="33">
        <f t="shared" ref="E82:E83" si="16">SUM(C82:D82)</f>
        <v>7928</v>
      </c>
    </row>
    <row r="83" spans="1:5" x14ac:dyDescent="0.25">
      <c r="A83" s="31">
        <v>209</v>
      </c>
      <c r="B83" s="32" t="s">
        <v>1826</v>
      </c>
      <c r="C83" s="33">
        <v>24444</v>
      </c>
      <c r="D83" s="33">
        <v>0</v>
      </c>
      <c r="E83" s="33">
        <f t="shared" si="16"/>
        <v>24444</v>
      </c>
    </row>
    <row r="84" spans="1:5" x14ac:dyDescent="0.25">
      <c r="A84" s="34">
        <v>206</v>
      </c>
      <c r="B84" s="35" t="s">
        <v>5622</v>
      </c>
      <c r="C84" s="36">
        <f>SUM(C81:C83)</f>
        <v>1045703</v>
      </c>
      <c r="D84" s="36">
        <f t="shared" ref="D84:E84" si="17">SUM(D81:D83)</f>
        <v>0</v>
      </c>
      <c r="E84" s="36">
        <f t="shared" si="17"/>
        <v>1045703</v>
      </c>
    </row>
    <row r="85" spans="1:5" ht="31.5" x14ac:dyDescent="0.25">
      <c r="A85" s="31">
        <v>223</v>
      </c>
      <c r="B85" s="32" t="s">
        <v>5624</v>
      </c>
      <c r="C85" s="33">
        <f>SUM(C86)</f>
        <v>4400</v>
      </c>
      <c r="D85" s="33">
        <v>0</v>
      </c>
      <c r="E85" s="33">
        <f>SUM(C85:D85)</f>
        <v>4400</v>
      </c>
    </row>
    <row r="86" spans="1:5" x14ac:dyDescent="0.25">
      <c r="A86" s="31">
        <v>230</v>
      </c>
      <c r="B86" s="32" t="s">
        <v>4414</v>
      </c>
      <c r="C86" s="33">
        <v>4400</v>
      </c>
      <c r="D86" s="33">
        <v>0</v>
      </c>
      <c r="E86" s="33">
        <f t="shared" ref="E86:E89" si="18">SUM(C86:D86)</f>
        <v>4400</v>
      </c>
    </row>
    <row r="87" spans="1:5" ht="31.5" x14ac:dyDescent="0.25">
      <c r="A87" s="58">
        <v>234</v>
      </c>
      <c r="B87" s="59" t="s">
        <v>5623</v>
      </c>
      <c r="C87" s="33">
        <f>SUM(C88:C89)</f>
        <v>93035</v>
      </c>
      <c r="D87" s="33">
        <v>0</v>
      </c>
      <c r="E87" s="33">
        <f t="shared" si="18"/>
        <v>93035</v>
      </c>
    </row>
    <row r="88" spans="1:5" ht="31.5" x14ac:dyDescent="0.25">
      <c r="A88" s="58">
        <v>237</v>
      </c>
      <c r="B88" s="59" t="s">
        <v>4415</v>
      </c>
      <c r="C88" s="60">
        <v>89577</v>
      </c>
      <c r="D88" s="33">
        <v>0</v>
      </c>
      <c r="E88" s="33">
        <f t="shared" si="18"/>
        <v>89577</v>
      </c>
    </row>
    <row r="89" spans="1:5" x14ac:dyDescent="0.25">
      <c r="A89" s="58">
        <v>241</v>
      </c>
      <c r="B89" s="59" t="s">
        <v>5625</v>
      </c>
      <c r="C89" s="60">
        <v>3458</v>
      </c>
      <c r="D89" s="60">
        <v>0</v>
      </c>
      <c r="E89" s="33">
        <f t="shared" si="18"/>
        <v>3458</v>
      </c>
    </row>
    <row r="90" spans="1:5" ht="31.5" x14ac:dyDescent="0.25">
      <c r="A90" s="34">
        <v>272</v>
      </c>
      <c r="B90" s="61" t="s">
        <v>5626</v>
      </c>
      <c r="C90" s="36">
        <f>SUM(C85,C87)</f>
        <v>97435</v>
      </c>
      <c r="D90" s="36">
        <f t="shared" ref="D90:E90" si="19">SUM(D85,D87)</f>
        <v>0</v>
      </c>
      <c r="E90" s="36">
        <f t="shared" si="19"/>
        <v>97435</v>
      </c>
    </row>
    <row r="91" spans="1:5" ht="31.5" x14ac:dyDescent="0.25">
      <c r="A91" s="34">
        <v>273</v>
      </c>
      <c r="B91" s="35" t="s">
        <v>5627</v>
      </c>
      <c r="C91" s="36">
        <f>SUM(C16,C17,C53,C59,C74,C80,C84,C90)</f>
        <v>4618613</v>
      </c>
      <c r="D91" s="36">
        <f>SUM(D16,D17,D53,D59,D74,D80,D84,D90)</f>
        <v>0</v>
      </c>
      <c r="E91" s="36">
        <f>SUM(E16,E17,E53,E59,E74,E80,E84,E90)</f>
        <v>4618613</v>
      </c>
    </row>
  </sheetData>
  <mergeCells count="1">
    <mergeCell ref="A1:E1"/>
  </mergeCells>
  <printOptions horizontalCentered="1"/>
  <pageMargins left="0.15748031496062992" right="0.15748031496062992" top="0.82677165354330717" bottom="0.39370078740157483" header="7.874015748031496E-2" footer="0"/>
  <pageSetup scale="90" orientation="portrait" horizontalDpi="300" verticalDpi="300" r:id="rId1"/>
  <headerFooter alignWithMargins="0">
    <oddHeader>&amp;C&amp;"Times New Roman,Félkövér"&amp;14
Lenti Város Önkormányzatának 2023. évi konszolidált beszámolója&amp;R 17.melléklet a 8/2024. (V.23.)  önkormányzati rendelethez   
adatok ezer Ft-ban</oddHeader>
    <firstHeader>&amp;C
Lenti Város Önkormányzatának 2021. évi konszolidált beszámolója&amp;R 17.melléklet 
adatok ezer Ft-ban</first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74"/>
  <sheetViews>
    <sheetView tabSelected="1" zoomScaleNormal="100" workbookViewId="0">
      <selection activeCell="C48" sqref="C48"/>
    </sheetView>
  </sheetViews>
  <sheetFormatPr defaultColWidth="9.140625" defaultRowHeight="12.75" x14ac:dyDescent="0.2"/>
  <cols>
    <col min="1" max="1" width="4.42578125" style="24" bestFit="1" customWidth="1"/>
    <col min="2" max="2" width="75.7109375" style="24" customWidth="1"/>
    <col min="3" max="5" width="11.7109375" style="24" customWidth="1"/>
    <col min="6" max="16384" width="9.140625" style="24"/>
  </cols>
  <sheetData>
    <row r="1" spans="1:5" s="23" customFormat="1" ht="27.75" customHeight="1" x14ac:dyDescent="0.3">
      <c r="A1" s="1031" t="s">
        <v>1717</v>
      </c>
      <c r="B1" s="1032"/>
      <c r="C1" s="1032"/>
      <c r="D1" s="1032"/>
      <c r="E1" s="1032"/>
    </row>
    <row r="2" spans="1:5" s="28" customFormat="1" ht="38.25" x14ac:dyDescent="0.25">
      <c r="A2" s="25"/>
      <c r="B2" s="25" t="s">
        <v>0</v>
      </c>
      <c r="C2" s="22" t="s">
        <v>1695</v>
      </c>
      <c r="D2" s="22" t="s">
        <v>1696</v>
      </c>
      <c r="E2" s="22" t="s">
        <v>1697</v>
      </c>
    </row>
    <row r="3" spans="1:5" ht="15.75" x14ac:dyDescent="0.2">
      <c r="A3" s="31" t="s">
        <v>99</v>
      </c>
      <c r="B3" s="32" t="s">
        <v>1827</v>
      </c>
      <c r="C3" s="33">
        <v>247180</v>
      </c>
      <c r="D3" s="33">
        <v>0</v>
      </c>
      <c r="E3" s="33">
        <f>SUM(C3:D3)</f>
        <v>247180</v>
      </c>
    </row>
    <row r="4" spans="1:5" ht="15.75" x14ac:dyDescent="0.2">
      <c r="A4" s="31" t="s">
        <v>1698</v>
      </c>
      <c r="B4" s="32" t="s">
        <v>1828</v>
      </c>
      <c r="C4" s="33">
        <v>250849</v>
      </c>
      <c r="D4" s="33">
        <v>0</v>
      </c>
      <c r="E4" s="33">
        <f t="shared" ref="E4:E10" si="0">SUM(C4:D4)</f>
        <v>250849</v>
      </c>
    </row>
    <row r="5" spans="1:5" ht="31.5" x14ac:dyDescent="0.2">
      <c r="A5" s="31" t="s">
        <v>100</v>
      </c>
      <c r="B5" s="32" t="s">
        <v>3810</v>
      </c>
      <c r="C5" s="33">
        <v>191148</v>
      </c>
      <c r="D5" s="33">
        <v>0</v>
      </c>
      <c r="E5" s="33">
        <f t="shared" si="0"/>
        <v>191148</v>
      </c>
    </row>
    <row r="6" spans="1:5" ht="15.75" x14ac:dyDescent="0.2">
      <c r="A6" s="31" t="s">
        <v>1699</v>
      </c>
      <c r="B6" s="70" t="s">
        <v>3811</v>
      </c>
      <c r="C6" s="71">
        <v>166217</v>
      </c>
      <c r="D6" s="33">
        <v>0</v>
      </c>
      <c r="E6" s="33">
        <f t="shared" si="0"/>
        <v>166217</v>
      </c>
    </row>
    <row r="7" spans="1:5" ht="31.5" x14ac:dyDescent="0.2">
      <c r="A7" s="31" t="s">
        <v>1700</v>
      </c>
      <c r="B7" s="70" t="s">
        <v>3812</v>
      </c>
      <c r="C7" s="71">
        <v>357365</v>
      </c>
      <c r="D7" s="33">
        <v>0</v>
      </c>
      <c r="E7" s="33">
        <f t="shared" si="0"/>
        <v>357365</v>
      </c>
    </row>
    <row r="8" spans="1:5" ht="15.75" x14ac:dyDescent="0.2">
      <c r="A8" s="31" t="s">
        <v>1701</v>
      </c>
      <c r="B8" s="32" t="s">
        <v>1829</v>
      </c>
      <c r="C8" s="33">
        <v>27654</v>
      </c>
      <c r="D8" s="33">
        <v>0</v>
      </c>
      <c r="E8" s="33">
        <f t="shared" si="0"/>
        <v>27654</v>
      </c>
    </row>
    <row r="9" spans="1:5" ht="15.75" x14ac:dyDescent="0.2">
      <c r="A9" s="31" t="s">
        <v>1702</v>
      </c>
      <c r="B9" s="32" t="s">
        <v>1830</v>
      </c>
      <c r="C9" s="33">
        <v>652</v>
      </c>
      <c r="D9" s="33">
        <v>0</v>
      </c>
      <c r="E9" s="33">
        <f t="shared" si="0"/>
        <v>652</v>
      </c>
    </row>
    <row r="10" spans="1:5" ht="15.75" x14ac:dyDescent="0.2">
      <c r="A10" s="31" t="s">
        <v>1703</v>
      </c>
      <c r="B10" s="59" t="s">
        <v>3236</v>
      </c>
      <c r="C10" s="60">
        <v>27198</v>
      </c>
      <c r="D10" s="33">
        <v>0</v>
      </c>
      <c r="E10" s="33">
        <f t="shared" si="0"/>
        <v>27198</v>
      </c>
    </row>
    <row r="11" spans="1:5" ht="15.75" x14ac:dyDescent="0.2">
      <c r="A11" s="34" t="s">
        <v>101</v>
      </c>
      <c r="B11" s="35" t="s">
        <v>3813</v>
      </c>
      <c r="C11" s="36">
        <f>SUM(C3:C4,C7:C10)</f>
        <v>910898</v>
      </c>
      <c r="D11" s="36">
        <f t="shared" ref="D11:E11" si="1">SUM(D3:D4,D7:D10)</f>
        <v>0</v>
      </c>
      <c r="E11" s="36">
        <f t="shared" si="1"/>
        <v>910898</v>
      </c>
    </row>
    <row r="12" spans="1:5" ht="31.5" x14ac:dyDescent="0.2">
      <c r="A12" s="34">
        <v>34</v>
      </c>
      <c r="B12" s="35" t="s">
        <v>3814</v>
      </c>
      <c r="C12" s="36">
        <f>SUM(C13:C18)</f>
        <v>527027</v>
      </c>
      <c r="D12" s="36">
        <f>SUM(D13:D18)</f>
        <v>0</v>
      </c>
      <c r="E12" s="36">
        <f>SUM(E13:E18)</f>
        <v>527027</v>
      </c>
    </row>
    <row r="13" spans="1:5" ht="31.5" x14ac:dyDescent="0.2">
      <c r="A13" s="58">
        <v>37</v>
      </c>
      <c r="B13" s="59" t="s">
        <v>4071</v>
      </c>
      <c r="C13" s="60">
        <v>30800</v>
      </c>
      <c r="D13" s="33">
        <v>0</v>
      </c>
      <c r="E13" s="33">
        <f t="shared" ref="E13:E18" si="2">SUM(C13:D13)</f>
        <v>30800</v>
      </c>
    </row>
    <row r="14" spans="1:5" ht="15.75" x14ac:dyDescent="0.2">
      <c r="A14" s="31">
        <v>38</v>
      </c>
      <c r="B14" s="32" t="s">
        <v>1831</v>
      </c>
      <c r="C14" s="33">
        <v>2650</v>
      </c>
      <c r="D14" s="33">
        <v>0</v>
      </c>
      <c r="E14" s="33">
        <f t="shared" si="2"/>
        <v>2650</v>
      </c>
    </row>
    <row r="15" spans="1:5" ht="15.75" x14ac:dyDescent="0.2">
      <c r="A15" s="31">
        <v>39</v>
      </c>
      <c r="B15" s="32" t="s">
        <v>1832</v>
      </c>
      <c r="C15" s="33">
        <v>476525</v>
      </c>
      <c r="D15" s="33">
        <v>0</v>
      </c>
      <c r="E15" s="33">
        <f t="shared" si="2"/>
        <v>476525</v>
      </c>
    </row>
    <row r="16" spans="1:5" ht="15.75" x14ac:dyDescent="0.2">
      <c r="A16" s="31">
        <v>40</v>
      </c>
      <c r="B16" s="32" t="s">
        <v>1833</v>
      </c>
      <c r="C16" s="33">
        <v>12172</v>
      </c>
      <c r="D16" s="33">
        <v>0</v>
      </c>
      <c r="E16" s="33">
        <f t="shared" si="2"/>
        <v>12172</v>
      </c>
    </row>
    <row r="17" spans="1:5" ht="15.75" x14ac:dyDescent="0.2">
      <c r="A17" s="31">
        <v>41</v>
      </c>
      <c r="B17" s="32" t="s">
        <v>1834</v>
      </c>
      <c r="C17" s="33">
        <v>2380</v>
      </c>
      <c r="D17" s="33">
        <v>0</v>
      </c>
      <c r="E17" s="33">
        <f t="shared" si="2"/>
        <v>2380</v>
      </c>
    </row>
    <row r="18" spans="1:5" ht="15.75" x14ac:dyDescent="0.2">
      <c r="A18" s="31">
        <v>42</v>
      </c>
      <c r="B18" s="32" t="s">
        <v>1835</v>
      </c>
      <c r="C18" s="33">
        <v>2500</v>
      </c>
      <c r="D18" s="33">
        <v>0</v>
      </c>
      <c r="E18" s="33">
        <f t="shared" si="2"/>
        <v>2500</v>
      </c>
    </row>
    <row r="19" spans="1:5" ht="31.5" x14ac:dyDescent="0.2">
      <c r="A19" s="34">
        <v>45</v>
      </c>
      <c r="B19" s="35" t="s">
        <v>3815</v>
      </c>
      <c r="C19" s="36">
        <f>SUM(C11+C12)</f>
        <v>1437925</v>
      </c>
      <c r="D19" s="36">
        <f>SUM(D11+D12)</f>
        <v>0</v>
      </c>
      <c r="E19" s="36">
        <f>SUM(E11+E12)</f>
        <v>1437925</v>
      </c>
    </row>
    <row r="20" spans="1:5" ht="15.75" hidden="1" x14ac:dyDescent="0.2">
      <c r="A20" s="31">
        <v>46</v>
      </c>
      <c r="B20" s="32" t="s">
        <v>1836</v>
      </c>
      <c r="C20" s="33">
        <v>0</v>
      </c>
      <c r="D20" s="33">
        <v>0</v>
      </c>
      <c r="E20" s="33">
        <f>SUM(C20:D20)</f>
        <v>0</v>
      </c>
    </row>
    <row r="21" spans="1:5" ht="31.5" x14ac:dyDescent="0.2">
      <c r="A21" s="34">
        <v>70</v>
      </c>
      <c r="B21" s="35" t="s">
        <v>3816</v>
      </c>
      <c r="C21" s="36">
        <f>SUM(C22:C24)</f>
        <v>547192</v>
      </c>
      <c r="D21" s="36">
        <f t="shared" ref="D21:E21" si="3">SUM(D22:D24)</f>
        <v>0</v>
      </c>
      <c r="E21" s="36">
        <f t="shared" si="3"/>
        <v>547192</v>
      </c>
    </row>
    <row r="22" spans="1:5" ht="31.5" x14ac:dyDescent="0.2">
      <c r="A22" s="31">
        <v>73</v>
      </c>
      <c r="B22" s="32" t="s">
        <v>4072</v>
      </c>
      <c r="C22" s="33">
        <v>541234</v>
      </c>
      <c r="D22" s="33">
        <v>0</v>
      </c>
      <c r="E22" s="33">
        <f>SUM(C22:D22)</f>
        <v>541234</v>
      </c>
    </row>
    <row r="23" spans="1:5" ht="15.75" x14ac:dyDescent="0.2">
      <c r="A23" s="58">
        <v>76</v>
      </c>
      <c r="B23" s="59" t="s">
        <v>5628</v>
      </c>
      <c r="C23" s="60">
        <v>2500</v>
      </c>
      <c r="D23" s="33">
        <v>0</v>
      </c>
      <c r="E23" s="33">
        <f t="shared" ref="E23:E24" si="4">SUM(C23:D23)</f>
        <v>2500</v>
      </c>
    </row>
    <row r="24" spans="1:5" ht="15.75" x14ac:dyDescent="0.2">
      <c r="A24" s="58">
        <v>77</v>
      </c>
      <c r="B24" s="59" t="s">
        <v>5629</v>
      </c>
      <c r="C24" s="60">
        <v>3458</v>
      </c>
      <c r="D24" s="33">
        <v>0</v>
      </c>
      <c r="E24" s="33">
        <f t="shared" si="4"/>
        <v>3458</v>
      </c>
    </row>
    <row r="25" spans="1:5" ht="31.5" x14ac:dyDescent="0.2">
      <c r="A25" s="34">
        <v>81</v>
      </c>
      <c r="B25" s="35" t="s">
        <v>3817</v>
      </c>
      <c r="C25" s="36">
        <f>SUM(C20+C21)</f>
        <v>547192</v>
      </c>
      <c r="D25" s="36">
        <f>SUM(D20+D21)</f>
        <v>0</v>
      </c>
      <c r="E25" s="36">
        <f>SUM(E20+E21)</f>
        <v>547192</v>
      </c>
    </row>
    <row r="26" spans="1:5" ht="15.75" x14ac:dyDescent="0.2">
      <c r="A26" s="34">
        <v>108</v>
      </c>
      <c r="B26" s="35" t="s">
        <v>5630</v>
      </c>
      <c r="C26" s="36">
        <f>SUM(C27:C28)</f>
        <v>78829</v>
      </c>
      <c r="D26" s="36">
        <f t="shared" ref="D26:E26" si="5">SUM(D27:D28)</f>
        <v>0</v>
      </c>
      <c r="E26" s="36">
        <f t="shared" si="5"/>
        <v>78829</v>
      </c>
    </row>
    <row r="27" spans="1:5" ht="15.75" x14ac:dyDescent="0.2">
      <c r="A27" s="31">
        <v>109</v>
      </c>
      <c r="B27" s="32" t="s">
        <v>1837</v>
      </c>
      <c r="C27" s="33">
        <v>73103</v>
      </c>
      <c r="D27" s="33">
        <v>0</v>
      </c>
      <c r="E27" s="33">
        <f>SUM(C27:D27)</f>
        <v>73103</v>
      </c>
    </row>
    <row r="28" spans="1:5" ht="15.75" x14ac:dyDescent="0.2">
      <c r="A28" s="31">
        <v>110</v>
      </c>
      <c r="B28" s="32" t="s">
        <v>1838</v>
      </c>
      <c r="C28" s="33">
        <v>5726</v>
      </c>
      <c r="D28" s="33">
        <v>0</v>
      </c>
      <c r="E28" s="33">
        <f>SUM(C28:D28)</f>
        <v>5726</v>
      </c>
    </row>
    <row r="29" spans="1:5" ht="15.75" x14ac:dyDescent="0.2">
      <c r="A29" s="34">
        <v>115</v>
      </c>
      <c r="B29" s="35" t="s">
        <v>5631</v>
      </c>
      <c r="C29" s="36">
        <f>SUM(C30:C30)</f>
        <v>637572</v>
      </c>
      <c r="D29" s="36">
        <f>SUM(D30:D30)</f>
        <v>0</v>
      </c>
      <c r="E29" s="36">
        <f>SUM(E30:E30)</f>
        <v>637572</v>
      </c>
    </row>
    <row r="30" spans="1:5" ht="31.5" x14ac:dyDescent="0.2">
      <c r="A30" s="31">
        <v>121</v>
      </c>
      <c r="B30" s="32" t="s">
        <v>1839</v>
      </c>
      <c r="C30" s="33">
        <v>637572</v>
      </c>
      <c r="D30" s="33">
        <v>0</v>
      </c>
      <c r="E30" s="33">
        <f>SUM(C30:D30)</f>
        <v>637572</v>
      </c>
    </row>
    <row r="31" spans="1:5" ht="15.75" x14ac:dyDescent="0.2">
      <c r="A31" s="34">
        <v>145</v>
      </c>
      <c r="B31" s="35" t="s">
        <v>5632</v>
      </c>
      <c r="C31" s="36">
        <f>C32</f>
        <v>39784</v>
      </c>
      <c r="D31" s="36">
        <f t="shared" ref="D31:E31" si="6">D32</f>
        <v>0</v>
      </c>
      <c r="E31" s="36">
        <f t="shared" si="6"/>
        <v>39784</v>
      </c>
    </row>
    <row r="32" spans="1:5" ht="15.75" x14ac:dyDescent="0.2">
      <c r="A32" s="31">
        <v>152</v>
      </c>
      <c r="B32" s="32" t="s">
        <v>1840</v>
      </c>
      <c r="C32" s="33">
        <v>39784</v>
      </c>
      <c r="D32" s="33">
        <v>0</v>
      </c>
      <c r="E32" s="33">
        <f>SUM(C32:D32)</f>
        <v>39784</v>
      </c>
    </row>
    <row r="33" spans="1:5" ht="15.75" x14ac:dyDescent="0.2">
      <c r="A33" s="34">
        <v>162</v>
      </c>
      <c r="B33" s="35" t="s">
        <v>5633</v>
      </c>
      <c r="C33" s="36">
        <f>SUM(C29,C31)</f>
        <v>677356</v>
      </c>
      <c r="D33" s="36">
        <f>SUM(D29,D31)</f>
        <v>0</v>
      </c>
      <c r="E33" s="36">
        <f>SUM(E29,E31)</f>
        <v>677356</v>
      </c>
    </row>
    <row r="34" spans="1:5" ht="15.75" x14ac:dyDescent="0.2">
      <c r="A34" s="31">
        <v>163</v>
      </c>
      <c r="B34" s="32" t="s">
        <v>5634</v>
      </c>
      <c r="C34" s="33">
        <v>5210</v>
      </c>
      <c r="D34" s="33">
        <v>0</v>
      </c>
      <c r="E34" s="40">
        <f t="shared" ref="E34:E36" si="7">SUM(C34:D34)</f>
        <v>5210</v>
      </c>
    </row>
    <row r="35" spans="1:5" ht="15.75" x14ac:dyDescent="0.2">
      <c r="A35" s="58">
        <v>166</v>
      </c>
      <c r="B35" s="59" t="s">
        <v>2158</v>
      </c>
      <c r="C35" s="60">
        <v>45</v>
      </c>
      <c r="D35" s="33">
        <v>0</v>
      </c>
      <c r="E35" s="40">
        <f t="shared" si="7"/>
        <v>45</v>
      </c>
    </row>
    <row r="36" spans="1:5" ht="31.5" x14ac:dyDescent="0.2">
      <c r="A36" s="31">
        <v>174</v>
      </c>
      <c r="B36" s="32" t="s">
        <v>1841</v>
      </c>
      <c r="C36" s="33">
        <v>75</v>
      </c>
      <c r="D36" s="33">
        <v>0</v>
      </c>
      <c r="E36" s="40">
        <f t="shared" si="7"/>
        <v>75</v>
      </c>
    </row>
    <row r="37" spans="1:5" ht="15.75" x14ac:dyDescent="0.2">
      <c r="A37" s="38">
        <v>175</v>
      </c>
      <c r="B37" s="39" t="s">
        <v>2120</v>
      </c>
      <c r="C37" s="40">
        <v>2410</v>
      </c>
      <c r="D37" s="40">
        <v>0</v>
      </c>
      <c r="E37" s="40">
        <f>SUM(C37:D37)</f>
        <v>2410</v>
      </c>
    </row>
    <row r="38" spans="1:5" ht="15.75" x14ac:dyDescent="0.2">
      <c r="A38" s="38">
        <v>179</v>
      </c>
      <c r="B38" s="39" t="s">
        <v>3818</v>
      </c>
      <c r="C38" s="40">
        <v>115</v>
      </c>
      <c r="D38" s="40">
        <v>0</v>
      </c>
      <c r="E38" s="40">
        <f>SUM(C38:D38)</f>
        <v>115</v>
      </c>
    </row>
    <row r="39" spans="1:5" ht="15.75" x14ac:dyDescent="0.2">
      <c r="A39" s="34">
        <v>182</v>
      </c>
      <c r="B39" s="35" t="s">
        <v>5635</v>
      </c>
      <c r="C39" s="36">
        <f>SUM(C26,C33,C34)</f>
        <v>761395</v>
      </c>
      <c r="D39" s="36">
        <f>SUM(D26,D33,D34)</f>
        <v>0</v>
      </c>
      <c r="E39" s="36">
        <f>SUM(E26,E33,E34)</f>
        <v>761395</v>
      </c>
    </row>
    <row r="40" spans="1:5" ht="15.75" x14ac:dyDescent="0.2">
      <c r="A40" s="31">
        <v>184</v>
      </c>
      <c r="B40" s="32" t="s">
        <v>5636</v>
      </c>
      <c r="C40" s="33">
        <v>131407</v>
      </c>
      <c r="D40" s="33">
        <v>0</v>
      </c>
      <c r="E40" s="33">
        <f t="shared" ref="E40:E58" si="8">SUM(C40:D40)</f>
        <v>131407</v>
      </c>
    </row>
    <row r="41" spans="1:5" ht="15.75" x14ac:dyDescent="0.2">
      <c r="A41" s="31">
        <v>185</v>
      </c>
      <c r="B41" s="32" t="s">
        <v>1842</v>
      </c>
      <c r="C41" s="33">
        <v>75236</v>
      </c>
      <c r="D41" s="33">
        <v>0</v>
      </c>
      <c r="E41" s="33">
        <f t="shared" si="8"/>
        <v>75236</v>
      </c>
    </row>
    <row r="42" spans="1:5" ht="15.75" x14ac:dyDescent="0.2">
      <c r="A42" s="31">
        <v>187</v>
      </c>
      <c r="B42" s="32" t="s">
        <v>5637</v>
      </c>
      <c r="C42" s="33">
        <v>8582</v>
      </c>
      <c r="D42" s="33">
        <v>0</v>
      </c>
      <c r="E42" s="33">
        <f t="shared" si="8"/>
        <v>8582</v>
      </c>
    </row>
    <row r="43" spans="1:5" ht="15.75" x14ac:dyDescent="0.2">
      <c r="A43" s="31">
        <v>188</v>
      </c>
      <c r="B43" s="32" t="s">
        <v>1843</v>
      </c>
      <c r="C43" s="33">
        <v>2986</v>
      </c>
      <c r="D43" s="33">
        <v>0</v>
      </c>
      <c r="E43" s="33">
        <f t="shared" si="8"/>
        <v>2986</v>
      </c>
    </row>
    <row r="44" spans="1:5" ht="15.75" x14ac:dyDescent="0.2">
      <c r="A44" s="31">
        <v>189</v>
      </c>
      <c r="B44" s="32" t="s">
        <v>5638</v>
      </c>
      <c r="C44" s="33">
        <v>40056</v>
      </c>
      <c r="D44" s="33">
        <v>0</v>
      </c>
      <c r="E44" s="33">
        <f t="shared" si="8"/>
        <v>40056</v>
      </c>
    </row>
    <row r="45" spans="1:5" ht="21.75" customHeight="1" x14ac:dyDescent="0.2">
      <c r="A45" s="31">
        <v>191</v>
      </c>
      <c r="B45" s="32" t="s">
        <v>1844</v>
      </c>
      <c r="C45" s="33">
        <v>40056</v>
      </c>
      <c r="D45" s="33">
        <v>0</v>
      </c>
      <c r="E45" s="33">
        <f t="shared" si="8"/>
        <v>40056</v>
      </c>
    </row>
    <row r="46" spans="1:5" ht="15.75" x14ac:dyDescent="0.2">
      <c r="A46" s="31">
        <v>196</v>
      </c>
      <c r="B46" s="32" t="s">
        <v>1845</v>
      </c>
      <c r="C46" s="33">
        <v>60868</v>
      </c>
      <c r="D46" s="33">
        <v>0</v>
      </c>
      <c r="E46" s="33">
        <f t="shared" si="8"/>
        <v>60868</v>
      </c>
    </row>
    <row r="47" spans="1:5" ht="15.75" x14ac:dyDescent="0.2">
      <c r="A47" s="31">
        <v>197</v>
      </c>
      <c r="B47" s="32" t="s">
        <v>1846</v>
      </c>
      <c r="C47" s="33">
        <v>58684</v>
      </c>
      <c r="D47" s="33">
        <v>0</v>
      </c>
      <c r="E47" s="33">
        <f t="shared" si="8"/>
        <v>58684</v>
      </c>
    </row>
    <row r="48" spans="1:5" ht="15.75" x14ac:dyDescent="0.2">
      <c r="A48" s="69">
        <v>199</v>
      </c>
      <c r="B48" s="70" t="s">
        <v>5639</v>
      </c>
      <c r="C48" s="71">
        <v>3605</v>
      </c>
      <c r="D48" s="33">
        <v>0</v>
      </c>
      <c r="E48" s="33">
        <f t="shared" si="8"/>
        <v>3605</v>
      </c>
    </row>
    <row r="49" spans="1:5" ht="15.75" x14ac:dyDescent="0.2">
      <c r="A49" s="69">
        <v>200</v>
      </c>
      <c r="B49" s="70" t="s">
        <v>3819</v>
      </c>
      <c r="C49" s="71">
        <v>3605</v>
      </c>
      <c r="D49" s="33">
        <v>0</v>
      </c>
      <c r="E49" s="33">
        <f t="shared" si="8"/>
        <v>3605</v>
      </c>
    </row>
    <row r="50" spans="1:5" ht="20.25" customHeight="1" x14ac:dyDescent="0.2">
      <c r="A50" s="31">
        <v>203</v>
      </c>
      <c r="B50" s="32" t="s">
        <v>5640</v>
      </c>
      <c r="C50" s="33">
        <v>24863</v>
      </c>
      <c r="D50" s="33">
        <v>0</v>
      </c>
      <c r="E50" s="33">
        <f t="shared" si="8"/>
        <v>24863</v>
      </c>
    </row>
    <row r="51" spans="1:5" ht="15.75" x14ac:dyDescent="0.2">
      <c r="A51" s="38">
        <v>207</v>
      </c>
      <c r="B51" s="39" t="s">
        <v>5641</v>
      </c>
      <c r="C51" s="40">
        <v>28468</v>
      </c>
      <c r="D51" s="33">
        <v>0</v>
      </c>
      <c r="E51" s="33">
        <f t="shared" si="8"/>
        <v>28468</v>
      </c>
    </row>
    <row r="52" spans="1:5" ht="15.75" x14ac:dyDescent="0.2">
      <c r="A52" s="58">
        <v>209</v>
      </c>
      <c r="B52" s="59" t="s">
        <v>5642</v>
      </c>
      <c r="C52" s="60">
        <v>283</v>
      </c>
      <c r="D52" s="33">
        <v>0</v>
      </c>
      <c r="E52" s="33">
        <f t="shared" si="8"/>
        <v>283</v>
      </c>
    </row>
    <row r="53" spans="1:5" ht="15.75" x14ac:dyDescent="0.2">
      <c r="A53" s="58">
        <v>213</v>
      </c>
      <c r="B53" s="59" t="s">
        <v>4417</v>
      </c>
      <c r="C53" s="60">
        <v>283</v>
      </c>
      <c r="D53" s="33">
        <v>0</v>
      </c>
      <c r="E53" s="33">
        <f t="shared" si="8"/>
        <v>283</v>
      </c>
    </row>
    <row r="54" spans="1:5" ht="15.75" x14ac:dyDescent="0.2">
      <c r="A54" s="58">
        <v>214</v>
      </c>
      <c r="B54" s="59" t="s">
        <v>5643</v>
      </c>
      <c r="C54" s="60">
        <f>C52</f>
        <v>283</v>
      </c>
      <c r="D54" s="33">
        <v>0</v>
      </c>
      <c r="E54" s="33">
        <f t="shared" si="8"/>
        <v>283</v>
      </c>
    </row>
    <row r="55" spans="1:5" ht="15.75" x14ac:dyDescent="0.2">
      <c r="A55" s="31">
        <v>215</v>
      </c>
      <c r="B55" s="32" t="s">
        <v>1847</v>
      </c>
      <c r="C55" s="33">
        <v>5808</v>
      </c>
      <c r="D55" s="33">
        <v>0</v>
      </c>
      <c r="E55" s="33">
        <f t="shared" si="8"/>
        <v>5808</v>
      </c>
    </row>
    <row r="56" spans="1:5" ht="15.75" x14ac:dyDescent="0.2">
      <c r="A56" s="31">
        <v>216</v>
      </c>
      <c r="B56" s="32" t="s">
        <v>5644</v>
      </c>
      <c r="C56" s="33">
        <v>9660</v>
      </c>
      <c r="D56" s="33">
        <v>0</v>
      </c>
      <c r="E56" s="33">
        <f t="shared" si="8"/>
        <v>9660</v>
      </c>
    </row>
    <row r="57" spans="1:5" ht="47.25" x14ac:dyDescent="0.2">
      <c r="A57" s="214">
        <v>217</v>
      </c>
      <c r="B57" s="90" t="s">
        <v>1848</v>
      </c>
      <c r="C57" s="89">
        <v>3420</v>
      </c>
      <c r="D57" s="33">
        <v>0</v>
      </c>
      <c r="E57" s="33">
        <f t="shared" si="8"/>
        <v>3420</v>
      </c>
    </row>
    <row r="58" spans="1:5" ht="15.75" x14ac:dyDescent="0.2">
      <c r="A58" s="31">
        <v>218</v>
      </c>
      <c r="B58" s="32" t="s">
        <v>2121</v>
      </c>
      <c r="C58" s="33">
        <v>3728</v>
      </c>
      <c r="D58" s="33">
        <v>0</v>
      </c>
      <c r="E58" s="33">
        <f t="shared" si="8"/>
        <v>3728</v>
      </c>
    </row>
    <row r="59" spans="1:5" ht="31.5" x14ac:dyDescent="0.2">
      <c r="A59" s="34">
        <v>219</v>
      </c>
      <c r="B59" s="35" t="s">
        <v>5645</v>
      </c>
      <c r="C59" s="36">
        <f>SUM(C40,C42,C44,C46,C47,C55,C56,C51,C54)</f>
        <v>343816</v>
      </c>
      <c r="D59" s="36">
        <f t="shared" ref="D59:E59" si="9">SUM(D40,D42,D44,D46,D47,D55,D56,D51,D54)</f>
        <v>0</v>
      </c>
      <c r="E59" s="36">
        <f t="shared" si="9"/>
        <v>343816</v>
      </c>
    </row>
    <row r="60" spans="1:5" ht="17.25" customHeight="1" x14ac:dyDescent="0.2">
      <c r="A60" s="31">
        <v>222</v>
      </c>
      <c r="B60" s="32" t="s">
        <v>5646</v>
      </c>
      <c r="C60" s="33">
        <v>12771</v>
      </c>
      <c r="D60" s="33">
        <v>0</v>
      </c>
      <c r="E60" s="33">
        <f>SUM(C60:D60)</f>
        <v>12771</v>
      </c>
    </row>
    <row r="61" spans="1:5" ht="17.25" customHeight="1" x14ac:dyDescent="0.2">
      <c r="A61" s="58">
        <v>223</v>
      </c>
      <c r="B61" s="59" t="s">
        <v>4418</v>
      </c>
      <c r="C61" s="60">
        <v>1350</v>
      </c>
      <c r="D61" s="33">
        <v>0</v>
      </c>
      <c r="E61" s="33">
        <f t="shared" ref="E61:E62" si="10">SUM(C61:D61)</f>
        <v>1350</v>
      </c>
    </row>
    <row r="62" spans="1:5" ht="17.25" customHeight="1" x14ac:dyDescent="0.2">
      <c r="A62" s="58">
        <v>224</v>
      </c>
      <c r="B62" s="59" t="s">
        <v>4419</v>
      </c>
      <c r="C62" s="60">
        <v>120</v>
      </c>
      <c r="D62" s="33">
        <v>0</v>
      </c>
      <c r="E62" s="33">
        <f t="shared" si="10"/>
        <v>120</v>
      </c>
    </row>
    <row r="63" spans="1:5" ht="15.75" x14ac:dyDescent="0.2">
      <c r="A63" s="34">
        <v>230</v>
      </c>
      <c r="B63" s="35" t="s">
        <v>5647</v>
      </c>
      <c r="C63" s="36">
        <f>SUM(C60+C62)</f>
        <v>12891</v>
      </c>
      <c r="D63" s="36">
        <f>SUM(D60)</f>
        <v>0</v>
      </c>
      <c r="E63" s="36">
        <f>SUM(E60+E62)</f>
        <v>12891</v>
      </c>
    </row>
    <row r="64" spans="1:5" ht="31.5" x14ac:dyDescent="0.2">
      <c r="A64" s="34">
        <v>234</v>
      </c>
      <c r="B64" s="35" t="s">
        <v>5648</v>
      </c>
      <c r="C64" s="36">
        <f>SUM(C65:C66)</f>
        <v>8200</v>
      </c>
      <c r="D64" s="36">
        <f t="shared" ref="D64:E64" si="11">SUM(D65:D66)</f>
        <v>0</v>
      </c>
      <c r="E64" s="36">
        <f t="shared" si="11"/>
        <v>8200</v>
      </c>
    </row>
    <row r="65" spans="1:5" ht="15.75" x14ac:dyDescent="0.2">
      <c r="A65" s="58">
        <v>236</v>
      </c>
      <c r="B65" s="59" t="s">
        <v>5649</v>
      </c>
      <c r="C65" s="60">
        <v>8000</v>
      </c>
      <c r="D65" s="60">
        <v>0</v>
      </c>
      <c r="E65" s="60">
        <f>SUM(C65:D65)</f>
        <v>8000</v>
      </c>
    </row>
    <row r="66" spans="1:5" ht="15.75" x14ac:dyDescent="0.2">
      <c r="A66" s="69">
        <v>237</v>
      </c>
      <c r="B66" s="70" t="s">
        <v>3820</v>
      </c>
      <c r="C66" s="71">
        <v>200</v>
      </c>
      <c r="D66" s="60">
        <v>0</v>
      </c>
      <c r="E66" s="60">
        <f>SUM(C66:D66)</f>
        <v>200</v>
      </c>
    </row>
    <row r="67" spans="1:5" ht="15.75" x14ac:dyDescent="0.2">
      <c r="A67" s="58">
        <v>244</v>
      </c>
      <c r="B67" s="59" t="s">
        <v>5650</v>
      </c>
      <c r="C67" s="60">
        <v>450</v>
      </c>
      <c r="D67" s="60">
        <v>0</v>
      </c>
      <c r="E67" s="60">
        <f t="shared" ref="E67:E69" si="12">SUM(C67:D67)</f>
        <v>450</v>
      </c>
    </row>
    <row r="68" spans="1:5" ht="15.75" x14ac:dyDescent="0.2">
      <c r="A68" s="58">
        <v>247</v>
      </c>
      <c r="B68" s="59" t="s">
        <v>4420</v>
      </c>
      <c r="C68" s="60">
        <v>250</v>
      </c>
      <c r="D68" s="60">
        <v>0</v>
      </c>
      <c r="E68" s="60">
        <f t="shared" si="12"/>
        <v>250</v>
      </c>
    </row>
    <row r="69" spans="1:5" ht="15.75" x14ac:dyDescent="0.2">
      <c r="A69" s="58">
        <v>252</v>
      </c>
      <c r="B69" s="59" t="s">
        <v>5651</v>
      </c>
      <c r="C69" s="60">
        <v>200</v>
      </c>
      <c r="D69" s="60">
        <v>0</v>
      </c>
      <c r="E69" s="60">
        <f t="shared" si="12"/>
        <v>200</v>
      </c>
    </row>
    <row r="70" spans="1:5" ht="15.75" x14ac:dyDescent="0.2">
      <c r="A70" s="34">
        <v>256</v>
      </c>
      <c r="B70" s="35" t="s">
        <v>5652</v>
      </c>
      <c r="C70" s="36">
        <f>SUM(C64+C67)</f>
        <v>8650</v>
      </c>
      <c r="D70" s="36">
        <f>SUM(D64+D67)</f>
        <v>0</v>
      </c>
      <c r="E70" s="36">
        <f>SUM(E64+E67)</f>
        <v>8650</v>
      </c>
    </row>
    <row r="71" spans="1:5" ht="31.5" x14ac:dyDescent="0.2">
      <c r="A71" s="34">
        <v>260</v>
      </c>
      <c r="B71" s="35" t="s">
        <v>5653</v>
      </c>
      <c r="C71" s="36">
        <f>SUM(C72:C72)</f>
        <v>130</v>
      </c>
      <c r="D71" s="36">
        <f t="shared" ref="D71:E71" si="13">SUM(D72:D72)</f>
        <v>0</v>
      </c>
      <c r="E71" s="36">
        <f t="shared" si="13"/>
        <v>130</v>
      </c>
    </row>
    <row r="72" spans="1:5" ht="15.75" x14ac:dyDescent="0.2">
      <c r="A72" s="31">
        <v>264</v>
      </c>
      <c r="B72" s="32" t="s">
        <v>1849</v>
      </c>
      <c r="C72" s="33">
        <v>130</v>
      </c>
      <c r="D72" s="33">
        <v>0</v>
      </c>
      <c r="E72" s="33">
        <f>SUM(C72:D72)</f>
        <v>130</v>
      </c>
    </row>
    <row r="73" spans="1:5" ht="15.75" x14ac:dyDescent="0.2">
      <c r="A73" s="34">
        <v>282</v>
      </c>
      <c r="B73" s="35" t="s">
        <v>5654</v>
      </c>
      <c r="C73" s="36">
        <f>SUM(C71)</f>
        <v>130</v>
      </c>
      <c r="D73" s="36">
        <f t="shared" ref="D73:E73" si="14">SUM(D71)</f>
        <v>0</v>
      </c>
      <c r="E73" s="36">
        <f t="shared" si="14"/>
        <v>130</v>
      </c>
    </row>
    <row r="74" spans="1:5" ht="15.75" x14ac:dyDescent="0.2">
      <c r="A74" s="34">
        <v>285</v>
      </c>
      <c r="B74" s="35" t="s">
        <v>4421</v>
      </c>
      <c r="C74" s="36">
        <f>SUM(C19,C25,C39,C59,C63,C70,C73)</f>
        <v>3111999</v>
      </c>
      <c r="D74" s="36">
        <f>SUM(D19,D25,D39,D59,D63,D70,D73)</f>
        <v>0</v>
      </c>
      <c r="E74" s="36">
        <f>SUM(E19,E25,E39,E59,E63,E70,E73)</f>
        <v>3111999</v>
      </c>
    </row>
  </sheetData>
  <mergeCells count="1">
    <mergeCell ref="A1:E1"/>
  </mergeCells>
  <phoneticPr fontId="44" type="noConversion"/>
  <printOptions horizontalCentered="1"/>
  <pageMargins left="0.11811023622047245" right="0.11811023622047245" top="0.6692913385826772" bottom="0.19685039370078741" header="0.15748031496062992" footer="0.11811023622047245"/>
  <pageSetup scale="85" orientation="portrait" horizontalDpi="300" verticalDpi="300" r:id="rId1"/>
  <headerFooter alignWithMargins="0">
    <oddHeader xml:space="preserve">&amp;C
&amp;"Times New Roman,Félkövér"&amp;14Lenti Város Önkormányzatának 2023. évi konszolidált beszámolója&amp;R&amp;"Times New Roman,Normál"17. melléklet a 8/2024. (V.23.) önkormányzati rendelethez  
adatok ezer Ft-ban&amp;"-,Normál"
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0"/>
  <sheetViews>
    <sheetView zoomScaleNormal="100" workbookViewId="0">
      <selection activeCell="B21" sqref="B21"/>
    </sheetView>
  </sheetViews>
  <sheetFormatPr defaultColWidth="9.140625" defaultRowHeight="12.75" x14ac:dyDescent="0.2"/>
  <cols>
    <col min="1" max="1" width="8.7109375" style="24" customWidth="1"/>
    <col min="2" max="2" width="64.85546875" style="24" bestFit="1" customWidth="1"/>
    <col min="3" max="5" width="12.28515625" style="24" customWidth="1"/>
    <col min="6" max="16384" width="9.140625" style="24"/>
  </cols>
  <sheetData>
    <row r="1" spans="1:5" s="21" customFormat="1" ht="30" customHeight="1" x14ac:dyDescent="0.3">
      <c r="A1" s="1031" t="s">
        <v>1718</v>
      </c>
      <c r="B1" s="1032"/>
      <c r="C1" s="1032"/>
      <c r="D1" s="1032"/>
      <c r="E1" s="1032"/>
    </row>
    <row r="2" spans="1:5" s="23" customFormat="1" ht="25.5" x14ac:dyDescent="0.2">
      <c r="A2" s="22"/>
      <c r="B2" s="22" t="s">
        <v>0</v>
      </c>
      <c r="C2" s="22" t="s">
        <v>1695</v>
      </c>
      <c r="D2" s="22" t="s">
        <v>1696</v>
      </c>
      <c r="E2" s="22" t="s">
        <v>1697</v>
      </c>
    </row>
    <row r="3" spans="1:5" s="23" customFormat="1" ht="31.5" x14ac:dyDescent="0.2">
      <c r="A3" s="48" t="s">
        <v>99</v>
      </c>
      <c r="B3" s="42" t="s">
        <v>2159</v>
      </c>
      <c r="C3" s="44">
        <v>29194</v>
      </c>
      <c r="D3" s="45">
        <v>0</v>
      </c>
      <c r="E3" s="46">
        <f>SUM(C3:D3)</f>
        <v>29194</v>
      </c>
    </row>
    <row r="4" spans="1:5" s="23" customFormat="1" ht="31.5" x14ac:dyDescent="0.2">
      <c r="A4" s="48" t="s">
        <v>1701</v>
      </c>
      <c r="B4" s="43" t="s">
        <v>2160</v>
      </c>
      <c r="C4" s="41">
        <f>SUM(C3:C3)</f>
        <v>29194</v>
      </c>
      <c r="D4" s="41">
        <f>SUM(D3:D3)</f>
        <v>0</v>
      </c>
      <c r="E4" s="41">
        <f>SUM(E3:E3)</f>
        <v>29194</v>
      </c>
    </row>
    <row r="5" spans="1:5" ht="15.75" x14ac:dyDescent="0.2">
      <c r="A5" s="259" t="s">
        <v>101</v>
      </c>
      <c r="B5" s="67" t="s">
        <v>4422</v>
      </c>
      <c r="C5" s="60">
        <v>198470</v>
      </c>
      <c r="D5" s="60">
        <v>0</v>
      </c>
      <c r="E5" s="46">
        <f>SUM(C5:D5)</f>
        <v>198470</v>
      </c>
    </row>
    <row r="6" spans="1:5" s="23" customFormat="1" ht="15.75" x14ac:dyDescent="0.2">
      <c r="A6" s="256" t="s">
        <v>106</v>
      </c>
      <c r="B6" s="257" t="s">
        <v>4423</v>
      </c>
      <c r="C6" s="258">
        <f>C5</f>
        <v>198470</v>
      </c>
      <c r="D6" s="258">
        <v>0</v>
      </c>
      <c r="E6" s="41">
        <f t="shared" ref="E6" si="0">SUM(E5:E5)</f>
        <v>198470</v>
      </c>
    </row>
    <row r="7" spans="1:5" ht="15.75" customHeight="1" x14ac:dyDescent="0.2">
      <c r="A7" s="31">
        <v>19</v>
      </c>
      <c r="B7" s="32" t="s">
        <v>1850</v>
      </c>
      <c r="C7" s="33">
        <v>31550</v>
      </c>
      <c r="D7" s="33">
        <v>0</v>
      </c>
      <c r="E7" s="33">
        <f>SUM(C7:D7)</f>
        <v>31550</v>
      </c>
    </row>
    <row r="8" spans="1:5" ht="15.75" customHeight="1" x14ac:dyDescent="0.2">
      <c r="A8" s="31">
        <v>20</v>
      </c>
      <c r="B8" s="32" t="s">
        <v>1851</v>
      </c>
      <c r="C8" s="33">
        <v>1010752</v>
      </c>
      <c r="D8" s="33">
        <v>-1010752</v>
      </c>
      <c r="E8" s="33">
        <f>SUM(C8:D8)</f>
        <v>0</v>
      </c>
    </row>
    <row r="9" spans="1:5" ht="15.75" customHeight="1" x14ac:dyDescent="0.2">
      <c r="A9" s="34">
        <v>27</v>
      </c>
      <c r="B9" s="35" t="s">
        <v>4073</v>
      </c>
      <c r="C9" s="36">
        <f>SUM(C4,C7,C8,C6)</f>
        <v>1269966</v>
      </c>
      <c r="D9" s="36">
        <f>SUM(D4,D7,D8)</f>
        <v>-1010752</v>
      </c>
      <c r="E9" s="36">
        <f>SUM(E4,E7,E8,E6)</f>
        <v>259214</v>
      </c>
    </row>
    <row r="10" spans="1:5" ht="15.75" customHeight="1" x14ac:dyDescent="0.2">
      <c r="A10" s="34">
        <v>38</v>
      </c>
      <c r="B10" s="35" t="s">
        <v>4074</v>
      </c>
      <c r="C10" s="36">
        <f>C9</f>
        <v>1269966</v>
      </c>
      <c r="D10" s="36">
        <f t="shared" ref="D10:E10" si="1">D9</f>
        <v>-1010752</v>
      </c>
      <c r="E10" s="36">
        <f t="shared" si="1"/>
        <v>259214</v>
      </c>
    </row>
  </sheetData>
  <mergeCells count="1">
    <mergeCell ref="A1:E1"/>
  </mergeCells>
  <pageMargins left="7.874015748031496E-2" right="3.937007874015748E-2" top="1.1811023622047245" bottom="0.98425196850393704" header="0.23622047244094491" footer="0.51181102362204722"/>
  <pageSetup scale="90" orientation="portrait" horizontalDpi="300" verticalDpi="300" r:id="rId1"/>
  <headerFooter alignWithMargins="0">
    <oddHeader>&amp;C&amp;"Times New Roman,Félkövér"&amp;14
Lenti Város Önkormányzatának 2023. évi konszolidált beszámolója&amp;R&amp;"Times New Roman,Normál"17. melléklet a 8/2024. (V.23.) önkormányzati rendelethez  
adatok ezer Ft-ban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0"/>
  <sheetViews>
    <sheetView topLeftCell="A4" zoomScaleNormal="100" workbookViewId="0">
      <selection activeCell="B20" sqref="B20"/>
    </sheetView>
  </sheetViews>
  <sheetFormatPr defaultColWidth="9.140625" defaultRowHeight="15.75" x14ac:dyDescent="0.25"/>
  <cols>
    <col min="1" max="1" width="8.140625" style="26" customWidth="1"/>
    <col min="2" max="2" width="63.140625" style="26" customWidth="1"/>
    <col min="3" max="5" width="11.85546875" style="26" customWidth="1"/>
    <col min="6" max="16384" width="9.140625" style="26"/>
  </cols>
  <sheetData>
    <row r="1" spans="1:5" s="28" customFormat="1" ht="24.75" customHeight="1" x14ac:dyDescent="0.3">
      <c r="A1" s="1031" t="s">
        <v>1719</v>
      </c>
      <c r="B1" s="1032"/>
      <c r="C1" s="1032"/>
      <c r="D1" s="1032"/>
      <c r="E1" s="1032"/>
    </row>
    <row r="2" spans="1:5" s="28" customFormat="1" ht="26.25" customHeight="1" x14ac:dyDescent="0.25">
      <c r="A2" s="25"/>
      <c r="B2" s="25" t="s">
        <v>0</v>
      </c>
      <c r="C2" s="22" t="s">
        <v>1695</v>
      </c>
      <c r="D2" s="22" t="s">
        <v>1696</v>
      </c>
      <c r="E2" s="22" t="s">
        <v>1697</v>
      </c>
    </row>
    <row r="3" spans="1:5" s="28" customFormat="1" x14ac:dyDescent="0.25">
      <c r="A3" s="260" t="s">
        <v>1703</v>
      </c>
      <c r="B3" s="67" t="s">
        <v>4424</v>
      </c>
      <c r="C3" s="262">
        <v>198350</v>
      </c>
      <c r="D3" s="263">
        <v>0</v>
      </c>
      <c r="E3" s="49">
        <f>C3</f>
        <v>198350</v>
      </c>
    </row>
    <row r="4" spans="1:5" s="28" customFormat="1" x14ac:dyDescent="0.25">
      <c r="A4" s="260" t="s">
        <v>1704</v>
      </c>
      <c r="B4" s="67" t="s">
        <v>4425</v>
      </c>
      <c r="C4" s="261">
        <f>C3</f>
        <v>198350</v>
      </c>
      <c r="D4" s="68">
        <f t="shared" ref="D4:E4" si="0">D3</f>
        <v>0</v>
      </c>
      <c r="E4" s="72">
        <f t="shared" si="0"/>
        <v>198350</v>
      </c>
    </row>
    <row r="5" spans="1:5" ht="19.5" customHeight="1" x14ac:dyDescent="0.25">
      <c r="A5" s="51">
        <v>11</v>
      </c>
      <c r="B5" s="50" t="s">
        <v>4426</v>
      </c>
      <c r="C5" s="49">
        <v>2163256</v>
      </c>
      <c r="D5" s="49">
        <v>0</v>
      </c>
      <c r="E5" s="49">
        <f>SUM(C5:D5)</f>
        <v>2163256</v>
      </c>
    </row>
    <row r="6" spans="1:5" s="28" customFormat="1" ht="19.5" customHeight="1" x14ac:dyDescent="0.25">
      <c r="A6" s="47">
        <v>13</v>
      </c>
      <c r="B6" s="43" t="s">
        <v>4075</v>
      </c>
      <c r="C6" s="52">
        <f>C5</f>
        <v>2163256</v>
      </c>
      <c r="D6" s="52">
        <f t="shared" ref="D6:E6" si="1">D5</f>
        <v>0</v>
      </c>
      <c r="E6" s="52">
        <f t="shared" si="1"/>
        <v>2163256</v>
      </c>
    </row>
    <row r="7" spans="1:5" ht="19.5" customHeight="1" x14ac:dyDescent="0.25">
      <c r="A7" s="31">
        <v>14</v>
      </c>
      <c r="B7" s="32" t="s">
        <v>1852</v>
      </c>
      <c r="C7" s="33">
        <v>34009</v>
      </c>
      <c r="D7" s="33">
        <v>0</v>
      </c>
      <c r="E7" s="33">
        <f>SUM(C7:D7)</f>
        <v>34009</v>
      </c>
    </row>
    <row r="8" spans="1:5" ht="19.5" customHeight="1" x14ac:dyDescent="0.25">
      <c r="A8" s="31">
        <v>16</v>
      </c>
      <c r="B8" s="32" t="s">
        <v>1853</v>
      </c>
      <c r="C8" s="33">
        <v>1010752</v>
      </c>
      <c r="D8" s="33">
        <v>-1010752</v>
      </c>
      <c r="E8" s="33">
        <f>SUM(C8:D8)</f>
        <v>0</v>
      </c>
    </row>
    <row r="9" spans="1:5" ht="19.5" customHeight="1" x14ac:dyDescent="0.25">
      <c r="A9" s="34">
        <v>22</v>
      </c>
      <c r="B9" s="35" t="s">
        <v>4076</v>
      </c>
      <c r="C9" s="36">
        <f>SUM(C6,C7,C8,C4)</f>
        <v>3406367</v>
      </c>
      <c r="D9" s="36">
        <f>SUM(D6,D7,D8,D4)</f>
        <v>-1010752</v>
      </c>
      <c r="E9" s="36">
        <f>SUM(E6,E7,E8,E4)</f>
        <v>2395615</v>
      </c>
    </row>
    <row r="10" spans="1:5" ht="19.5" customHeight="1" x14ac:dyDescent="0.25">
      <c r="A10" s="34">
        <v>31</v>
      </c>
      <c r="B10" s="35" t="s">
        <v>4077</v>
      </c>
      <c r="C10" s="36">
        <f>C9</f>
        <v>3406367</v>
      </c>
      <c r="D10" s="36">
        <f t="shared" ref="D10:E10" si="2">D9</f>
        <v>-1010752</v>
      </c>
      <c r="E10" s="36">
        <f t="shared" si="2"/>
        <v>2395615</v>
      </c>
    </row>
  </sheetData>
  <mergeCells count="1">
    <mergeCell ref="A1:E1"/>
  </mergeCells>
  <phoneticPr fontId="44" type="noConversion"/>
  <printOptions horizontalCentered="1"/>
  <pageMargins left="0" right="0" top="1.2598425196850394" bottom="0.39370078740157483" header="0.35433070866141736" footer="0.51181102362204722"/>
  <pageSetup scale="95" orientation="portrait" horizontalDpi="300" verticalDpi="300" r:id="rId1"/>
  <headerFooter alignWithMargins="0">
    <oddHeader>&amp;C&amp;"Times New Roman,Félkövér"&amp;14
Lenti Város Önkormányzatának 2023. évi konszolidált beszámolója&amp;R&amp;"Times New Roman,Normál"17. melléklet a 8/2024. (V.23.) önkormányzati rendelethez  
adatok ezer Ft-ban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7"/>
  <sheetViews>
    <sheetView topLeftCell="A13" zoomScaleNormal="100" workbookViewId="0">
      <selection activeCell="E20" sqref="E20"/>
    </sheetView>
  </sheetViews>
  <sheetFormatPr defaultColWidth="9.140625" defaultRowHeight="12.75" x14ac:dyDescent="0.2"/>
  <cols>
    <col min="1" max="1" width="3.28515625" style="24" bestFit="1" customWidth="1"/>
    <col min="2" max="2" width="71" style="24" customWidth="1"/>
    <col min="3" max="3" width="11.5703125" style="24" customWidth="1"/>
    <col min="4" max="4" width="11.140625" style="24" customWidth="1"/>
    <col min="5" max="5" width="13" style="24" customWidth="1"/>
    <col min="6" max="16384" width="9.140625" style="24"/>
  </cols>
  <sheetData>
    <row r="1" spans="1:5" s="21" customFormat="1" ht="24" customHeight="1" x14ac:dyDescent="0.3">
      <c r="A1" s="1031" t="s">
        <v>1720</v>
      </c>
      <c r="B1" s="1032"/>
      <c r="C1" s="1032"/>
      <c r="D1" s="1032"/>
      <c r="E1" s="1032"/>
    </row>
    <row r="2" spans="1:5" s="23" customFormat="1" ht="47.25" x14ac:dyDescent="0.2">
      <c r="A2" s="25"/>
      <c r="B2" s="25" t="s">
        <v>0</v>
      </c>
      <c r="C2" s="25" t="s">
        <v>1695</v>
      </c>
      <c r="D2" s="25" t="s">
        <v>1696</v>
      </c>
      <c r="E2" s="25" t="s">
        <v>1697</v>
      </c>
    </row>
    <row r="3" spans="1:5" ht="18" customHeight="1" x14ac:dyDescent="0.2">
      <c r="A3" s="31" t="s">
        <v>99</v>
      </c>
      <c r="B3" s="32" t="s">
        <v>1854</v>
      </c>
      <c r="C3" s="33">
        <v>12171</v>
      </c>
      <c r="D3" s="33">
        <v>0</v>
      </c>
      <c r="E3" s="33">
        <f>SUM(C3:D3)</f>
        <v>12171</v>
      </c>
    </row>
    <row r="4" spans="1:5" ht="18" customHeight="1" x14ac:dyDescent="0.2">
      <c r="A4" s="31" t="s">
        <v>1698</v>
      </c>
      <c r="B4" s="32" t="s">
        <v>1855</v>
      </c>
      <c r="C4" s="33">
        <v>16899070</v>
      </c>
      <c r="D4" s="33">
        <v>0</v>
      </c>
      <c r="E4" s="33">
        <f t="shared" ref="E4:E5" si="0">SUM(C4:D4)</f>
        <v>16899070</v>
      </c>
    </row>
    <row r="5" spans="1:5" ht="18" customHeight="1" x14ac:dyDescent="0.2">
      <c r="A5" s="31" t="s">
        <v>100</v>
      </c>
      <c r="B5" s="32" t="s">
        <v>1856</v>
      </c>
      <c r="C5" s="33">
        <v>1419464</v>
      </c>
      <c r="D5" s="33">
        <v>0</v>
      </c>
      <c r="E5" s="33">
        <f t="shared" si="0"/>
        <v>1419464</v>
      </c>
    </row>
    <row r="6" spans="1:5" ht="31.5" x14ac:dyDescent="0.2">
      <c r="A6" s="34" t="s">
        <v>1700</v>
      </c>
      <c r="B6" s="35" t="s">
        <v>1857</v>
      </c>
      <c r="C6" s="36">
        <f>SUM(C3:C5)</f>
        <v>18330705</v>
      </c>
      <c r="D6" s="36">
        <f t="shared" ref="D6:E6" si="1">SUM(D3:D5)</f>
        <v>0</v>
      </c>
      <c r="E6" s="36">
        <f t="shared" si="1"/>
        <v>18330705</v>
      </c>
    </row>
    <row r="7" spans="1:5" ht="18" customHeight="1" x14ac:dyDescent="0.2">
      <c r="A7" s="31" t="s">
        <v>1701</v>
      </c>
      <c r="B7" s="32" t="s">
        <v>1858</v>
      </c>
      <c r="C7" s="33">
        <v>5236</v>
      </c>
      <c r="D7" s="33">
        <v>0</v>
      </c>
      <c r="E7" s="40">
        <f>SUM(C7:D7)</f>
        <v>5236</v>
      </c>
    </row>
    <row r="8" spans="1:5" ht="31.5" x14ac:dyDescent="0.2">
      <c r="A8" s="34" t="s">
        <v>1703</v>
      </c>
      <c r="B8" s="35" t="s">
        <v>1859</v>
      </c>
      <c r="C8" s="36">
        <f>SUM(C7:C7)</f>
        <v>5236</v>
      </c>
      <c r="D8" s="36">
        <f>SUM(D7:D7)</f>
        <v>0</v>
      </c>
      <c r="E8" s="36">
        <f>SUM(E7:E7)</f>
        <v>5236</v>
      </c>
    </row>
    <row r="9" spans="1:5" ht="18" customHeight="1" x14ac:dyDescent="0.2">
      <c r="A9" s="31" t="s">
        <v>1704</v>
      </c>
      <c r="B9" s="32" t="s">
        <v>1860</v>
      </c>
      <c r="C9" s="33">
        <v>908</v>
      </c>
      <c r="D9" s="33">
        <v>0</v>
      </c>
      <c r="E9" s="33">
        <f>SUM(C9:D9)</f>
        <v>908</v>
      </c>
    </row>
    <row r="10" spans="1:5" ht="18" customHeight="1" x14ac:dyDescent="0.2">
      <c r="A10" s="31" t="s">
        <v>1705</v>
      </c>
      <c r="B10" s="32" t="s">
        <v>1861</v>
      </c>
      <c r="C10" s="33">
        <v>692812</v>
      </c>
      <c r="D10" s="33">
        <v>0</v>
      </c>
      <c r="E10" s="33">
        <f>SUM(C10:D10)</f>
        <v>692812</v>
      </c>
    </row>
    <row r="11" spans="1:5" ht="18" customHeight="1" x14ac:dyDescent="0.2">
      <c r="A11" s="34" t="s">
        <v>102</v>
      </c>
      <c r="B11" s="35" t="s">
        <v>1862</v>
      </c>
      <c r="C11" s="36">
        <f>SUM(C9:C10)</f>
        <v>693720</v>
      </c>
      <c r="D11" s="36">
        <f t="shared" ref="D11:E11" si="2">SUM(D9:D10)</f>
        <v>0</v>
      </c>
      <c r="E11" s="36">
        <f t="shared" si="2"/>
        <v>693720</v>
      </c>
    </row>
    <row r="12" spans="1:5" ht="18" customHeight="1" x14ac:dyDescent="0.2">
      <c r="A12" s="31" t="s">
        <v>103</v>
      </c>
      <c r="B12" s="32" t="s">
        <v>1863</v>
      </c>
      <c r="C12" s="33">
        <v>727953</v>
      </c>
      <c r="D12" s="33">
        <v>0</v>
      </c>
      <c r="E12" s="33">
        <f>SUM(C12:D12)</f>
        <v>727953</v>
      </c>
    </row>
    <row r="13" spans="1:5" ht="18" customHeight="1" x14ac:dyDescent="0.2">
      <c r="A13" s="31" t="s">
        <v>1706</v>
      </c>
      <c r="B13" s="32" t="s">
        <v>1864</v>
      </c>
      <c r="C13" s="33">
        <v>573351</v>
      </c>
      <c r="D13" s="33">
        <v>0</v>
      </c>
      <c r="E13" s="33">
        <f t="shared" ref="E13:E14" si="3">SUM(C13:D13)</f>
        <v>573351</v>
      </c>
    </row>
    <row r="14" spans="1:5" ht="18" customHeight="1" x14ac:dyDescent="0.2">
      <c r="A14" s="31" t="s">
        <v>104</v>
      </c>
      <c r="B14" s="32" t="s">
        <v>1865</v>
      </c>
      <c r="C14" s="33">
        <v>1535</v>
      </c>
      <c r="D14" s="33">
        <v>0</v>
      </c>
      <c r="E14" s="33">
        <f t="shared" si="3"/>
        <v>1535</v>
      </c>
    </row>
    <row r="15" spans="1:5" ht="18" customHeight="1" x14ac:dyDescent="0.2">
      <c r="A15" s="34" t="s">
        <v>105</v>
      </c>
      <c r="B15" s="35" t="s">
        <v>1866</v>
      </c>
      <c r="C15" s="36">
        <f>SUM(C12:C14)</f>
        <v>1302839</v>
      </c>
      <c r="D15" s="36">
        <f t="shared" ref="D15:E15" si="4">SUM(D12:D14)</f>
        <v>0</v>
      </c>
      <c r="E15" s="36">
        <f t="shared" si="4"/>
        <v>1302839</v>
      </c>
    </row>
    <row r="16" spans="1:5" ht="31.5" x14ac:dyDescent="0.2">
      <c r="A16" s="34" t="s">
        <v>106</v>
      </c>
      <c r="B16" s="35" t="s">
        <v>1867</v>
      </c>
      <c r="C16" s="36">
        <v>-8206</v>
      </c>
      <c r="D16" s="36">
        <v>0</v>
      </c>
      <c r="E16" s="36">
        <f>SUM(C16:D16)</f>
        <v>-8206</v>
      </c>
    </row>
    <row r="17" spans="1:5" ht="18" customHeight="1" x14ac:dyDescent="0.2">
      <c r="A17" s="34" t="s">
        <v>1708</v>
      </c>
      <c r="B17" s="35" t="s">
        <v>1721</v>
      </c>
      <c r="C17" s="36">
        <f>SUM(C6,C8,C11,C15,C16)</f>
        <v>20324294</v>
      </c>
      <c r="D17" s="36">
        <f t="shared" ref="D17:E17" si="5">SUM(D6,D8,D11,D15,D16)</f>
        <v>0</v>
      </c>
      <c r="E17" s="36">
        <f t="shared" si="5"/>
        <v>20324294</v>
      </c>
    </row>
    <row r="18" spans="1:5" ht="31.5" x14ac:dyDescent="0.2">
      <c r="A18" s="34" t="s">
        <v>1709</v>
      </c>
      <c r="B18" s="35" t="s">
        <v>1868</v>
      </c>
      <c r="C18" s="36">
        <v>15935062</v>
      </c>
      <c r="D18" s="36">
        <v>0</v>
      </c>
      <c r="E18" s="36">
        <f>SUM(C18:D18)</f>
        <v>15935062</v>
      </c>
    </row>
    <row r="19" spans="1:5" ht="18" customHeight="1" x14ac:dyDescent="0.2">
      <c r="A19" s="34" t="s">
        <v>1710</v>
      </c>
      <c r="B19" s="35" t="s">
        <v>64</v>
      </c>
      <c r="C19" s="36">
        <v>-460121</v>
      </c>
      <c r="D19" s="36">
        <v>0</v>
      </c>
      <c r="E19" s="36">
        <f t="shared" ref="E19:E20" si="6">SUM(C19:D19)</f>
        <v>-460121</v>
      </c>
    </row>
    <row r="20" spans="1:5" ht="18" customHeight="1" x14ac:dyDescent="0.2">
      <c r="A20" s="34" t="s">
        <v>108</v>
      </c>
      <c r="B20" s="35" t="s">
        <v>65</v>
      </c>
      <c r="C20" s="36">
        <v>-805352</v>
      </c>
      <c r="D20" s="36">
        <v>0</v>
      </c>
      <c r="E20" s="36">
        <f t="shared" si="6"/>
        <v>-805352</v>
      </c>
    </row>
    <row r="21" spans="1:5" ht="18" customHeight="1" x14ac:dyDescent="0.2">
      <c r="A21" s="34" t="s">
        <v>1711</v>
      </c>
      <c r="B21" s="35" t="s">
        <v>1869</v>
      </c>
      <c r="C21" s="36">
        <f>SUM(C18:C20)</f>
        <v>14669589</v>
      </c>
      <c r="D21" s="36">
        <f>SUM(D18:D20)</f>
        <v>0</v>
      </c>
      <c r="E21" s="36">
        <f>SUM(E18:E20)</f>
        <v>14669589</v>
      </c>
    </row>
    <row r="22" spans="1:5" ht="18" customHeight="1" x14ac:dyDescent="0.2">
      <c r="A22" s="31" t="s">
        <v>1712</v>
      </c>
      <c r="B22" s="32" t="s">
        <v>1870</v>
      </c>
      <c r="C22" s="33">
        <v>886</v>
      </c>
      <c r="D22" s="33">
        <v>0</v>
      </c>
      <c r="E22" s="33">
        <f>SUM(C22:D22)</f>
        <v>886</v>
      </c>
    </row>
    <row r="23" spans="1:5" ht="18" customHeight="1" x14ac:dyDescent="0.2">
      <c r="A23" s="31" t="s">
        <v>1713</v>
      </c>
      <c r="B23" s="32" t="s">
        <v>1871</v>
      </c>
      <c r="C23" s="33">
        <v>533318</v>
      </c>
      <c r="D23" s="33">
        <v>0</v>
      </c>
      <c r="E23" s="33">
        <f t="shared" ref="E23:E24" si="7">SUM(C23:D23)</f>
        <v>533318</v>
      </c>
    </row>
    <row r="24" spans="1:5" ht="18" customHeight="1" x14ac:dyDescent="0.2">
      <c r="A24" s="31" t="s">
        <v>109</v>
      </c>
      <c r="B24" s="32" t="s">
        <v>1872</v>
      </c>
      <c r="C24" s="33">
        <v>57052</v>
      </c>
      <c r="D24" s="33">
        <v>0</v>
      </c>
      <c r="E24" s="33">
        <f t="shared" si="7"/>
        <v>57052</v>
      </c>
    </row>
    <row r="25" spans="1:5" ht="18" customHeight="1" x14ac:dyDescent="0.2">
      <c r="A25" s="34" t="s">
        <v>1714</v>
      </c>
      <c r="B25" s="35" t="s">
        <v>1873</v>
      </c>
      <c r="C25" s="36">
        <f>SUM(C22:C24)</f>
        <v>591256</v>
      </c>
      <c r="D25" s="36">
        <f t="shared" ref="D25:E25" si="8">SUM(D22:D24)</f>
        <v>0</v>
      </c>
      <c r="E25" s="36">
        <f t="shared" si="8"/>
        <v>591256</v>
      </c>
    </row>
    <row r="26" spans="1:5" ht="18" customHeight="1" x14ac:dyDescent="0.2">
      <c r="A26" s="34" t="s">
        <v>1715</v>
      </c>
      <c r="B26" s="35" t="s">
        <v>1874</v>
      </c>
      <c r="C26" s="36">
        <v>5063449</v>
      </c>
      <c r="D26" s="36">
        <v>0</v>
      </c>
      <c r="E26" s="36">
        <f>SUM(C26:D26)</f>
        <v>5063449</v>
      </c>
    </row>
    <row r="27" spans="1:5" ht="18" customHeight="1" x14ac:dyDescent="0.2">
      <c r="A27" s="34" t="s">
        <v>1716</v>
      </c>
      <c r="B27" s="35" t="s">
        <v>1875</v>
      </c>
      <c r="C27" s="36">
        <f>SUM(C21,C25,C26)</f>
        <v>20324294</v>
      </c>
      <c r="D27" s="36">
        <f t="shared" ref="D27:E27" si="9">SUM(D21,D25,D26)</f>
        <v>0</v>
      </c>
      <c r="E27" s="36">
        <f t="shared" si="9"/>
        <v>20324294</v>
      </c>
    </row>
  </sheetData>
  <mergeCells count="1">
    <mergeCell ref="A1:E1"/>
  </mergeCells>
  <printOptions horizontalCentered="1"/>
  <pageMargins left="0" right="3.937007874015748E-2" top="1.3779527559055118" bottom="0.35433070866141736" header="0.27559055118110237" footer="0.19685039370078741"/>
  <pageSetup scale="90" orientation="portrait" horizontalDpi="300" verticalDpi="300" r:id="rId1"/>
  <headerFooter alignWithMargins="0">
    <oddHeader>&amp;C 
&amp;"Times New Roman,Félkövér"&amp;14Lenti Város Önkormányzatának 2023. évi konszolidált beszámolója&amp;R&amp;"Times New Roman,Normál"
17. melléklet a 8/2024. (V.23.) önkormányzati rendelethez  
adatok ezer Ft-ban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33"/>
  <sheetViews>
    <sheetView zoomScaleNormal="100" workbookViewId="0">
      <selection activeCell="G19" sqref="G19"/>
    </sheetView>
  </sheetViews>
  <sheetFormatPr defaultColWidth="9.140625" defaultRowHeight="15.75" x14ac:dyDescent="0.25"/>
  <cols>
    <col min="1" max="1" width="8.140625" style="26" customWidth="1"/>
    <col min="2" max="2" width="70.7109375" style="26" bestFit="1" customWidth="1"/>
    <col min="3" max="4" width="15" style="54" customWidth="1"/>
    <col min="5" max="5" width="15" style="55" customWidth="1"/>
    <col min="6" max="16384" width="9.140625" style="26"/>
  </cols>
  <sheetData>
    <row r="1" spans="1:5" ht="26.25" customHeight="1" x14ac:dyDescent="0.3">
      <c r="A1" s="1033" t="s">
        <v>1722</v>
      </c>
      <c r="B1" s="1033"/>
      <c r="C1" s="1033"/>
      <c r="D1" s="1033"/>
      <c r="E1" s="1033"/>
    </row>
    <row r="2" spans="1:5" s="28" customFormat="1" ht="31.5" x14ac:dyDescent="0.25">
      <c r="A2" s="56"/>
      <c r="B2" s="27" t="s">
        <v>0</v>
      </c>
      <c r="C2" s="53" t="s">
        <v>1695</v>
      </c>
      <c r="D2" s="53" t="s">
        <v>1696</v>
      </c>
      <c r="E2" s="53" t="s">
        <v>1697</v>
      </c>
    </row>
    <row r="3" spans="1:5" ht="24.75" customHeight="1" x14ac:dyDescent="0.25">
      <c r="A3" s="31" t="s">
        <v>99</v>
      </c>
      <c r="B3" s="32" t="s">
        <v>1876</v>
      </c>
      <c r="C3" s="33">
        <v>763630</v>
      </c>
      <c r="D3" s="33">
        <v>0</v>
      </c>
      <c r="E3" s="33">
        <f>SUM(C3:D3)</f>
        <v>763630</v>
      </c>
    </row>
    <row r="4" spans="1:5" ht="24.75" customHeight="1" x14ac:dyDescent="0.25">
      <c r="A4" s="31" t="s">
        <v>1698</v>
      </c>
      <c r="B4" s="32" t="s">
        <v>1877</v>
      </c>
      <c r="C4" s="33">
        <v>249885</v>
      </c>
      <c r="D4" s="33">
        <v>0</v>
      </c>
      <c r="E4" s="33">
        <f t="shared" ref="E4:E5" si="0">SUM(C4:D4)</f>
        <v>249885</v>
      </c>
    </row>
    <row r="5" spans="1:5" ht="24.75" customHeight="1" x14ac:dyDescent="0.25">
      <c r="A5" s="31" t="s">
        <v>100</v>
      </c>
      <c r="B5" s="59" t="s">
        <v>3241</v>
      </c>
      <c r="C5" s="60">
        <v>37563</v>
      </c>
      <c r="D5" s="33">
        <v>0</v>
      </c>
      <c r="E5" s="33">
        <f t="shared" si="0"/>
        <v>37563</v>
      </c>
    </row>
    <row r="6" spans="1:5" ht="24.75" customHeight="1" x14ac:dyDescent="0.25">
      <c r="A6" s="31" t="s">
        <v>1699</v>
      </c>
      <c r="B6" s="35" t="s">
        <v>1878</v>
      </c>
      <c r="C6" s="36">
        <f>SUM(C3:C5)</f>
        <v>1051078</v>
      </c>
      <c r="D6" s="36">
        <f t="shared" ref="D6:E6" si="1">SUM(D3:D5)</f>
        <v>0</v>
      </c>
      <c r="E6" s="36">
        <f t="shared" si="1"/>
        <v>1051078</v>
      </c>
    </row>
    <row r="7" spans="1:5" ht="24.75" customHeight="1" x14ac:dyDescent="0.25">
      <c r="A7" s="31" t="s">
        <v>1703</v>
      </c>
      <c r="B7" s="32" t="s">
        <v>1879</v>
      </c>
      <c r="C7" s="33">
        <v>1921649</v>
      </c>
      <c r="D7" s="33">
        <v>-1010752</v>
      </c>
      <c r="E7" s="33">
        <f>SUM(C7:D7)</f>
        <v>910897</v>
      </c>
    </row>
    <row r="8" spans="1:5" ht="24.75" customHeight="1" x14ac:dyDescent="0.25">
      <c r="A8" s="31" t="s">
        <v>101</v>
      </c>
      <c r="B8" s="32" t="s">
        <v>1880</v>
      </c>
      <c r="C8" s="33">
        <v>539555</v>
      </c>
      <c r="D8" s="33">
        <v>0</v>
      </c>
      <c r="E8" s="33">
        <f t="shared" ref="E8:E10" si="2">SUM(C8:D8)</f>
        <v>539555</v>
      </c>
    </row>
    <row r="9" spans="1:5" ht="24.75" customHeight="1" x14ac:dyDescent="0.25">
      <c r="A9" s="38">
        <v>10</v>
      </c>
      <c r="B9" s="39" t="s">
        <v>2122</v>
      </c>
      <c r="C9" s="40">
        <v>316048</v>
      </c>
      <c r="D9" s="40"/>
      <c r="E9" s="33">
        <f t="shared" si="2"/>
        <v>316048</v>
      </c>
    </row>
    <row r="10" spans="1:5" ht="24.75" customHeight="1" x14ac:dyDescent="0.25">
      <c r="A10" s="31">
        <v>11</v>
      </c>
      <c r="B10" s="32" t="s">
        <v>2123</v>
      </c>
      <c r="C10" s="33">
        <v>63721</v>
      </c>
      <c r="D10" s="33">
        <v>0</v>
      </c>
      <c r="E10" s="33">
        <f t="shared" si="2"/>
        <v>63721</v>
      </c>
    </row>
    <row r="11" spans="1:5" ht="24.75" customHeight="1" x14ac:dyDescent="0.25">
      <c r="A11" s="31">
        <v>12</v>
      </c>
      <c r="B11" s="35" t="s">
        <v>2127</v>
      </c>
      <c r="C11" s="36">
        <f>SUM(C7:C10)</f>
        <v>2840973</v>
      </c>
      <c r="D11" s="36">
        <f t="shared" ref="D11:E11" si="3">SUM(D7:D10)</f>
        <v>-1010752</v>
      </c>
      <c r="E11" s="36">
        <f t="shared" si="3"/>
        <v>1830221</v>
      </c>
    </row>
    <row r="12" spans="1:5" ht="24.75" customHeight="1" x14ac:dyDescent="0.25">
      <c r="A12" s="31">
        <v>13</v>
      </c>
      <c r="B12" s="32" t="s">
        <v>2124</v>
      </c>
      <c r="C12" s="33">
        <v>186359</v>
      </c>
      <c r="D12" s="33">
        <v>0</v>
      </c>
      <c r="E12" s="33">
        <f>SUM(C12:D12)</f>
        <v>186359</v>
      </c>
    </row>
    <row r="13" spans="1:5" ht="24.75" customHeight="1" x14ac:dyDescent="0.25">
      <c r="A13" s="31">
        <v>14</v>
      </c>
      <c r="B13" s="32" t="s">
        <v>2125</v>
      </c>
      <c r="C13" s="33">
        <v>486319</v>
      </c>
      <c r="D13" s="33">
        <v>0</v>
      </c>
      <c r="E13" s="33">
        <f t="shared" ref="E13:E14" si="4">SUM(C13:D13)</f>
        <v>486319</v>
      </c>
    </row>
    <row r="14" spans="1:5" ht="24.75" customHeight="1" x14ac:dyDescent="0.25">
      <c r="A14" s="31">
        <v>16</v>
      </c>
      <c r="B14" s="32" t="s">
        <v>2126</v>
      </c>
      <c r="C14" s="33">
        <v>7936</v>
      </c>
      <c r="D14" s="33">
        <v>0</v>
      </c>
      <c r="E14" s="33">
        <f t="shared" si="4"/>
        <v>7936</v>
      </c>
    </row>
    <row r="15" spans="1:5" ht="24.75" customHeight="1" x14ac:dyDescent="0.25">
      <c r="A15" s="31">
        <v>17</v>
      </c>
      <c r="B15" s="35" t="s">
        <v>2128</v>
      </c>
      <c r="C15" s="36">
        <f>SUM(C12:C14)</f>
        <v>680614</v>
      </c>
      <c r="D15" s="36">
        <f t="shared" ref="D15:E15" si="5">SUM(D12:D14)</f>
        <v>0</v>
      </c>
      <c r="E15" s="36">
        <f t="shared" si="5"/>
        <v>680614</v>
      </c>
    </row>
    <row r="16" spans="1:5" ht="24.75" customHeight="1" x14ac:dyDescent="0.25">
      <c r="A16" s="31">
        <v>18</v>
      </c>
      <c r="B16" s="32" t="s">
        <v>2129</v>
      </c>
      <c r="C16" s="33">
        <v>1020052</v>
      </c>
      <c r="D16" s="33">
        <v>0</v>
      </c>
      <c r="E16" s="33">
        <f>SUM(C16:D16)</f>
        <v>1020052</v>
      </c>
    </row>
    <row r="17" spans="1:5" ht="24.75" customHeight="1" x14ac:dyDescent="0.25">
      <c r="A17" s="31">
        <v>19</v>
      </c>
      <c r="B17" s="32" t="s">
        <v>2130</v>
      </c>
      <c r="C17" s="33">
        <v>134876</v>
      </c>
      <c r="D17" s="33">
        <v>0</v>
      </c>
      <c r="E17" s="33">
        <f t="shared" ref="E17:E18" si="6">SUM(C17:D17)</f>
        <v>134876</v>
      </c>
    </row>
    <row r="18" spans="1:5" ht="24.75" customHeight="1" x14ac:dyDescent="0.25">
      <c r="A18" s="31">
        <v>20</v>
      </c>
      <c r="B18" s="32" t="s">
        <v>2131</v>
      </c>
      <c r="C18" s="33">
        <v>146487</v>
      </c>
      <c r="D18" s="33">
        <v>0</v>
      </c>
      <c r="E18" s="33">
        <f t="shared" si="6"/>
        <v>146487</v>
      </c>
    </row>
    <row r="19" spans="1:5" ht="24.75" customHeight="1" x14ac:dyDescent="0.25">
      <c r="A19" s="31">
        <v>21</v>
      </c>
      <c r="B19" s="35" t="s">
        <v>2132</v>
      </c>
      <c r="C19" s="36">
        <f>SUM(C16:C18)</f>
        <v>1301415</v>
      </c>
      <c r="D19" s="36">
        <f t="shared" ref="D19:E19" si="7">SUM(D16:D18)</f>
        <v>0</v>
      </c>
      <c r="E19" s="36">
        <f t="shared" si="7"/>
        <v>1301415</v>
      </c>
    </row>
    <row r="20" spans="1:5" ht="24.75" customHeight="1" x14ac:dyDescent="0.25">
      <c r="A20" s="31">
        <v>22</v>
      </c>
      <c r="B20" s="35" t="s">
        <v>1881</v>
      </c>
      <c r="C20" s="36">
        <v>519273</v>
      </c>
      <c r="D20" s="36">
        <v>0</v>
      </c>
      <c r="E20" s="36">
        <f>SUM(C20:D20)</f>
        <v>519273</v>
      </c>
    </row>
    <row r="21" spans="1:5" ht="24.75" customHeight="1" x14ac:dyDescent="0.25">
      <c r="A21" s="31">
        <v>23</v>
      </c>
      <c r="B21" s="35" t="s">
        <v>1882</v>
      </c>
      <c r="C21" s="36">
        <v>2183375</v>
      </c>
      <c r="D21" s="36">
        <v>-1010752</v>
      </c>
      <c r="E21" s="36">
        <f>SUM(C21:D21)</f>
        <v>1172623</v>
      </c>
    </row>
    <row r="22" spans="1:5" ht="24.75" customHeight="1" x14ac:dyDescent="0.25">
      <c r="A22" s="31">
        <v>24</v>
      </c>
      <c r="B22" s="35" t="s">
        <v>1883</v>
      </c>
      <c r="C22" s="36">
        <f>C6+C11-C15-C19-C20-C21</f>
        <v>-792626</v>
      </c>
      <c r="D22" s="36">
        <f t="shared" ref="D22:E22" si="8">D6+D11-D15-D19-D20-D21</f>
        <v>0</v>
      </c>
      <c r="E22" s="36">
        <f t="shared" si="8"/>
        <v>-792626</v>
      </c>
    </row>
    <row r="23" spans="1:5" ht="31.5" x14ac:dyDescent="0.25">
      <c r="A23" s="31">
        <v>27</v>
      </c>
      <c r="B23" s="32" t="s">
        <v>3821</v>
      </c>
      <c r="C23" s="33">
        <v>3605</v>
      </c>
      <c r="D23" s="33">
        <v>0</v>
      </c>
      <c r="E23" s="33">
        <f>SUM(C23:D23)</f>
        <v>3605</v>
      </c>
    </row>
    <row r="24" spans="1:5" ht="24.75" customHeight="1" x14ac:dyDescent="0.25">
      <c r="A24" s="31">
        <v>28</v>
      </c>
      <c r="B24" s="32" t="s">
        <v>2133</v>
      </c>
      <c r="C24" s="33">
        <v>24837</v>
      </c>
      <c r="D24" s="33">
        <v>0</v>
      </c>
      <c r="E24" s="33">
        <f>SUM(C24:D24)</f>
        <v>24837</v>
      </c>
    </row>
    <row r="25" spans="1:5" ht="24.75" customHeight="1" x14ac:dyDescent="0.25">
      <c r="A25" s="58">
        <v>29</v>
      </c>
      <c r="B25" s="59" t="s">
        <v>3237</v>
      </c>
      <c r="C25" s="60">
        <v>564</v>
      </c>
      <c r="D25" s="33">
        <v>0</v>
      </c>
      <c r="E25" s="33">
        <f t="shared" ref="E25:E26" si="9">SUM(C25:D25)</f>
        <v>564</v>
      </c>
    </row>
    <row r="26" spans="1:5" ht="31.5" x14ac:dyDescent="0.25">
      <c r="A26" s="58">
        <v>31</v>
      </c>
      <c r="B26" s="59" t="s">
        <v>3238</v>
      </c>
      <c r="C26" s="60">
        <v>166</v>
      </c>
      <c r="D26" s="33">
        <v>0</v>
      </c>
      <c r="E26" s="33">
        <f t="shared" si="9"/>
        <v>166</v>
      </c>
    </row>
    <row r="27" spans="1:5" ht="31.5" x14ac:dyDescent="0.25">
      <c r="A27" s="31">
        <v>32</v>
      </c>
      <c r="B27" s="35" t="s">
        <v>2134</v>
      </c>
      <c r="C27" s="36">
        <f>SUM(C23:C25)</f>
        <v>29006</v>
      </c>
      <c r="D27" s="36">
        <f t="shared" ref="D27:E27" si="10">SUM(D23:D25)</f>
        <v>0</v>
      </c>
      <c r="E27" s="36">
        <f t="shared" si="10"/>
        <v>29006</v>
      </c>
    </row>
    <row r="28" spans="1:5" x14ac:dyDescent="0.25">
      <c r="A28" s="31">
        <v>35</v>
      </c>
      <c r="B28" s="32" t="s">
        <v>2135</v>
      </c>
      <c r="C28" s="33">
        <v>45513</v>
      </c>
      <c r="D28" s="33">
        <v>0</v>
      </c>
      <c r="E28" s="33">
        <f>SUM(C28:D28)</f>
        <v>45513</v>
      </c>
    </row>
    <row r="29" spans="1:5" ht="24.75" customHeight="1" x14ac:dyDescent="0.25">
      <c r="A29" s="31">
        <v>36</v>
      </c>
      <c r="B29" s="32" t="s">
        <v>3239</v>
      </c>
      <c r="C29" s="33">
        <v>-9387</v>
      </c>
      <c r="D29" s="33">
        <v>0</v>
      </c>
      <c r="E29" s="33">
        <f>SUM(C29:D29)</f>
        <v>-9387</v>
      </c>
    </row>
    <row r="30" spans="1:5" ht="24.75" customHeight="1" x14ac:dyDescent="0.25">
      <c r="A30" s="38">
        <v>39</v>
      </c>
      <c r="B30" s="39" t="s">
        <v>3240</v>
      </c>
      <c r="C30" s="40">
        <v>5606</v>
      </c>
      <c r="D30" s="40">
        <v>0</v>
      </c>
      <c r="E30" s="33">
        <f>SUM(C30:D30)</f>
        <v>5606</v>
      </c>
    </row>
    <row r="31" spans="1:5" ht="24.75" customHeight="1" x14ac:dyDescent="0.25">
      <c r="A31" s="31">
        <v>42</v>
      </c>
      <c r="B31" s="35" t="s">
        <v>2136</v>
      </c>
      <c r="C31" s="36">
        <f>SUM(C28:C30)</f>
        <v>41732</v>
      </c>
      <c r="D31" s="36">
        <f>SUM(D28:D30)</f>
        <v>0</v>
      </c>
      <c r="E31" s="36">
        <f>SUM(E28:E30)</f>
        <v>41732</v>
      </c>
    </row>
    <row r="32" spans="1:5" ht="24.75" customHeight="1" x14ac:dyDescent="0.25">
      <c r="A32" s="31">
        <v>43</v>
      </c>
      <c r="B32" s="35" t="s">
        <v>1884</v>
      </c>
      <c r="C32" s="36">
        <f>C27-C31</f>
        <v>-12726</v>
      </c>
      <c r="D32" s="36">
        <f>D27-D31</f>
        <v>0</v>
      </c>
      <c r="E32" s="36">
        <f>E27-E31</f>
        <v>-12726</v>
      </c>
    </row>
    <row r="33" spans="1:5" ht="24.75" customHeight="1" x14ac:dyDescent="0.25">
      <c r="A33" s="31">
        <v>44</v>
      </c>
      <c r="B33" s="35" t="s">
        <v>2137</v>
      </c>
      <c r="C33" s="36">
        <f>C22+C32</f>
        <v>-805352</v>
      </c>
      <c r="D33" s="36">
        <f>D22+D32</f>
        <v>0</v>
      </c>
      <c r="E33" s="36">
        <f>E22+E32</f>
        <v>-805352</v>
      </c>
    </row>
  </sheetData>
  <mergeCells count="1">
    <mergeCell ref="A1:E1"/>
  </mergeCells>
  <phoneticPr fontId="44" type="noConversion"/>
  <printOptions horizontalCentered="1" verticalCentered="1"/>
  <pageMargins left="0.15748031496062992" right="0.15748031496062992" top="0.59055118110236227" bottom="0.59055118110236227" header="0.51181102362204722" footer="0.51181102362204722"/>
  <pageSetup scale="75" orientation="portrait" horizontalDpi="300" verticalDpi="300" r:id="rId1"/>
  <headerFooter alignWithMargins="0">
    <oddHeader>&amp;C&amp;"Arial CE,Normál"
&amp;"Times New Roman,Félkövér"&amp;14
Lenti Város Önkormányzatának 2023. évi konszolidált beszámolója&amp;R 
&amp;"Times New Roman,Normál"17. melléklet a 8/2024. (V.23.) önkormányzati rendelethez  
adatok ezer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view="pageBreakPreview" topLeftCell="A18" zoomScale="60" zoomScaleNormal="70" workbookViewId="0">
      <selection activeCell="A35" sqref="A35:XFD60"/>
    </sheetView>
  </sheetViews>
  <sheetFormatPr defaultColWidth="11.5703125" defaultRowHeight="18.75" x14ac:dyDescent="0.3"/>
  <cols>
    <col min="1" max="1" width="53.28515625" style="623" customWidth="1"/>
    <col min="2" max="11" width="16.28515625" style="624" customWidth="1"/>
    <col min="12" max="12" width="16.28515625" style="625" customWidth="1"/>
    <col min="13" max="16384" width="11.5703125" style="611"/>
  </cols>
  <sheetData>
    <row r="1" spans="1:15" s="563" customFormat="1" ht="54" customHeight="1" x14ac:dyDescent="0.3">
      <c r="A1" s="973" t="s">
        <v>0</v>
      </c>
      <c r="B1" s="975" t="s">
        <v>5989</v>
      </c>
      <c r="C1" s="976"/>
      <c r="D1" s="976"/>
      <c r="E1" s="976"/>
      <c r="F1" s="976"/>
      <c r="G1" s="976"/>
      <c r="H1" s="976"/>
      <c r="I1" s="976"/>
      <c r="J1" s="976"/>
      <c r="K1" s="977"/>
      <c r="L1" s="562" t="s">
        <v>5990</v>
      </c>
    </row>
    <row r="2" spans="1:15" s="568" customFormat="1" ht="54" customHeight="1" x14ac:dyDescent="0.25">
      <c r="A2" s="974"/>
      <c r="B2" s="564" t="s">
        <v>5991</v>
      </c>
      <c r="C2" s="565" t="s">
        <v>5992</v>
      </c>
      <c r="D2" s="565" t="s">
        <v>5993</v>
      </c>
      <c r="E2" s="565" t="s">
        <v>5994</v>
      </c>
      <c r="F2" s="565" t="s">
        <v>5995</v>
      </c>
      <c r="G2" s="565" t="s">
        <v>5996</v>
      </c>
      <c r="H2" s="565" t="s">
        <v>5997</v>
      </c>
      <c r="I2" s="565" t="s">
        <v>5998</v>
      </c>
      <c r="J2" s="565" t="s">
        <v>6</v>
      </c>
      <c r="K2" s="566" t="s">
        <v>5999</v>
      </c>
      <c r="L2" s="567"/>
    </row>
    <row r="3" spans="1:15" s="574" customFormat="1" ht="74.25" customHeight="1" x14ac:dyDescent="0.3">
      <c r="A3" s="569" t="s">
        <v>1</v>
      </c>
      <c r="B3" s="570">
        <v>38</v>
      </c>
      <c r="C3" s="570">
        <v>1</v>
      </c>
      <c r="D3" s="571"/>
      <c r="E3" s="571">
        <v>2</v>
      </c>
      <c r="F3" s="571">
        <v>1</v>
      </c>
      <c r="G3" s="571">
        <v>2</v>
      </c>
      <c r="H3" s="571"/>
      <c r="I3" s="571">
        <v>4</v>
      </c>
      <c r="J3" s="571">
        <f>SUM(B3:I3)</f>
        <v>48</v>
      </c>
      <c r="K3" s="572">
        <f>SUM(B3+C3*0.8+D3*0.75+E3*0.5+F3*0.325+G3*0.3+H3*0.25+I3*0.2)</f>
        <v>41.524999999999999</v>
      </c>
      <c r="L3" s="573">
        <v>2</v>
      </c>
    </row>
    <row r="4" spans="1:15" s="578" customFormat="1" ht="18" customHeight="1" x14ac:dyDescent="0.2">
      <c r="A4" s="575" t="s">
        <v>6000</v>
      </c>
      <c r="B4" s="576">
        <f>SUM(B3)</f>
        <v>38</v>
      </c>
      <c r="C4" s="576">
        <f t="shared" ref="C4:J4" si="0">SUM(C3)</f>
        <v>1</v>
      </c>
      <c r="D4" s="576">
        <f t="shared" si="0"/>
        <v>0</v>
      </c>
      <c r="E4" s="576">
        <f t="shared" si="0"/>
        <v>2</v>
      </c>
      <c r="F4" s="576">
        <f t="shared" si="0"/>
        <v>1</v>
      </c>
      <c r="G4" s="576">
        <f t="shared" si="0"/>
        <v>2</v>
      </c>
      <c r="H4" s="576">
        <f t="shared" si="0"/>
        <v>0</v>
      </c>
      <c r="I4" s="576">
        <f t="shared" si="0"/>
        <v>4</v>
      </c>
      <c r="J4" s="576">
        <f t="shared" si="0"/>
        <v>48</v>
      </c>
      <c r="K4" s="576">
        <f t="shared" ref="K4:K29" si="1">SUM(B4+C4*0.8+D4*0.75+E4*0.5+F4*0.325+G4*0.3+H4*0.25+I4*0.2)</f>
        <v>41.524999999999999</v>
      </c>
      <c r="L4" s="577">
        <v>2</v>
      </c>
    </row>
    <row r="5" spans="1:15" s="580" customFormat="1" ht="20.25" x14ac:dyDescent="0.3">
      <c r="A5" s="579" t="s">
        <v>5973</v>
      </c>
      <c r="B5" s="570">
        <v>27</v>
      </c>
      <c r="C5" s="570"/>
      <c r="D5" s="571"/>
      <c r="E5" s="571"/>
      <c r="F5" s="571"/>
      <c r="G5" s="571"/>
      <c r="H5" s="571"/>
      <c r="I5" s="571"/>
      <c r="J5" s="571">
        <f>SUM(B5:I5)</f>
        <v>27</v>
      </c>
      <c r="K5" s="572">
        <f t="shared" si="1"/>
        <v>27</v>
      </c>
      <c r="L5" s="573"/>
    </row>
    <row r="6" spans="1:15" s="578" customFormat="1" ht="21" customHeight="1" x14ac:dyDescent="0.2">
      <c r="A6" s="575" t="s">
        <v>6000</v>
      </c>
      <c r="B6" s="576">
        <f>SUM(B5)</f>
        <v>27</v>
      </c>
      <c r="C6" s="576">
        <f t="shared" ref="C6:J6" si="2">SUM(C5)</f>
        <v>0</v>
      </c>
      <c r="D6" s="576">
        <f t="shared" si="2"/>
        <v>0</v>
      </c>
      <c r="E6" s="576">
        <f t="shared" si="2"/>
        <v>0</v>
      </c>
      <c r="F6" s="576">
        <f t="shared" si="2"/>
        <v>0</v>
      </c>
      <c r="G6" s="576">
        <f t="shared" si="2"/>
        <v>0</v>
      </c>
      <c r="H6" s="576">
        <f t="shared" si="2"/>
        <v>0</v>
      </c>
      <c r="I6" s="576">
        <f t="shared" si="2"/>
        <v>0</v>
      </c>
      <c r="J6" s="576">
        <f t="shared" si="2"/>
        <v>27</v>
      </c>
      <c r="K6" s="576">
        <f t="shared" si="1"/>
        <v>27</v>
      </c>
      <c r="L6" s="577"/>
    </row>
    <row r="7" spans="1:15" s="574" customFormat="1" ht="20.25" x14ac:dyDescent="0.3">
      <c r="A7" s="581" t="s">
        <v>3229</v>
      </c>
      <c r="B7" s="570">
        <v>36</v>
      </c>
      <c r="C7" s="570"/>
      <c r="D7" s="571"/>
      <c r="E7" s="571">
        <v>1</v>
      </c>
      <c r="F7" s="571"/>
      <c r="G7" s="571"/>
      <c r="H7" s="571"/>
      <c r="I7" s="571"/>
      <c r="J7" s="571">
        <f>SUM(B7:I7)</f>
        <v>37</v>
      </c>
      <c r="K7" s="572">
        <f t="shared" si="1"/>
        <v>36.5</v>
      </c>
      <c r="L7" s="573"/>
    </row>
    <row r="8" spans="1:15" s="578" customFormat="1" ht="21.75" customHeight="1" x14ac:dyDescent="0.2">
      <c r="A8" s="575" t="s">
        <v>6000</v>
      </c>
      <c r="B8" s="576">
        <f>SUM(B7)</f>
        <v>36</v>
      </c>
      <c r="C8" s="576">
        <f t="shared" ref="C8:J8" si="3">SUM(C7)</f>
        <v>0</v>
      </c>
      <c r="D8" s="576">
        <f t="shared" si="3"/>
        <v>0</v>
      </c>
      <c r="E8" s="576">
        <f t="shared" si="3"/>
        <v>1</v>
      </c>
      <c r="F8" s="576">
        <f t="shared" si="3"/>
        <v>0</v>
      </c>
      <c r="G8" s="576">
        <f t="shared" si="3"/>
        <v>0</v>
      </c>
      <c r="H8" s="576">
        <f t="shared" si="3"/>
        <v>0</v>
      </c>
      <c r="I8" s="576">
        <f t="shared" si="3"/>
        <v>0</v>
      </c>
      <c r="J8" s="576">
        <f t="shared" si="3"/>
        <v>37</v>
      </c>
      <c r="K8" s="576">
        <f t="shared" si="1"/>
        <v>36.5</v>
      </c>
      <c r="L8" s="577"/>
    </row>
    <row r="9" spans="1:15" s="574" customFormat="1" ht="20.25" x14ac:dyDescent="0.3">
      <c r="A9" s="582" t="s">
        <v>2</v>
      </c>
      <c r="B9" s="570">
        <v>18</v>
      </c>
      <c r="C9" s="570"/>
      <c r="D9" s="571"/>
      <c r="E9" s="571"/>
      <c r="F9" s="571"/>
      <c r="G9" s="571"/>
      <c r="H9" s="571"/>
      <c r="I9" s="571"/>
      <c r="J9" s="571">
        <f>SUM(B9:I9)</f>
        <v>18</v>
      </c>
      <c r="K9" s="572">
        <f t="shared" si="1"/>
        <v>18</v>
      </c>
      <c r="L9" s="573"/>
    </row>
    <row r="10" spans="1:15" s="578" customFormat="1" ht="15.75" customHeight="1" x14ac:dyDescent="0.2">
      <c r="A10" s="575" t="s">
        <v>6000</v>
      </c>
      <c r="B10" s="576">
        <f>SUM(B9)</f>
        <v>18</v>
      </c>
      <c r="C10" s="576">
        <f t="shared" ref="C10:J10" si="4">SUM(C9)</f>
        <v>0</v>
      </c>
      <c r="D10" s="576">
        <f t="shared" si="4"/>
        <v>0</v>
      </c>
      <c r="E10" s="576">
        <f t="shared" si="4"/>
        <v>0</v>
      </c>
      <c r="F10" s="576">
        <f t="shared" si="4"/>
        <v>0</v>
      </c>
      <c r="G10" s="576">
        <f t="shared" si="4"/>
        <v>0</v>
      </c>
      <c r="H10" s="576">
        <f t="shared" si="4"/>
        <v>0</v>
      </c>
      <c r="I10" s="576">
        <f t="shared" si="4"/>
        <v>0</v>
      </c>
      <c r="J10" s="576">
        <f t="shared" si="4"/>
        <v>18</v>
      </c>
      <c r="K10" s="576">
        <f t="shared" si="1"/>
        <v>18</v>
      </c>
      <c r="L10" s="577"/>
    </row>
    <row r="11" spans="1:15" s="574" customFormat="1" ht="24.75" customHeight="1" x14ac:dyDescent="0.3">
      <c r="A11" s="581" t="s">
        <v>3</v>
      </c>
      <c r="B11" s="570">
        <v>4</v>
      </c>
      <c r="C11" s="570"/>
      <c r="D11" s="571">
        <v>1</v>
      </c>
      <c r="E11" s="571">
        <v>1</v>
      </c>
      <c r="F11" s="571"/>
      <c r="G11" s="571"/>
      <c r="H11" s="571"/>
      <c r="I11" s="571"/>
      <c r="J11" s="571">
        <f>SUM(B11:I11)</f>
        <v>6</v>
      </c>
      <c r="K11" s="572">
        <f t="shared" si="1"/>
        <v>5.25</v>
      </c>
      <c r="L11" s="573"/>
    </row>
    <row r="12" spans="1:15" s="578" customFormat="1" ht="20.25" customHeight="1" x14ac:dyDescent="0.2">
      <c r="A12" s="575" t="s">
        <v>6000</v>
      </c>
      <c r="B12" s="576">
        <f>SUM(B11)</f>
        <v>4</v>
      </c>
      <c r="C12" s="576">
        <f t="shared" ref="C12:J12" si="5">SUM(C11)</f>
        <v>0</v>
      </c>
      <c r="D12" s="576">
        <f t="shared" si="5"/>
        <v>1</v>
      </c>
      <c r="E12" s="576">
        <f t="shared" si="5"/>
        <v>1</v>
      </c>
      <c r="F12" s="576">
        <f t="shared" si="5"/>
        <v>0</v>
      </c>
      <c r="G12" s="576">
        <f t="shared" si="5"/>
        <v>0</v>
      </c>
      <c r="H12" s="576">
        <f t="shared" si="5"/>
        <v>0</v>
      </c>
      <c r="I12" s="576">
        <f t="shared" si="5"/>
        <v>0</v>
      </c>
      <c r="J12" s="576">
        <f t="shared" si="5"/>
        <v>6</v>
      </c>
      <c r="K12" s="576">
        <f t="shared" si="1"/>
        <v>5.25</v>
      </c>
      <c r="L12" s="577"/>
    </row>
    <row r="13" spans="1:15" s="574" customFormat="1" ht="20.25" x14ac:dyDescent="0.3">
      <c r="A13" s="581" t="s">
        <v>4</v>
      </c>
      <c r="B13" s="570">
        <v>7</v>
      </c>
      <c r="C13" s="570"/>
      <c r="D13" s="571">
        <v>1</v>
      </c>
      <c r="E13" s="571"/>
      <c r="F13" s="571"/>
      <c r="G13" s="571"/>
      <c r="H13" s="571"/>
      <c r="I13" s="571"/>
      <c r="J13" s="571">
        <f>SUM(B13:I13)</f>
        <v>8</v>
      </c>
      <c r="K13" s="572">
        <f t="shared" si="1"/>
        <v>7.75</v>
      </c>
      <c r="L13" s="573"/>
    </row>
    <row r="14" spans="1:15" s="578" customFormat="1" ht="19.5" customHeight="1" x14ac:dyDescent="0.2">
      <c r="A14" s="575" t="s">
        <v>6000</v>
      </c>
      <c r="B14" s="576">
        <f>SUM(B13)</f>
        <v>7</v>
      </c>
      <c r="C14" s="576">
        <f t="shared" ref="C14:J14" si="6">SUM(C13)</f>
        <v>0</v>
      </c>
      <c r="D14" s="576">
        <f t="shared" si="6"/>
        <v>1</v>
      </c>
      <c r="E14" s="576">
        <f t="shared" si="6"/>
        <v>0</v>
      </c>
      <c r="F14" s="576">
        <f t="shared" si="6"/>
        <v>0</v>
      </c>
      <c r="G14" s="576">
        <f t="shared" si="6"/>
        <v>0</v>
      </c>
      <c r="H14" s="576">
        <f t="shared" si="6"/>
        <v>0</v>
      </c>
      <c r="I14" s="576">
        <f t="shared" si="6"/>
        <v>0</v>
      </c>
      <c r="J14" s="576">
        <f t="shared" si="6"/>
        <v>8</v>
      </c>
      <c r="K14" s="576">
        <f t="shared" si="1"/>
        <v>7.75</v>
      </c>
      <c r="L14" s="577"/>
      <c r="M14" s="583"/>
      <c r="N14" s="583"/>
      <c r="O14" s="583"/>
    </row>
    <row r="15" spans="1:15" s="580" customFormat="1" ht="20.25" x14ac:dyDescent="0.3">
      <c r="A15" s="584" t="s">
        <v>5</v>
      </c>
      <c r="B15" s="570">
        <v>27</v>
      </c>
      <c r="C15" s="570"/>
      <c r="D15" s="571">
        <v>2</v>
      </c>
      <c r="E15" s="571"/>
      <c r="F15" s="571"/>
      <c r="G15" s="571"/>
      <c r="H15" s="571"/>
      <c r="I15" s="571"/>
      <c r="J15" s="571">
        <f>SUM(B15:I15)</f>
        <v>29</v>
      </c>
      <c r="K15" s="572">
        <f t="shared" si="1"/>
        <v>28.5</v>
      </c>
      <c r="L15" s="573"/>
    </row>
    <row r="16" spans="1:15" s="578" customFormat="1" ht="12.75" x14ac:dyDescent="0.2">
      <c r="A16" s="585" t="s">
        <v>6001</v>
      </c>
      <c r="B16" s="576">
        <f>SUM(B15)</f>
        <v>27</v>
      </c>
      <c r="C16" s="576">
        <f t="shared" ref="C16:J16" si="7">SUM(C15)</f>
        <v>0</v>
      </c>
      <c r="D16" s="576">
        <f t="shared" si="7"/>
        <v>2</v>
      </c>
      <c r="E16" s="576">
        <f t="shared" si="7"/>
        <v>0</v>
      </c>
      <c r="F16" s="576">
        <f t="shared" si="7"/>
        <v>0</v>
      </c>
      <c r="G16" s="576">
        <f t="shared" si="7"/>
        <v>0</v>
      </c>
      <c r="H16" s="576">
        <f t="shared" si="7"/>
        <v>0</v>
      </c>
      <c r="I16" s="576">
        <f t="shared" si="7"/>
        <v>0</v>
      </c>
      <c r="J16" s="576">
        <f t="shared" si="7"/>
        <v>29</v>
      </c>
      <c r="K16" s="576">
        <f t="shared" si="1"/>
        <v>28.5</v>
      </c>
      <c r="L16" s="577"/>
      <c r="M16" s="583"/>
      <c r="N16" s="583"/>
      <c r="O16" s="583"/>
    </row>
    <row r="17" spans="1:15" s="574" customFormat="1" ht="40.5" x14ac:dyDescent="0.3">
      <c r="A17" s="581" t="s">
        <v>5975</v>
      </c>
      <c r="B17" s="570">
        <v>16</v>
      </c>
      <c r="C17" s="570"/>
      <c r="D17" s="571">
        <v>3</v>
      </c>
      <c r="E17" s="571"/>
      <c r="F17" s="571"/>
      <c r="G17" s="571"/>
      <c r="H17" s="571"/>
      <c r="I17" s="571"/>
      <c r="J17" s="571">
        <f>SUM(B17:I17)</f>
        <v>19</v>
      </c>
      <c r="K17" s="572">
        <f t="shared" si="1"/>
        <v>18.25</v>
      </c>
      <c r="L17" s="573"/>
      <c r="M17" s="580"/>
      <c r="N17" s="580"/>
      <c r="O17" s="580"/>
    </row>
    <row r="18" spans="1:15" s="578" customFormat="1" ht="19.5" customHeight="1" x14ac:dyDescent="0.2">
      <c r="A18" s="575" t="s">
        <v>5972</v>
      </c>
      <c r="B18" s="576">
        <f>SUM(B17)</f>
        <v>16</v>
      </c>
      <c r="C18" s="576">
        <f t="shared" ref="C18:J18" si="8">SUM(C17)</f>
        <v>0</v>
      </c>
      <c r="D18" s="576">
        <f t="shared" si="8"/>
        <v>3</v>
      </c>
      <c r="E18" s="576">
        <f t="shared" si="8"/>
        <v>0</v>
      </c>
      <c r="F18" s="576">
        <f t="shared" si="8"/>
        <v>0</v>
      </c>
      <c r="G18" s="576">
        <f t="shared" si="8"/>
        <v>0</v>
      </c>
      <c r="H18" s="576">
        <f t="shared" si="8"/>
        <v>0</v>
      </c>
      <c r="I18" s="576">
        <f t="shared" si="8"/>
        <v>0</v>
      </c>
      <c r="J18" s="576">
        <f t="shared" si="8"/>
        <v>19</v>
      </c>
      <c r="K18" s="576">
        <f t="shared" si="1"/>
        <v>18.25</v>
      </c>
      <c r="L18" s="577"/>
      <c r="M18" s="583"/>
      <c r="N18" s="583"/>
      <c r="O18" s="583"/>
    </row>
    <row r="19" spans="1:15" s="563" customFormat="1" ht="20.25" x14ac:dyDescent="0.3">
      <c r="A19" s="586" t="s">
        <v>6002</v>
      </c>
      <c r="B19" s="587">
        <f>SUM(B3+B5+B7+B9+B11+B13+B15+B17)</f>
        <v>173</v>
      </c>
      <c r="C19" s="587">
        <f>SUM(C3+C5+C7+C9+C11+C13+C15)+C17</f>
        <v>1</v>
      </c>
      <c r="D19" s="587">
        <f>SUM(D3+D5+D7+D9+D11+D13+D15+D17)</f>
        <v>7</v>
      </c>
      <c r="E19" s="587">
        <f t="shared" ref="E19:I19" si="9">SUM(E3+E5+E7+E9+E11+E13+E15+E17)</f>
        <v>4</v>
      </c>
      <c r="F19" s="587">
        <f t="shared" si="9"/>
        <v>1</v>
      </c>
      <c r="G19" s="587">
        <f t="shared" si="9"/>
        <v>2</v>
      </c>
      <c r="H19" s="587">
        <f t="shared" si="9"/>
        <v>0</v>
      </c>
      <c r="I19" s="587">
        <f t="shared" si="9"/>
        <v>4</v>
      </c>
      <c r="J19" s="588">
        <f>SUM(B19:I19)</f>
        <v>192</v>
      </c>
      <c r="K19" s="587">
        <f t="shared" si="1"/>
        <v>182.77500000000001</v>
      </c>
      <c r="L19" s="589">
        <f t="shared" ref="L19" si="10">SUM(L3+L5+L7+L9+L11+L13+L15+L17)</f>
        <v>2</v>
      </c>
    </row>
    <row r="20" spans="1:15" s="578" customFormat="1" ht="19.5" customHeight="1" x14ac:dyDescent="0.2">
      <c r="A20" s="590" t="s">
        <v>6000</v>
      </c>
      <c r="B20" s="591">
        <f>SUM(B4+B6+B8+B10+B12+B14+B18)</f>
        <v>146</v>
      </c>
      <c r="C20" s="591">
        <f t="shared" ref="C20:L20" si="11">SUM(C4+C6+C8+C10+C12+C14+C18)</f>
        <v>1</v>
      </c>
      <c r="D20" s="591">
        <f t="shared" si="11"/>
        <v>5</v>
      </c>
      <c r="E20" s="591">
        <f t="shared" si="11"/>
        <v>4</v>
      </c>
      <c r="F20" s="591">
        <f t="shared" si="11"/>
        <v>1</v>
      </c>
      <c r="G20" s="591">
        <f t="shared" si="11"/>
        <v>2</v>
      </c>
      <c r="H20" s="591">
        <f t="shared" si="11"/>
        <v>0</v>
      </c>
      <c r="I20" s="591">
        <f t="shared" si="11"/>
        <v>4</v>
      </c>
      <c r="J20" s="591">
        <f>SUM(J4+J6+J8+J10+J12+J14+J18)</f>
        <v>163</v>
      </c>
      <c r="K20" s="592">
        <f t="shared" si="1"/>
        <v>154.27500000000001</v>
      </c>
      <c r="L20" s="593">
        <f t="shared" si="11"/>
        <v>2</v>
      </c>
    </row>
    <row r="21" spans="1:15" s="578" customFormat="1" ht="12.75" x14ac:dyDescent="0.2">
      <c r="A21" s="594" t="s">
        <v>6001</v>
      </c>
      <c r="B21" s="591">
        <f>SUM(B16)</f>
        <v>27</v>
      </c>
      <c r="C21" s="591">
        <f t="shared" ref="C21:L21" si="12">SUM(C16)</f>
        <v>0</v>
      </c>
      <c r="D21" s="595">
        <f t="shared" si="12"/>
        <v>2</v>
      </c>
      <c r="E21" s="595">
        <f t="shared" si="12"/>
        <v>0</v>
      </c>
      <c r="F21" s="595">
        <f t="shared" si="12"/>
        <v>0</v>
      </c>
      <c r="G21" s="595">
        <f t="shared" si="12"/>
        <v>0</v>
      </c>
      <c r="H21" s="595">
        <f t="shared" si="12"/>
        <v>0</v>
      </c>
      <c r="I21" s="595">
        <f t="shared" si="12"/>
        <v>0</v>
      </c>
      <c r="J21" s="596">
        <f>SUM(B21:I21)</f>
        <v>29</v>
      </c>
      <c r="K21" s="597">
        <f t="shared" si="1"/>
        <v>28.5</v>
      </c>
      <c r="L21" s="593">
        <f t="shared" si="12"/>
        <v>0</v>
      </c>
    </row>
    <row r="22" spans="1:15" s="563" customFormat="1" ht="20.25" x14ac:dyDescent="0.3">
      <c r="A22" s="586" t="s">
        <v>6003</v>
      </c>
      <c r="B22" s="598">
        <f>SUM(B19)</f>
        <v>173</v>
      </c>
      <c r="C22" s="598">
        <f>SUM(C19*0.8)</f>
        <v>0.8</v>
      </c>
      <c r="D22" s="599">
        <f>SUM(D19)*0.75</f>
        <v>5.25</v>
      </c>
      <c r="E22" s="599">
        <f t="shared" ref="E22:F24" si="13">SUM(E19)*0.5</f>
        <v>2</v>
      </c>
      <c r="F22" s="599">
        <f>SUM(F19)*0.325</f>
        <v>0.32500000000000001</v>
      </c>
      <c r="G22" s="599">
        <f>SUM(G19)*0.3</f>
        <v>0.6</v>
      </c>
      <c r="H22" s="599">
        <f>SUM(H19)*0.25</f>
        <v>0</v>
      </c>
      <c r="I22" s="599">
        <f>SUM(I19)*0.2</f>
        <v>0.8</v>
      </c>
      <c r="J22" s="588">
        <f>SUM(B22:I22)</f>
        <v>182.77500000000001</v>
      </c>
      <c r="K22" s="600">
        <f t="shared" si="1"/>
        <v>179.02312499999999</v>
      </c>
      <c r="L22" s="589">
        <v>1.75</v>
      </c>
    </row>
    <row r="23" spans="1:15" s="578" customFormat="1" ht="21" customHeight="1" x14ac:dyDescent="0.2">
      <c r="A23" s="590" t="s">
        <v>6000</v>
      </c>
      <c r="B23" s="591">
        <f>SUM(B20)</f>
        <v>146</v>
      </c>
      <c r="C23" s="591">
        <f>SUM(C20*0.8)</f>
        <v>0.8</v>
      </c>
      <c r="D23" s="595">
        <f>SUM(D20)*0.75</f>
        <v>3.75</v>
      </c>
      <c r="E23" s="595">
        <f t="shared" si="13"/>
        <v>2</v>
      </c>
      <c r="F23" s="595">
        <f>SUM(F20)*0.325</f>
        <v>0.32500000000000001</v>
      </c>
      <c r="G23" s="595">
        <f>SUM(G20)*0.3</f>
        <v>0.6</v>
      </c>
      <c r="H23" s="595">
        <f>SUM(H20)*0.25</f>
        <v>0</v>
      </c>
      <c r="I23" s="595">
        <f>SUM(I20)*0.2</f>
        <v>0.8</v>
      </c>
      <c r="J23" s="596">
        <f>SUM(B23:I23)</f>
        <v>154.27500000000001</v>
      </c>
      <c r="K23" s="597">
        <f t="shared" si="1"/>
        <v>150.89812499999999</v>
      </c>
      <c r="L23" s="593">
        <v>1.75</v>
      </c>
    </row>
    <row r="24" spans="1:15" s="578" customFormat="1" ht="12.75" x14ac:dyDescent="0.2">
      <c r="A24" s="594" t="s">
        <v>6001</v>
      </c>
      <c r="B24" s="591">
        <f>SUM(B21)</f>
        <v>27</v>
      </c>
      <c r="C24" s="591">
        <f>SUM(C21*0.8)</f>
        <v>0</v>
      </c>
      <c r="D24" s="595">
        <f>SUM(D21)*0.75</f>
        <v>1.5</v>
      </c>
      <c r="E24" s="595">
        <f t="shared" si="13"/>
        <v>0</v>
      </c>
      <c r="F24" s="595">
        <f t="shared" si="13"/>
        <v>0</v>
      </c>
      <c r="G24" s="595">
        <f>SUM(G21)*0.3</f>
        <v>0</v>
      </c>
      <c r="H24" s="595">
        <f>SUM(H21)*0.25</f>
        <v>0</v>
      </c>
      <c r="I24" s="595">
        <f>SUM(I21)*0.2</f>
        <v>0</v>
      </c>
      <c r="J24" s="596">
        <f>SUM(B24:I24)</f>
        <v>28.5</v>
      </c>
      <c r="K24" s="597">
        <f t="shared" si="1"/>
        <v>28.125</v>
      </c>
      <c r="L24" s="593">
        <f>SUM(L21)</f>
        <v>0</v>
      </c>
    </row>
    <row r="25" spans="1:15" s="563" customFormat="1" ht="20.25" x14ac:dyDescent="0.3">
      <c r="A25" s="601" t="s">
        <v>7</v>
      </c>
      <c r="B25" s="602">
        <v>3</v>
      </c>
      <c r="C25" s="602"/>
      <c r="D25" s="603"/>
      <c r="E25" s="603"/>
      <c r="F25" s="603"/>
      <c r="G25" s="603"/>
      <c r="H25" s="603">
        <v>0</v>
      </c>
      <c r="I25" s="603"/>
      <c r="J25" s="603">
        <f>SUM(B25:I25)</f>
        <v>3</v>
      </c>
      <c r="K25" s="604">
        <f t="shared" si="1"/>
        <v>3</v>
      </c>
      <c r="L25" s="605">
        <v>0</v>
      </c>
    </row>
    <row r="26" spans="1:15" s="578" customFormat="1" ht="20.25" customHeight="1" x14ac:dyDescent="0.2">
      <c r="A26" s="575" t="s">
        <v>6000</v>
      </c>
      <c r="B26" s="576">
        <f>SUM(B25)</f>
        <v>3</v>
      </c>
      <c r="C26" s="576">
        <f t="shared" ref="C26:J26" si="14">SUM(C25)</f>
        <v>0</v>
      </c>
      <c r="D26" s="576">
        <f t="shared" si="14"/>
        <v>0</v>
      </c>
      <c r="E26" s="576">
        <f t="shared" si="14"/>
        <v>0</v>
      </c>
      <c r="F26" s="576">
        <f t="shared" si="14"/>
        <v>0</v>
      </c>
      <c r="G26" s="576">
        <f t="shared" si="14"/>
        <v>0</v>
      </c>
      <c r="H26" s="576">
        <f t="shared" si="14"/>
        <v>0</v>
      </c>
      <c r="I26" s="576">
        <f t="shared" si="14"/>
        <v>0</v>
      </c>
      <c r="J26" s="576">
        <f t="shared" si="14"/>
        <v>3</v>
      </c>
      <c r="K26" s="576">
        <f t="shared" si="1"/>
        <v>3</v>
      </c>
      <c r="L26" s="577">
        <v>0</v>
      </c>
    </row>
    <row r="27" spans="1:15" s="574" customFormat="1" ht="20.25" x14ac:dyDescent="0.3">
      <c r="A27" s="586" t="s">
        <v>6004</v>
      </c>
      <c r="B27" s="587">
        <f>SUM(B19+B25)</f>
        <v>176</v>
      </c>
      <c r="C27" s="587">
        <f t="shared" ref="C27:I28" si="15">SUM(C19+C25)</f>
        <v>1</v>
      </c>
      <c r="D27" s="587">
        <f t="shared" si="15"/>
        <v>7</v>
      </c>
      <c r="E27" s="587">
        <f t="shared" si="15"/>
        <v>4</v>
      </c>
      <c r="F27" s="587">
        <f t="shared" si="15"/>
        <v>1</v>
      </c>
      <c r="G27" s="587">
        <f t="shared" si="15"/>
        <v>2</v>
      </c>
      <c r="H27" s="587">
        <f t="shared" si="15"/>
        <v>0</v>
      </c>
      <c r="I27" s="587">
        <f t="shared" si="15"/>
        <v>4</v>
      </c>
      <c r="J27" s="588">
        <f t="shared" ref="J27:J34" si="16">SUM(B27:I27)</f>
        <v>195</v>
      </c>
      <c r="K27" s="606">
        <f t="shared" si="1"/>
        <v>185.77500000000001</v>
      </c>
      <c r="L27" s="589">
        <v>0</v>
      </c>
    </row>
    <row r="28" spans="1:15" s="578" customFormat="1" ht="20.25" customHeight="1" x14ac:dyDescent="0.2">
      <c r="A28" s="590" t="s">
        <v>6000</v>
      </c>
      <c r="B28" s="591">
        <f>SUM(B20+B26)</f>
        <v>149</v>
      </c>
      <c r="C28" s="591">
        <f t="shared" si="15"/>
        <v>1</v>
      </c>
      <c r="D28" s="595">
        <f t="shared" si="15"/>
        <v>5</v>
      </c>
      <c r="E28" s="595">
        <f t="shared" si="15"/>
        <v>4</v>
      </c>
      <c r="F28" s="595">
        <f t="shared" si="15"/>
        <v>1</v>
      </c>
      <c r="G28" s="595">
        <f t="shared" si="15"/>
        <v>2</v>
      </c>
      <c r="H28" s="595">
        <f t="shared" si="15"/>
        <v>0</v>
      </c>
      <c r="I28" s="595">
        <f t="shared" si="15"/>
        <v>4</v>
      </c>
      <c r="J28" s="596">
        <f t="shared" si="16"/>
        <v>166</v>
      </c>
      <c r="K28" s="597">
        <f t="shared" si="1"/>
        <v>157.27500000000001</v>
      </c>
      <c r="L28" s="593">
        <v>0</v>
      </c>
    </row>
    <row r="29" spans="1:15" s="578" customFormat="1" ht="12.75" x14ac:dyDescent="0.2">
      <c r="A29" s="594" t="s">
        <v>6001</v>
      </c>
      <c r="B29" s="591">
        <f>SUM(B21)</f>
        <v>27</v>
      </c>
      <c r="C29" s="591">
        <f t="shared" ref="C29:L29" si="17">SUM(C21)</f>
        <v>0</v>
      </c>
      <c r="D29" s="595">
        <f t="shared" si="17"/>
        <v>2</v>
      </c>
      <c r="E29" s="595">
        <f t="shared" si="17"/>
        <v>0</v>
      </c>
      <c r="F29" s="595">
        <f t="shared" si="17"/>
        <v>0</v>
      </c>
      <c r="G29" s="595">
        <f t="shared" si="17"/>
        <v>0</v>
      </c>
      <c r="H29" s="595">
        <f t="shared" si="17"/>
        <v>0</v>
      </c>
      <c r="I29" s="595">
        <f t="shared" si="17"/>
        <v>0</v>
      </c>
      <c r="J29" s="596">
        <f t="shared" si="16"/>
        <v>29</v>
      </c>
      <c r="K29" s="597">
        <f t="shared" si="1"/>
        <v>28.5</v>
      </c>
      <c r="L29" s="593">
        <f t="shared" si="17"/>
        <v>0</v>
      </c>
    </row>
    <row r="30" spans="1:15" ht="20.25" customHeight="1" thickBot="1" x14ac:dyDescent="0.35">
      <c r="A30" s="607" t="s">
        <v>6005</v>
      </c>
      <c r="B30" s="608"/>
      <c r="C30" s="608"/>
      <c r="D30" s="608"/>
      <c r="E30" s="608"/>
      <c r="F30" s="608"/>
      <c r="G30" s="608"/>
      <c r="H30" s="608"/>
      <c r="I30" s="608"/>
      <c r="J30" s="596">
        <f t="shared" si="16"/>
        <v>0</v>
      </c>
      <c r="K30" s="609"/>
      <c r="L30" s="610"/>
    </row>
    <row r="31" spans="1:15" s="563" customFormat="1" ht="21" thickBot="1" x14ac:dyDescent="0.35">
      <c r="A31" s="612" t="s">
        <v>6006</v>
      </c>
      <c r="B31" s="613">
        <f>SUM(B27)</f>
        <v>176</v>
      </c>
      <c r="C31" s="613">
        <f>SUM(C27*0.8)</f>
        <v>0.8</v>
      </c>
      <c r="D31" s="613">
        <f>SUM(D27*0.75)</f>
        <v>5.25</v>
      </c>
      <c r="E31" s="613">
        <f>SUM(E27*0.5)</f>
        <v>2</v>
      </c>
      <c r="F31" s="613">
        <f>SUM(F27*0.325)</f>
        <v>0.32500000000000001</v>
      </c>
      <c r="G31" s="613">
        <f>SUM(G27*0.3)</f>
        <v>0.6</v>
      </c>
      <c r="H31" s="613">
        <f>SUM(H27*0.25)</f>
        <v>0</v>
      </c>
      <c r="I31" s="613">
        <f>SUM(I27*0.2)</f>
        <v>0.8</v>
      </c>
      <c r="J31" s="613">
        <f t="shared" si="16"/>
        <v>185.77500000000001</v>
      </c>
      <c r="K31" s="614"/>
      <c r="L31" s="615">
        <v>1.75</v>
      </c>
    </row>
    <row r="32" spans="1:15" s="578" customFormat="1" ht="23.25" customHeight="1" x14ac:dyDescent="0.2">
      <c r="A32" s="616" t="s">
        <v>6000</v>
      </c>
      <c r="B32" s="617">
        <f>SUM(B23+B26)</f>
        <v>149</v>
      </c>
      <c r="C32" s="617">
        <f>SUM(C28*0.8)</f>
        <v>0.8</v>
      </c>
      <c r="D32" s="618">
        <f>SUM(D28*0.75)</f>
        <v>3.75</v>
      </c>
      <c r="E32" s="618">
        <f t="shared" ref="E32:E34" si="18">SUM(E28*0.5)</f>
        <v>2</v>
      </c>
      <c r="F32" s="618">
        <f>SUM(F28*0.325)</f>
        <v>0.32500000000000001</v>
      </c>
      <c r="G32" s="618">
        <f>SUM(G28*0.3)</f>
        <v>0.6</v>
      </c>
      <c r="H32" s="618">
        <f>SUM(H28*0.25)</f>
        <v>0</v>
      </c>
      <c r="I32" s="618">
        <f>SUM(I28*0.2)</f>
        <v>0.8</v>
      </c>
      <c r="J32" s="618">
        <f t="shared" si="16"/>
        <v>157.27500000000001</v>
      </c>
      <c r="K32" s="619"/>
      <c r="L32" s="620">
        <v>1.75</v>
      </c>
    </row>
    <row r="33" spans="1:12" s="578" customFormat="1" ht="12.75" x14ac:dyDescent="0.2">
      <c r="A33" s="594" t="s">
        <v>6001</v>
      </c>
      <c r="B33" s="591">
        <f>SUM(B24)</f>
        <v>27</v>
      </c>
      <c r="C33" s="591">
        <f>SUM(C29*0.8)</f>
        <v>0</v>
      </c>
      <c r="D33" s="595">
        <f>SUM(D29*0.75)</f>
        <v>1.5</v>
      </c>
      <c r="E33" s="595">
        <f t="shared" si="18"/>
        <v>0</v>
      </c>
      <c r="F33" s="595">
        <f>SUM(F29*0.375)</f>
        <v>0</v>
      </c>
      <c r="G33" s="595">
        <f>SUM(G29*0.3)</f>
        <v>0</v>
      </c>
      <c r="H33" s="595">
        <f>SUM(H29*0.25)</f>
        <v>0</v>
      </c>
      <c r="I33" s="595">
        <f>SUM(I29*0.2)</f>
        <v>0</v>
      </c>
      <c r="J33" s="595">
        <f t="shared" si="16"/>
        <v>28.5</v>
      </c>
      <c r="K33" s="597">
        <f t="shared" ref="K33:L33" si="19">SUM(K24)</f>
        <v>28.125</v>
      </c>
      <c r="L33" s="593">
        <f t="shared" si="19"/>
        <v>0</v>
      </c>
    </row>
    <row r="34" spans="1:12" ht="20.25" x14ac:dyDescent="0.3">
      <c r="A34" s="590" t="s">
        <v>6005</v>
      </c>
      <c r="B34" s="595">
        <f t="shared" ref="B34:D34" si="20">SUM(B30*0.875)</f>
        <v>0</v>
      </c>
      <c r="C34" s="595">
        <f>SUM(C30*0.8)</f>
        <v>0</v>
      </c>
      <c r="D34" s="595">
        <f t="shared" si="20"/>
        <v>0</v>
      </c>
      <c r="E34" s="595">
        <f t="shared" si="18"/>
        <v>0</v>
      </c>
      <c r="F34" s="595">
        <f>SUM(F30*0.375)</f>
        <v>0</v>
      </c>
      <c r="G34" s="595">
        <f>SUM(G30*0.3)</f>
        <v>0</v>
      </c>
      <c r="H34" s="595">
        <f>SUM(H30*0.25)</f>
        <v>0</v>
      </c>
      <c r="I34" s="595">
        <f>SUM(I30*0.2)</f>
        <v>0</v>
      </c>
      <c r="J34" s="595">
        <f t="shared" si="16"/>
        <v>0</v>
      </c>
      <c r="K34" s="621"/>
      <c r="L34" s="622"/>
    </row>
  </sheetData>
  <mergeCells count="2">
    <mergeCell ref="A1:A2"/>
    <mergeCell ref="B1:K1"/>
  </mergeCells>
  <printOptions horizontalCentered="1" verticalCentered="1"/>
  <pageMargins left="0.23622047244094491" right="0.27559055118110237" top="0.62992125984251968" bottom="0.19685039370078741" header="0.35433070866141736" footer="0.23622047244094491"/>
  <pageSetup paperSize="9" scale="58" orientation="landscape" r:id="rId1"/>
  <headerFooter>
    <oddHeader xml:space="preserve">&amp;C&amp;"Times New Roman CE,Félkövér"&amp;16Lenti Város Önkormányzata 2023. évi létszámkerete&amp;R4. melléklet a 8/2024. (V.23.) önkormányzati rendelethez  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1"/>
  <sheetViews>
    <sheetView zoomScale="75" zoomScaleNormal="75" workbookViewId="0">
      <selection activeCell="E7" sqref="E7"/>
    </sheetView>
  </sheetViews>
  <sheetFormatPr defaultColWidth="9.140625" defaultRowHeight="15.75" x14ac:dyDescent="0.25"/>
  <cols>
    <col min="1" max="1" width="67.5703125" style="7" bestFit="1" customWidth="1"/>
    <col min="2" max="2" width="17.28515625" style="7" customWidth="1"/>
    <col min="3" max="9" width="15.5703125" style="7" customWidth="1"/>
    <col min="10" max="10" width="17.85546875" style="7" customWidth="1"/>
    <col min="11" max="11" width="15.85546875" style="7" customWidth="1"/>
    <col min="12" max="12" width="18.42578125" style="343" customWidth="1"/>
    <col min="13" max="13" width="9.140625" style="7"/>
    <col min="14" max="14" width="18.42578125" style="7" customWidth="1"/>
    <col min="15" max="16384" width="9.140625" style="7"/>
  </cols>
  <sheetData>
    <row r="1" spans="1:14" s="4" customFormat="1" ht="99" customHeight="1" x14ac:dyDescent="0.25">
      <c r="A1" s="2" t="s">
        <v>10</v>
      </c>
      <c r="B1" s="1" t="s">
        <v>11</v>
      </c>
      <c r="C1" s="1" t="s">
        <v>12</v>
      </c>
      <c r="D1" s="3" t="s">
        <v>3229</v>
      </c>
      <c r="E1" s="3" t="s">
        <v>2</v>
      </c>
      <c r="F1" s="3" t="s">
        <v>3</v>
      </c>
      <c r="G1" s="3" t="s">
        <v>4</v>
      </c>
      <c r="H1" s="62" t="s">
        <v>2276</v>
      </c>
      <c r="I1" s="1" t="s">
        <v>5</v>
      </c>
      <c r="J1" s="1" t="s">
        <v>7</v>
      </c>
      <c r="K1" s="3" t="s">
        <v>6</v>
      </c>
      <c r="L1" s="342"/>
    </row>
    <row r="2" spans="1:14" ht="25.5" customHeight="1" x14ac:dyDescent="0.25">
      <c r="A2" s="5" t="s">
        <v>13</v>
      </c>
      <c r="B2" s="6">
        <v>497366</v>
      </c>
      <c r="C2" s="6">
        <v>101183</v>
      </c>
      <c r="D2" s="6">
        <v>290</v>
      </c>
      <c r="E2" s="6">
        <v>18176</v>
      </c>
      <c r="F2" s="6">
        <v>7797</v>
      </c>
      <c r="G2" s="6">
        <v>4082</v>
      </c>
      <c r="H2" s="6">
        <v>2057</v>
      </c>
      <c r="I2" s="6">
        <v>5031</v>
      </c>
      <c r="J2" s="6">
        <v>2476017</v>
      </c>
      <c r="K2" s="6">
        <f>SUM(B2:J2)</f>
        <v>3111999</v>
      </c>
    </row>
    <row r="3" spans="1:14" ht="29.25" customHeight="1" x14ac:dyDescent="0.25">
      <c r="A3" s="5" t="s">
        <v>14</v>
      </c>
      <c r="B3" s="6">
        <v>520027</v>
      </c>
      <c r="C3" s="6">
        <v>276788</v>
      </c>
      <c r="D3" s="6">
        <v>223018</v>
      </c>
      <c r="E3" s="6">
        <v>152909</v>
      </c>
      <c r="F3" s="6">
        <v>77910</v>
      </c>
      <c r="G3" s="6">
        <v>52242</v>
      </c>
      <c r="H3" s="6">
        <v>116566</v>
      </c>
      <c r="I3" s="6">
        <v>239633</v>
      </c>
      <c r="J3" s="6">
        <v>2959520</v>
      </c>
      <c r="K3" s="6">
        <f>SUM(B3:J3)</f>
        <v>4618613</v>
      </c>
    </row>
    <row r="4" spans="1:14" s="10" customFormat="1" ht="29.25" customHeight="1" x14ac:dyDescent="0.25">
      <c r="A4" s="8" t="s">
        <v>15</v>
      </c>
      <c r="B4" s="9">
        <f>B2-B3</f>
        <v>-22661</v>
      </c>
      <c r="C4" s="9">
        <f t="shared" ref="C4:K4" si="0">C2-C3</f>
        <v>-175605</v>
      </c>
      <c r="D4" s="9">
        <f t="shared" si="0"/>
        <v>-222728</v>
      </c>
      <c r="E4" s="9">
        <f t="shared" si="0"/>
        <v>-134733</v>
      </c>
      <c r="F4" s="9">
        <f t="shared" si="0"/>
        <v>-70113</v>
      </c>
      <c r="G4" s="9">
        <f t="shared" si="0"/>
        <v>-48160</v>
      </c>
      <c r="H4" s="9">
        <f t="shared" ref="H4" si="1">H2-H3</f>
        <v>-114509</v>
      </c>
      <c r="I4" s="9">
        <f t="shared" si="0"/>
        <v>-234602</v>
      </c>
      <c r="J4" s="9">
        <f t="shared" si="0"/>
        <v>-483503</v>
      </c>
      <c r="K4" s="9">
        <f t="shared" si="0"/>
        <v>-1506614</v>
      </c>
      <c r="L4" s="342"/>
    </row>
    <row r="5" spans="1:14" ht="30.75" customHeight="1" x14ac:dyDescent="0.25">
      <c r="A5" s="5" t="s">
        <v>16</v>
      </c>
      <c r="B5" s="6">
        <v>27929</v>
      </c>
      <c r="C5" s="6">
        <v>178004</v>
      </c>
      <c r="D5" s="6">
        <v>224263</v>
      </c>
      <c r="E5" s="6">
        <v>138486</v>
      </c>
      <c r="F5" s="6">
        <v>70900</v>
      </c>
      <c r="G5" s="6">
        <v>49870</v>
      </c>
      <c r="H5" s="6">
        <v>117757</v>
      </c>
      <c r="I5" s="6">
        <v>258296</v>
      </c>
      <c r="J5" s="6">
        <v>2340862</v>
      </c>
      <c r="K5" s="6">
        <f>SUM(B5:J5)</f>
        <v>3406367</v>
      </c>
      <c r="N5" s="344"/>
    </row>
    <row r="6" spans="1:14" ht="32.25" customHeight="1" x14ac:dyDescent="0.25">
      <c r="A6" s="5" t="s">
        <v>17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1269966</v>
      </c>
      <c r="K6" s="6">
        <f>SUM(B6:J6)</f>
        <v>1269966</v>
      </c>
      <c r="N6" s="344"/>
    </row>
    <row r="7" spans="1:14" s="10" customFormat="1" ht="21.75" customHeight="1" x14ac:dyDescent="0.25">
      <c r="A7" s="8" t="s">
        <v>18</v>
      </c>
      <c r="B7" s="9">
        <f>B5-B6</f>
        <v>27929</v>
      </c>
      <c r="C7" s="9">
        <f t="shared" ref="C7:K7" si="2">C5-C6</f>
        <v>178004</v>
      </c>
      <c r="D7" s="9">
        <f t="shared" si="2"/>
        <v>224263</v>
      </c>
      <c r="E7" s="9">
        <f t="shared" si="2"/>
        <v>138486</v>
      </c>
      <c r="F7" s="9">
        <f t="shared" si="2"/>
        <v>70900</v>
      </c>
      <c r="G7" s="9">
        <f t="shared" si="2"/>
        <v>49870</v>
      </c>
      <c r="H7" s="9">
        <f t="shared" ref="H7" si="3">H5-H6</f>
        <v>117757</v>
      </c>
      <c r="I7" s="9">
        <f t="shared" si="2"/>
        <v>258296</v>
      </c>
      <c r="J7" s="9">
        <f t="shared" si="2"/>
        <v>1070896</v>
      </c>
      <c r="K7" s="9">
        <f t="shared" si="2"/>
        <v>2136401</v>
      </c>
      <c r="L7" s="342"/>
    </row>
    <row r="8" spans="1:14" s="11" customFormat="1" ht="29.25" customHeight="1" x14ac:dyDescent="0.25">
      <c r="A8" s="8" t="s">
        <v>19</v>
      </c>
      <c r="B8" s="9">
        <f>B4+B7</f>
        <v>5268</v>
      </c>
      <c r="C8" s="9">
        <f t="shared" ref="C8:K8" si="4">C4+C7</f>
        <v>2399</v>
      </c>
      <c r="D8" s="9">
        <f t="shared" si="4"/>
        <v>1535</v>
      </c>
      <c r="E8" s="9">
        <f t="shared" si="4"/>
        <v>3753</v>
      </c>
      <c r="F8" s="9">
        <f t="shared" si="4"/>
        <v>787</v>
      </c>
      <c r="G8" s="9">
        <f t="shared" si="4"/>
        <v>1710</v>
      </c>
      <c r="H8" s="9">
        <f t="shared" ref="H8" si="5">H4+H7</f>
        <v>3248</v>
      </c>
      <c r="I8" s="9">
        <f t="shared" si="4"/>
        <v>23694</v>
      </c>
      <c r="J8" s="9">
        <f>J4+J7</f>
        <v>587393</v>
      </c>
      <c r="K8" s="9">
        <f t="shared" si="4"/>
        <v>629787</v>
      </c>
      <c r="L8" s="342"/>
    </row>
    <row r="9" spans="1:14" s="12" customFormat="1" ht="23.25" customHeight="1" x14ac:dyDescent="0.25">
      <c r="A9" s="8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f>SUM(B9:J9)</f>
        <v>0</v>
      </c>
      <c r="L9" s="342"/>
    </row>
    <row r="10" spans="1:14" s="12" customFormat="1" ht="30.75" customHeight="1" x14ac:dyDescent="0.25">
      <c r="A10" s="13" t="s">
        <v>21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9">
        <f>SUM(B10:J10)</f>
        <v>0</v>
      </c>
      <c r="L10" s="342"/>
    </row>
    <row r="11" spans="1:14" s="11" customFormat="1" ht="27.75" customHeight="1" x14ac:dyDescent="0.25">
      <c r="A11" s="8" t="s">
        <v>22</v>
      </c>
      <c r="B11" s="9">
        <f>B9+B10</f>
        <v>0</v>
      </c>
      <c r="C11" s="9">
        <f t="shared" ref="C11:K11" si="6">C9+C10</f>
        <v>0</v>
      </c>
      <c r="D11" s="9">
        <f t="shared" si="6"/>
        <v>0</v>
      </c>
      <c r="E11" s="9">
        <f t="shared" si="6"/>
        <v>0</v>
      </c>
      <c r="F11" s="9">
        <f t="shared" si="6"/>
        <v>0</v>
      </c>
      <c r="G11" s="9">
        <f t="shared" si="6"/>
        <v>0</v>
      </c>
      <c r="H11" s="9">
        <f t="shared" ref="H11" si="7">H9+H10</f>
        <v>0</v>
      </c>
      <c r="I11" s="9">
        <f t="shared" si="6"/>
        <v>0</v>
      </c>
      <c r="J11" s="9">
        <f t="shared" si="6"/>
        <v>0</v>
      </c>
      <c r="K11" s="9">
        <f t="shared" si="6"/>
        <v>0</v>
      </c>
      <c r="L11" s="342"/>
    </row>
    <row r="12" spans="1:14" s="11" customFormat="1" ht="31.5" customHeight="1" x14ac:dyDescent="0.25">
      <c r="A12" s="8" t="s">
        <v>23</v>
      </c>
      <c r="B12" s="9">
        <f>B8+B11</f>
        <v>5268</v>
      </c>
      <c r="C12" s="9">
        <f t="shared" ref="C12:K12" si="8">C8+C11</f>
        <v>2399</v>
      </c>
      <c r="D12" s="9">
        <f t="shared" si="8"/>
        <v>1535</v>
      </c>
      <c r="E12" s="9">
        <f t="shared" si="8"/>
        <v>3753</v>
      </c>
      <c r="F12" s="9">
        <f t="shared" si="8"/>
        <v>787</v>
      </c>
      <c r="G12" s="9">
        <f t="shared" si="8"/>
        <v>1710</v>
      </c>
      <c r="H12" s="9">
        <f t="shared" ref="H12" si="9">H8+H11</f>
        <v>3248</v>
      </c>
      <c r="I12" s="9">
        <f t="shared" si="8"/>
        <v>23694</v>
      </c>
      <c r="J12" s="9">
        <f t="shared" si="8"/>
        <v>587393</v>
      </c>
      <c r="K12" s="9">
        <f t="shared" si="8"/>
        <v>629787</v>
      </c>
      <c r="L12" s="342"/>
    </row>
    <row r="13" spans="1:14" s="11" customFormat="1" ht="30" customHeight="1" x14ac:dyDescent="0.25">
      <c r="A13" s="8" t="s">
        <v>24</v>
      </c>
      <c r="B13" s="9">
        <v>5268</v>
      </c>
      <c r="C13" s="9">
        <v>0</v>
      </c>
      <c r="D13" s="9">
        <v>857</v>
      </c>
      <c r="E13" s="9">
        <v>3332</v>
      </c>
      <c r="F13" s="9">
        <v>787</v>
      </c>
      <c r="G13" s="9">
        <v>0</v>
      </c>
      <c r="H13" s="9"/>
      <c r="I13" s="9">
        <v>0</v>
      </c>
      <c r="J13" s="9">
        <v>587393</v>
      </c>
      <c r="K13" s="9">
        <f>SUM(B13:J13)</f>
        <v>597637</v>
      </c>
      <c r="L13" s="342"/>
    </row>
    <row r="14" spans="1:14" s="11" customFormat="1" ht="31.5" customHeight="1" x14ac:dyDescent="0.25">
      <c r="A14" s="8" t="s">
        <v>25</v>
      </c>
      <c r="B14" s="9">
        <f>B8-B13</f>
        <v>0</v>
      </c>
      <c r="C14" s="9">
        <f t="shared" ref="C14:K14" si="10">C8-C13</f>
        <v>2399</v>
      </c>
      <c r="D14" s="9">
        <f t="shared" si="10"/>
        <v>678</v>
      </c>
      <c r="E14" s="9">
        <f t="shared" si="10"/>
        <v>421</v>
      </c>
      <c r="F14" s="9">
        <f t="shared" si="10"/>
        <v>0</v>
      </c>
      <c r="G14" s="9">
        <f t="shared" si="10"/>
        <v>1710</v>
      </c>
      <c r="H14" s="9">
        <f t="shared" ref="H14" si="11">H8-H13</f>
        <v>3248</v>
      </c>
      <c r="I14" s="9">
        <f t="shared" si="10"/>
        <v>23694</v>
      </c>
      <c r="J14" s="9">
        <f>J8-J13</f>
        <v>0</v>
      </c>
      <c r="K14" s="9">
        <f t="shared" si="10"/>
        <v>32150</v>
      </c>
      <c r="L14" s="342"/>
    </row>
    <row r="15" spans="1:14" s="11" customFormat="1" ht="24" customHeight="1" x14ac:dyDescent="0.25">
      <c r="A15" s="8" t="s">
        <v>26</v>
      </c>
      <c r="B15" s="9">
        <f>B11*1</f>
        <v>0</v>
      </c>
      <c r="C15" s="9">
        <f t="shared" ref="C15:K15" si="12">C11*1</f>
        <v>0</v>
      </c>
      <c r="D15" s="9">
        <f t="shared" si="12"/>
        <v>0</v>
      </c>
      <c r="E15" s="9">
        <f t="shared" si="12"/>
        <v>0</v>
      </c>
      <c r="F15" s="9">
        <f t="shared" si="12"/>
        <v>0</v>
      </c>
      <c r="G15" s="9">
        <f t="shared" si="12"/>
        <v>0</v>
      </c>
      <c r="H15" s="9">
        <f t="shared" ref="H15" si="13">H11*1</f>
        <v>0</v>
      </c>
      <c r="I15" s="9">
        <f t="shared" si="12"/>
        <v>0</v>
      </c>
      <c r="J15" s="9">
        <f t="shared" si="12"/>
        <v>0</v>
      </c>
      <c r="K15" s="9">
        <f t="shared" si="12"/>
        <v>0</v>
      </c>
      <c r="L15" s="342"/>
    </row>
    <row r="16" spans="1:14" s="11" customFormat="1" ht="38.25" customHeight="1" x14ac:dyDescent="0.25">
      <c r="A16" s="8" t="s">
        <v>27</v>
      </c>
      <c r="B16" s="9">
        <f>B11-B15</f>
        <v>0</v>
      </c>
      <c r="C16" s="9">
        <f t="shared" ref="C16:K16" si="14">C11-C15</f>
        <v>0</v>
      </c>
      <c r="D16" s="9">
        <f t="shared" si="14"/>
        <v>0</v>
      </c>
      <c r="E16" s="9">
        <f t="shared" si="14"/>
        <v>0</v>
      </c>
      <c r="F16" s="9">
        <f t="shared" si="14"/>
        <v>0</v>
      </c>
      <c r="G16" s="9">
        <f t="shared" si="14"/>
        <v>0</v>
      </c>
      <c r="H16" s="9">
        <f t="shared" ref="H16" si="15">H11-H15</f>
        <v>0</v>
      </c>
      <c r="I16" s="9">
        <f t="shared" si="14"/>
        <v>0</v>
      </c>
      <c r="J16" s="9">
        <f t="shared" si="14"/>
        <v>0</v>
      </c>
      <c r="K16" s="9">
        <f t="shared" si="14"/>
        <v>0</v>
      </c>
      <c r="L16" s="342"/>
    </row>
    <row r="19" spans="12:12" s="341" customFormat="1" x14ac:dyDescent="0.25">
      <c r="L19" s="342"/>
    </row>
    <row r="21" spans="12:12" s="341" customFormat="1" x14ac:dyDescent="0.25">
      <c r="L21" s="342"/>
    </row>
  </sheetData>
  <printOptions horizontalCentered="1" verticalCentered="1"/>
  <pageMargins left="0.15748031496062992" right="0" top="0.23622047244094491" bottom="0.51181102362204722" header="0.55118110236220474" footer="0.51181102362204722"/>
  <pageSetup paperSize="9" scale="60" orientation="landscape" r:id="rId1"/>
  <headerFooter alignWithMargins="0">
    <oddHeader>&amp;C&amp;"Times New Roman CE,Félkövér"2023. évi maradvány elszámolása&amp;R&amp;"Times New Roman,Normál"5. melléklet a 8/2024. (V.23.)  önkormányzati rendelethez   
adatok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"/>
  <sheetViews>
    <sheetView topLeftCell="A10" zoomScaleNormal="100" workbookViewId="0">
      <selection activeCell="C23" sqref="C23"/>
    </sheetView>
  </sheetViews>
  <sheetFormatPr defaultColWidth="11.42578125" defaultRowHeight="15.75" x14ac:dyDescent="0.25"/>
  <cols>
    <col min="1" max="1" width="7.85546875" style="57" customWidth="1"/>
    <col min="2" max="2" width="83.85546875" style="65" customWidth="1"/>
    <col min="3" max="3" width="15.5703125" style="253" customWidth="1"/>
    <col min="4" max="4" width="2.28515625" style="57" customWidth="1"/>
    <col min="5" max="16384" width="11.42578125" style="57"/>
  </cols>
  <sheetData>
    <row r="1" spans="1:4" ht="30.75" customHeight="1" x14ac:dyDescent="0.25">
      <c r="A1" s="221" t="s">
        <v>2138</v>
      </c>
      <c r="B1" s="222" t="s">
        <v>2157</v>
      </c>
      <c r="C1" s="251">
        <v>1306</v>
      </c>
    </row>
    <row r="2" spans="1:4" ht="30.75" customHeight="1" x14ac:dyDescent="0.25">
      <c r="A2" s="221" t="s">
        <v>2139</v>
      </c>
      <c r="B2" s="222" t="s">
        <v>3805</v>
      </c>
      <c r="C2" s="251">
        <v>249</v>
      </c>
      <c r="D2" s="210"/>
    </row>
    <row r="3" spans="1:4" ht="30.75" customHeight="1" x14ac:dyDescent="0.25">
      <c r="A3" s="221" t="s">
        <v>2140</v>
      </c>
      <c r="B3" s="222" t="s">
        <v>3233</v>
      </c>
      <c r="C3" s="251">
        <v>13752</v>
      </c>
      <c r="D3" s="210"/>
    </row>
    <row r="4" spans="1:4" ht="30.75" customHeight="1" x14ac:dyDescent="0.25">
      <c r="A4" s="221" t="s">
        <v>4027</v>
      </c>
      <c r="B4" s="345" t="s">
        <v>5514</v>
      </c>
      <c r="C4" s="346">
        <v>7440</v>
      </c>
      <c r="D4" s="210"/>
    </row>
    <row r="5" spans="1:4" ht="30.75" customHeight="1" x14ac:dyDescent="0.25">
      <c r="A5" s="221" t="s">
        <v>2141</v>
      </c>
      <c r="B5" s="222" t="s">
        <v>4033</v>
      </c>
      <c r="C5" s="251">
        <v>555</v>
      </c>
      <c r="D5" s="210"/>
    </row>
    <row r="6" spans="1:4" ht="30.75" customHeight="1" x14ac:dyDescent="0.25">
      <c r="A6" s="221" t="s">
        <v>2142</v>
      </c>
      <c r="B6" s="222" t="s">
        <v>4032</v>
      </c>
      <c r="C6" s="251">
        <v>5219</v>
      </c>
      <c r="D6" s="210"/>
    </row>
    <row r="7" spans="1:4" ht="30.75" customHeight="1" x14ac:dyDescent="0.25">
      <c r="A7" s="221" t="s">
        <v>2143</v>
      </c>
      <c r="B7" s="222" t="s">
        <v>3232</v>
      </c>
      <c r="C7" s="251">
        <v>414</v>
      </c>
      <c r="D7" s="210"/>
    </row>
    <row r="8" spans="1:4" ht="30.75" customHeight="1" x14ac:dyDescent="0.25">
      <c r="A8" s="221" t="s">
        <v>2144</v>
      </c>
      <c r="B8" s="222" t="s">
        <v>2278</v>
      </c>
      <c r="C8" s="251">
        <v>20</v>
      </c>
      <c r="D8" s="210"/>
    </row>
    <row r="9" spans="1:4" ht="30.75" customHeight="1" x14ac:dyDescent="0.25">
      <c r="A9" s="221" t="s">
        <v>2145</v>
      </c>
      <c r="B9" s="222" t="s">
        <v>4403</v>
      </c>
      <c r="C9" s="251">
        <v>510921</v>
      </c>
    </row>
    <row r="10" spans="1:4" ht="30.75" customHeight="1" x14ac:dyDescent="0.25">
      <c r="A10" s="221" t="s">
        <v>2146</v>
      </c>
      <c r="B10" s="222" t="s">
        <v>3806</v>
      </c>
      <c r="C10" s="251">
        <v>1823</v>
      </c>
    </row>
    <row r="11" spans="1:4" ht="30.75" customHeight="1" x14ac:dyDescent="0.25">
      <c r="A11" s="221" t="s">
        <v>2147</v>
      </c>
      <c r="B11" s="222" t="s">
        <v>4385</v>
      </c>
      <c r="C11" s="251">
        <v>12249</v>
      </c>
    </row>
    <row r="12" spans="1:4" ht="30.75" customHeight="1" x14ac:dyDescent="0.25">
      <c r="A12" s="221" t="s">
        <v>2148</v>
      </c>
      <c r="B12" s="222" t="s">
        <v>4402</v>
      </c>
      <c r="C12" s="251">
        <v>4280</v>
      </c>
    </row>
    <row r="13" spans="1:4" ht="30.75" customHeight="1" x14ac:dyDescent="0.25">
      <c r="A13" s="221" t="s">
        <v>2149</v>
      </c>
      <c r="B13" s="222" t="s">
        <v>4404</v>
      </c>
      <c r="C13" s="251">
        <v>10843</v>
      </c>
    </row>
    <row r="14" spans="1:4" ht="30.75" customHeight="1" x14ac:dyDescent="0.25">
      <c r="A14" s="221" t="s">
        <v>2150</v>
      </c>
      <c r="B14" s="222" t="s">
        <v>5515</v>
      </c>
      <c r="C14" s="251">
        <v>18322</v>
      </c>
    </row>
    <row r="15" spans="1:4" ht="30.75" customHeight="1" x14ac:dyDescent="0.25">
      <c r="A15" s="221" t="s">
        <v>2151</v>
      </c>
      <c r="B15" s="222" t="s">
        <v>5516</v>
      </c>
      <c r="C15" s="251">
        <v>23694</v>
      </c>
    </row>
    <row r="16" spans="1:4" ht="30.75" customHeight="1" x14ac:dyDescent="0.25">
      <c r="A16" s="221" t="s">
        <v>2152</v>
      </c>
      <c r="B16" s="223" t="s">
        <v>6231</v>
      </c>
      <c r="C16" s="251">
        <v>5268</v>
      </c>
    </row>
    <row r="17" spans="1:3" ht="30.75" customHeight="1" x14ac:dyDescent="0.25">
      <c r="A17" s="221" t="s">
        <v>2153</v>
      </c>
      <c r="B17" s="222" t="s">
        <v>5517</v>
      </c>
      <c r="C17" s="251">
        <v>2399</v>
      </c>
    </row>
    <row r="18" spans="1:3" ht="30.75" customHeight="1" x14ac:dyDescent="0.25">
      <c r="A18" s="221" t="s">
        <v>2154</v>
      </c>
      <c r="B18" s="222" t="s">
        <v>5518</v>
      </c>
      <c r="C18" s="251">
        <v>1535</v>
      </c>
    </row>
    <row r="19" spans="1:3" ht="30.75" customHeight="1" x14ac:dyDescent="0.25">
      <c r="A19" s="221" t="s">
        <v>2155</v>
      </c>
      <c r="B19" s="222" t="s">
        <v>5519</v>
      </c>
      <c r="C19" s="251">
        <v>3753</v>
      </c>
    </row>
    <row r="20" spans="1:3" ht="30.75" customHeight="1" x14ac:dyDescent="0.25">
      <c r="A20" s="221" t="s">
        <v>2273</v>
      </c>
      <c r="B20" s="222" t="s">
        <v>6232</v>
      </c>
      <c r="C20" s="251">
        <v>787</v>
      </c>
    </row>
    <row r="21" spans="1:3" ht="30.75" customHeight="1" x14ac:dyDescent="0.25">
      <c r="A21" s="221" t="s">
        <v>2274</v>
      </c>
      <c r="B21" s="222" t="s">
        <v>5520</v>
      </c>
      <c r="C21" s="251">
        <v>1710</v>
      </c>
    </row>
    <row r="22" spans="1:3" ht="30.75" customHeight="1" x14ac:dyDescent="0.25">
      <c r="A22" s="221" t="s">
        <v>2275</v>
      </c>
      <c r="B22" s="222" t="s">
        <v>6234</v>
      </c>
      <c r="C22" s="251">
        <v>2452</v>
      </c>
    </row>
    <row r="23" spans="1:3" ht="30.75" customHeight="1" x14ac:dyDescent="0.25">
      <c r="A23" s="221" t="s">
        <v>6221</v>
      </c>
      <c r="B23" s="222" t="s">
        <v>5521</v>
      </c>
      <c r="C23" s="346">
        <v>796</v>
      </c>
    </row>
    <row r="24" spans="1:3" ht="30.75" customHeight="1" x14ac:dyDescent="0.25">
      <c r="A24" s="221"/>
      <c r="B24" s="224" t="s">
        <v>5522</v>
      </c>
      <c r="C24" s="252">
        <f>SUM(C1:C23)</f>
        <v>629787</v>
      </c>
    </row>
    <row r="26" spans="1:3" x14ac:dyDescent="0.25">
      <c r="B26" s="63"/>
    </row>
    <row r="27" spans="1:3" x14ac:dyDescent="0.25">
      <c r="B27" s="66"/>
    </row>
    <row r="28" spans="1:3" x14ac:dyDescent="0.25">
      <c r="B28" s="63"/>
    </row>
    <row r="29" spans="1:3" x14ac:dyDescent="0.25">
      <c r="B29" s="64"/>
    </row>
    <row r="30" spans="1:3" x14ac:dyDescent="0.25">
      <c r="B30" s="63"/>
    </row>
    <row r="31" spans="1:3" x14ac:dyDescent="0.25">
      <c r="B31" s="63"/>
    </row>
  </sheetData>
  <phoneticPr fontId="44" type="noConversion"/>
  <pageMargins left="7.874015748031496E-2" right="0.11811023622047245" top="0.86614173228346458" bottom="0" header="0" footer="0"/>
  <pageSetup paperSize="9" scale="85" orientation="portrait" r:id="rId1"/>
  <headerFooter alignWithMargins="0">
    <oddHeader>&amp;C&amp;"Times New Roman CE,Félkövér"
A 2023. évi maradvány elszámolása felhasználás szerint&amp;R&amp;"Times New Roman,Normál"5. melléklet a 8/2024. (V.23.)  önkormányzati rendelethez  
adatok 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24"/>
  <sheetViews>
    <sheetView topLeftCell="A83" zoomScaleNormal="100" workbookViewId="0">
      <selection activeCell="A83" sqref="A83:XFD83"/>
    </sheetView>
  </sheetViews>
  <sheetFormatPr defaultColWidth="9.140625" defaultRowHeight="15" x14ac:dyDescent="0.25"/>
  <cols>
    <col min="1" max="1" width="62.7109375" style="205" customWidth="1"/>
    <col min="2" max="9" width="12.7109375" style="199" customWidth="1"/>
    <col min="10" max="10" width="13.42578125" style="199" customWidth="1"/>
    <col min="11" max="11" width="16" style="199" customWidth="1"/>
    <col min="12" max="12" width="16" style="73" customWidth="1"/>
    <col min="13" max="13" width="9.140625" style="198"/>
    <col min="14" max="14" width="17" style="199" customWidth="1"/>
    <col min="15" max="16384" width="9.140625" style="198"/>
  </cols>
  <sheetData>
    <row r="1" spans="1:14" s="195" customFormat="1" ht="63.75" customHeight="1" x14ac:dyDescent="0.2">
      <c r="A1" s="192" t="s">
        <v>28</v>
      </c>
      <c r="B1" s="206" t="s">
        <v>11</v>
      </c>
      <c r="C1" s="193" t="s">
        <v>12</v>
      </c>
      <c r="D1" s="194" t="s">
        <v>3229</v>
      </c>
      <c r="E1" s="194" t="s">
        <v>2</v>
      </c>
      <c r="F1" s="194" t="s">
        <v>3</v>
      </c>
      <c r="G1" s="194" t="s">
        <v>4</v>
      </c>
      <c r="H1" s="207" t="s">
        <v>2276</v>
      </c>
      <c r="I1" s="206" t="s">
        <v>29</v>
      </c>
      <c r="J1" s="206" t="s">
        <v>7</v>
      </c>
      <c r="K1" s="193" t="s">
        <v>8</v>
      </c>
      <c r="L1" s="193" t="s">
        <v>8</v>
      </c>
      <c r="N1" s="254"/>
    </row>
    <row r="2" spans="1:14" s="16" customFormat="1" ht="34.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93" t="s">
        <v>5523</v>
      </c>
      <c r="L2" s="193" t="s">
        <v>4405</v>
      </c>
      <c r="N2" s="73"/>
    </row>
    <row r="3" spans="1:14" x14ac:dyDescent="0.25">
      <c r="A3" s="211" t="s">
        <v>4028</v>
      </c>
      <c r="B3" s="212">
        <v>5211</v>
      </c>
      <c r="C3" s="212"/>
      <c r="D3" s="212"/>
      <c r="E3" s="212"/>
      <c r="F3" s="212"/>
      <c r="G3" s="212"/>
      <c r="H3" s="212"/>
      <c r="I3" s="212"/>
      <c r="J3" s="212"/>
      <c r="K3" s="846">
        <f>SUM(B3:J3)</f>
        <v>5211</v>
      </c>
      <c r="L3" s="846">
        <v>7253</v>
      </c>
    </row>
    <row r="4" spans="1:14" x14ac:dyDescent="0.25">
      <c r="A4" s="211" t="s">
        <v>4029</v>
      </c>
      <c r="B4" s="212"/>
      <c r="C4" s="212"/>
      <c r="D4" s="212"/>
      <c r="E4" s="212"/>
      <c r="F4" s="212"/>
      <c r="G4" s="212"/>
      <c r="H4" s="212"/>
      <c r="I4" s="212"/>
      <c r="J4" s="212">
        <v>6960</v>
      </c>
      <c r="K4" s="846">
        <f>SUM(B4:J4)</f>
        <v>6960</v>
      </c>
      <c r="L4" s="846">
        <v>9570</v>
      </c>
    </row>
    <row r="5" spans="1:14" s="16" customFormat="1" ht="14.25" x14ac:dyDescent="0.2">
      <c r="A5" s="14" t="s">
        <v>30</v>
      </c>
      <c r="B5" s="15">
        <f>SUM(B3:B4)</f>
        <v>5211</v>
      </c>
      <c r="C5" s="15"/>
      <c r="D5" s="15"/>
      <c r="E5" s="15"/>
      <c r="F5" s="15"/>
      <c r="G5" s="15"/>
      <c r="H5" s="15"/>
      <c r="I5" s="15"/>
      <c r="J5" s="15">
        <f>SUM(J3:J4)</f>
        <v>6960</v>
      </c>
      <c r="K5" s="15">
        <f>SUM(B5:J5)</f>
        <v>12171</v>
      </c>
      <c r="L5" s="15">
        <f>SUM(L3:L4)</f>
        <v>16823</v>
      </c>
      <c r="N5" s="73"/>
    </row>
    <row r="6" spans="1:14" x14ac:dyDescent="0.25">
      <c r="A6" s="197" t="s">
        <v>31</v>
      </c>
      <c r="B6" s="196">
        <v>6715</v>
      </c>
      <c r="C6" s="196"/>
      <c r="D6" s="196"/>
      <c r="E6" s="196"/>
      <c r="F6" s="196"/>
      <c r="G6" s="196"/>
      <c r="H6" s="196">
        <v>1016</v>
      </c>
      <c r="I6" s="196"/>
      <c r="J6" s="196">
        <v>14911495</v>
      </c>
      <c r="K6" s="196">
        <f t="shared" ref="K6:K8" si="0">SUM(B6:J6)</f>
        <v>14919226</v>
      </c>
      <c r="L6" s="196">
        <v>14681507</v>
      </c>
    </row>
    <row r="7" spans="1:14" x14ac:dyDescent="0.25">
      <c r="A7" s="197" t="s">
        <v>32</v>
      </c>
      <c r="B7" s="196">
        <v>111488</v>
      </c>
      <c r="C7" s="196">
        <v>2315</v>
      </c>
      <c r="D7" s="196">
        <v>204</v>
      </c>
      <c r="E7" s="196">
        <v>95</v>
      </c>
      <c r="F7" s="196">
        <v>1881</v>
      </c>
      <c r="G7" s="196">
        <v>51</v>
      </c>
      <c r="H7" s="196">
        <v>7280</v>
      </c>
      <c r="I7" s="196">
        <v>1453</v>
      </c>
      <c r="J7" s="196">
        <v>337530</v>
      </c>
      <c r="K7" s="196">
        <f t="shared" si="0"/>
        <v>462297</v>
      </c>
      <c r="L7" s="196">
        <v>557200</v>
      </c>
    </row>
    <row r="8" spans="1:14" x14ac:dyDescent="0.25">
      <c r="A8" s="197" t="s">
        <v>33</v>
      </c>
      <c r="B8" s="196"/>
      <c r="C8" s="196"/>
      <c r="D8" s="196"/>
      <c r="E8" s="196"/>
      <c r="F8" s="196"/>
      <c r="G8" s="196"/>
      <c r="H8" s="196"/>
      <c r="I8" s="196"/>
      <c r="J8" s="196">
        <v>1517547</v>
      </c>
      <c r="K8" s="196">
        <f t="shared" si="0"/>
        <v>1517547</v>
      </c>
      <c r="L8" s="196">
        <v>646114</v>
      </c>
    </row>
    <row r="9" spans="1:14" hidden="1" x14ac:dyDescent="0.25">
      <c r="A9" s="197" t="s">
        <v>34</v>
      </c>
      <c r="B9" s="196"/>
      <c r="C9" s="196"/>
      <c r="D9" s="196"/>
      <c r="E9" s="196"/>
      <c r="F9" s="196"/>
      <c r="G9" s="196"/>
      <c r="H9" s="196"/>
      <c r="I9" s="196"/>
      <c r="J9" s="196"/>
      <c r="K9" s="196">
        <f t="shared" ref="K9:K81" si="1">SUM(B9:J9)</f>
        <v>0</v>
      </c>
      <c r="L9" s="196">
        <v>0</v>
      </c>
    </row>
    <row r="10" spans="1:14" s="16" customFormat="1" ht="14.25" x14ac:dyDescent="0.2">
      <c r="A10" s="14" t="s">
        <v>35</v>
      </c>
      <c r="B10" s="15">
        <f>SUM(B6:B9)</f>
        <v>118203</v>
      </c>
      <c r="C10" s="15">
        <f t="shared" ref="C10:L10" si="2">SUM(C6:C9)</f>
        <v>2315</v>
      </c>
      <c r="D10" s="15">
        <f t="shared" si="2"/>
        <v>204</v>
      </c>
      <c r="E10" s="15">
        <f t="shared" si="2"/>
        <v>95</v>
      </c>
      <c r="F10" s="15">
        <f t="shared" si="2"/>
        <v>1881</v>
      </c>
      <c r="G10" s="15">
        <f t="shared" si="2"/>
        <v>51</v>
      </c>
      <c r="H10" s="15">
        <f t="shared" si="2"/>
        <v>8296</v>
      </c>
      <c r="I10" s="15">
        <f t="shared" si="2"/>
        <v>1453</v>
      </c>
      <c r="J10" s="15">
        <f t="shared" si="2"/>
        <v>16766572</v>
      </c>
      <c r="K10" s="15">
        <f>SUM(K6:K9)</f>
        <v>16899070</v>
      </c>
      <c r="L10" s="15">
        <f t="shared" si="2"/>
        <v>15884821</v>
      </c>
      <c r="N10" s="73"/>
    </row>
    <row r="11" spans="1:14" x14ac:dyDescent="0.25">
      <c r="A11" s="197" t="s">
        <v>36</v>
      </c>
      <c r="B11" s="196"/>
      <c r="C11" s="196"/>
      <c r="D11" s="196"/>
      <c r="E11" s="196"/>
      <c r="F11" s="196"/>
      <c r="G11" s="196"/>
      <c r="H11" s="196"/>
      <c r="I11" s="196"/>
      <c r="J11" s="196">
        <v>1220994</v>
      </c>
      <c r="K11" s="196">
        <f t="shared" si="1"/>
        <v>1220994</v>
      </c>
      <c r="L11" s="196">
        <v>1211607</v>
      </c>
    </row>
    <row r="12" spans="1:14" x14ac:dyDescent="0.25">
      <c r="A12" s="211" t="s">
        <v>6233</v>
      </c>
      <c r="B12" s="212"/>
      <c r="C12" s="212"/>
      <c r="D12" s="212"/>
      <c r="E12" s="212"/>
      <c r="F12" s="212"/>
      <c r="G12" s="212"/>
      <c r="H12" s="212"/>
      <c r="I12" s="212"/>
      <c r="J12" s="212">
        <v>1183394</v>
      </c>
      <c r="K12" s="212">
        <f t="shared" si="1"/>
        <v>1183394</v>
      </c>
      <c r="L12" s="212">
        <v>1171007</v>
      </c>
    </row>
    <row r="13" spans="1:14" x14ac:dyDescent="0.25">
      <c r="A13" s="211" t="s">
        <v>4046</v>
      </c>
      <c r="B13" s="212"/>
      <c r="C13" s="212"/>
      <c r="D13" s="212"/>
      <c r="E13" s="212"/>
      <c r="F13" s="212"/>
      <c r="G13" s="212"/>
      <c r="H13" s="212"/>
      <c r="I13" s="212"/>
      <c r="J13" s="212">
        <v>37600</v>
      </c>
      <c r="K13" s="212">
        <f t="shared" si="1"/>
        <v>37600</v>
      </c>
      <c r="L13" s="212">
        <v>40600</v>
      </c>
    </row>
    <row r="14" spans="1:14" x14ac:dyDescent="0.25">
      <c r="A14" s="200" t="s">
        <v>5525</v>
      </c>
      <c r="B14" s="201"/>
      <c r="C14" s="201"/>
      <c r="D14" s="201"/>
      <c r="E14" s="201"/>
      <c r="F14" s="201"/>
      <c r="G14" s="201"/>
      <c r="H14" s="201"/>
      <c r="I14" s="201"/>
      <c r="J14" s="201">
        <v>198470</v>
      </c>
      <c r="K14" s="196">
        <f t="shared" si="1"/>
        <v>198470</v>
      </c>
      <c r="L14" s="201">
        <v>198350</v>
      </c>
    </row>
    <row r="15" spans="1:14" hidden="1" x14ac:dyDescent="0.25">
      <c r="A15" s="197" t="s">
        <v>37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>
        <f t="shared" si="1"/>
        <v>0</v>
      </c>
      <c r="L15" s="196">
        <v>0</v>
      </c>
    </row>
    <row r="16" spans="1:14" x14ac:dyDescent="0.25">
      <c r="A16" s="211" t="s">
        <v>4047</v>
      </c>
      <c r="B16" s="212"/>
      <c r="C16" s="212"/>
      <c r="D16" s="212"/>
      <c r="E16" s="212"/>
      <c r="F16" s="212"/>
      <c r="G16" s="212"/>
      <c r="H16" s="212"/>
      <c r="I16" s="212"/>
      <c r="J16" s="212">
        <v>198470</v>
      </c>
      <c r="K16" s="196">
        <f t="shared" si="1"/>
        <v>198470</v>
      </c>
      <c r="L16" s="212">
        <v>198350</v>
      </c>
    </row>
    <row r="17" spans="1:14" s="16" customFormat="1" ht="14.25" x14ac:dyDescent="0.2">
      <c r="A17" s="14" t="s">
        <v>38</v>
      </c>
      <c r="B17" s="15">
        <f t="shared" ref="B17:I17" si="3">B11+B15</f>
        <v>0</v>
      </c>
      <c r="C17" s="15">
        <f t="shared" si="3"/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>J11+J15+J14</f>
        <v>1419464</v>
      </c>
      <c r="K17" s="15">
        <f>K11+K15+K14</f>
        <v>1419464</v>
      </c>
      <c r="L17" s="15">
        <f>L11+L15+L14</f>
        <v>1409957</v>
      </c>
      <c r="N17" s="73"/>
    </row>
    <row r="18" spans="1:14" s="16" customFormat="1" ht="14.25" x14ac:dyDescent="0.2">
      <c r="A18" s="14" t="s">
        <v>39</v>
      </c>
      <c r="B18" s="15"/>
      <c r="C18" s="15"/>
      <c r="D18" s="15"/>
      <c r="E18" s="15"/>
      <c r="F18" s="15"/>
      <c r="G18" s="15"/>
      <c r="H18" s="15"/>
      <c r="I18" s="15"/>
      <c r="J18" s="15"/>
      <c r="K18" s="15">
        <f t="shared" si="1"/>
        <v>0</v>
      </c>
      <c r="L18" s="15">
        <v>0</v>
      </c>
      <c r="N18" s="73"/>
    </row>
    <row r="19" spans="1:14" s="16" customFormat="1" ht="28.5" x14ac:dyDescent="0.2">
      <c r="A19" s="14" t="s">
        <v>40</v>
      </c>
      <c r="B19" s="15">
        <f t="shared" ref="B19:L19" si="4">B5+B10+B17+B18</f>
        <v>123414</v>
      </c>
      <c r="C19" s="15">
        <f t="shared" si="4"/>
        <v>2315</v>
      </c>
      <c r="D19" s="15">
        <f t="shared" si="4"/>
        <v>204</v>
      </c>
      <c r="E19" s="15">
        <f t="shared" si="4"/>
        <v>95</v>
      </c>
      <c r="F19" s="15">
        <f t="shared" si="4"/>
        <v>1881</v>
      </c>
      <c r="G19" s="15">
        <f t="shared" si="4"/>
        <v>51</v>
      </c>
      <c r="H19" s="15">
        <f t="shared" si="4"/>
        <v>8296</v>
      </c>
      <c r="I19" s="15">
        <f t="shared" si="4"/>
        <v>1453</v>
      </c>
      <c r="J19" s="15">
        <f t="shared" si="4"/>
        <v>18192996</v>
      </c>
      <c r="K19" s="15">
        <f t="shared" si="4"/>
        <v>18330705</v>
      </c>
      <c r="L19" s="15">
        <f t="shared" si="4"/>
        <v>17311601</v>
      </c>
      <c r="N19" s="73"/>
    </row>
    <row r="20" spans="1:14" x14ac:dyDescent="0.25">
      <c r="A20" s="197" t="s">
        <v>41</v>
      </c>
      <c r="B20" s="196"/>
      <c r="C20" s="196">
        <v>3232</v>
      </c>
      <c r="D20" s="196"/>
      <c r="E20" s="196">
        <v>2004</v>
      </c>
      <c r="F20" s="196"/>
      <c r="G20" s="196"/>
      <c r="H20" s="196"/>
      <c r="I20" s="196"/>
      <c r="J20" s="196">
        <v>0</v>
      </c>
      <c r="K20" s="196">
        <f t="shared" si="1"/>
        <v>5236</v>
      </c>
      <c r="L20" s="196">
        <v>4032</v>
      </c>
    </row>
    <row r="21" spans="1:14" s="16" customFormat="1" ht="14.25" x14ac:dyDescent="0.2">
      <c r="A21" s="14" t="s">
        <v>42</v>
      </c>
      <c r="B21" s="15">
        <f>B20</f>
        <v>0</v>
      </c>
      <c r="C21" s="15">
        <f t="shared" ref="C21:L21" si="5">C20</f>
        <v>3232</v>
      </c>
      <c r="D21" s="15">
        <f t="shared" si="5"/>
        <v>0</v>
      </c>
      <c r="E21" s="15">
        <f t="shared" si="5"/>
        <v>2004</v>
      </c>
      <c r="F21" s="15">
        <f t="shared" si="5"/>
        <v>0</v>
      </c>
      <c r="G21" s="15">
        <f t="shared" si="5"/>
        <v>0</v>
      </c>
      <c r="H21" s="15">
        <f t="shared" si="5"/>
        <v>0</v>
      </c>
      <c r="I21" s="15">
        <f t="shared" si="5"/>
        <v>0</v>
      </c>
      <c r="J21" s="15">
        <f t="shared" si="5"/>
        <v>0</v>
      </c>
      <c r="K21" s="15">
        <f t="shared" si="5"/>
        <v>5236</v>
      </c>
      <c r="L21" s="15">
        <f t="shared" si="5"/>
        <v>4032</v>
      </c>
      <c r="N21" s="73"/>
    </row>
    <row r="22" spans="1:14" s="16" customFormat="1" hidden="1" x14ac:dyDescent="0.25">
      <c r="A22" s="14" t="s">
        <v>43</v>
      </c>
      <c r="B22" s="196"/>
      <c r="C22" s="196"/>
      <c r="D22" s="196"/>
      <c r="E22" s="196"/>
      <c r="F22" s="196"/>
      <c r="G22" s="196"/>
      <c r="H22" s="196"/>
      <c r="I22" s="196"/>
      <c r="J22" s="15">
        <v>0</v>
      </c>
      <c r="K22" s="15">
        <f t="shared" si="1"/>
        <v>0</v>
      </c>
      <c r="L22" s="15">
        <v>0</v>
      </c>
      <c r="N22" s="73"/>
    </row>
    <row r="23" spans="1:14" s="16" customFormat="1" ht="14.25" x14ac:dyDescent="0.2">
      <c r="A23" s="14" t="s">
        <v>44</v>
      </c>
      <c r="B23" s="15">
        <f t="shared" ref="B23:L23" si="6">B21+B22</f>
        <v>0</v>
      </c>
      <c r="C23" s="15">
        <f t="shared" si="6"/>
        <v>3232</v>
      </c>
      <c r="D23" s="15">
        <f t="shared" si="6"/>
        <v>0</v>
      </c>
      <c r="E23" s="15">
        <f t="shared" si="6"/>
        <v>2004</v>
      </c>
      <c r="F23" s="15">
        <f t="shared" si="6"/>
        <v>0</v>
      </c>
      <c r="G23" s="15">
        <f t="shared" si="6"/>
        <v>0</v>
      </c>
      <c r="H23" s="15">
        <f t="shared" si="6"/>
        <v>0</v>
      </c>
      <c r="I23" s="15">
        <f t="shared" si="6"/>
        <v>0</v>
      </c>
      <c r="J23" s="15">
        <f t="shared" si="6"/>
        <v>0</v>
      </c>
      <c r="K23" s="15">
        <f t="shared" si="6"/>
        <v>5236</v>
      </c>
      <c r="L23" s="15">
        <f t="shared" si="6"/>
        <v>4032</v>
      </c>
      <c r="N23" s="73"/>
    </row>
    <row r="24" spans="1:14" x14ac:dyDescent="0.25">
      <c r="A24" s="211" t="s">
        <v>4042</v>
      </c>
      <c r="B24" s="212">
        <v>41</v>
      </c>
      <c r="C24" s="212">
        <v>42</v>
      </c>
      <c r="D24" s="212">
        <v>217</v>
      </c>
      <c r="E24" s="212">
        <v>109</v>
      </c>
      <c r="F24" s="212">
        <v>155</v>
      </c>
      <c r="G24" s="212">
        <v>118</v>
      </c>
      <c r="H24" s="212">
        <v>93</v>
      </c>
      <c r="I24" s="212">
        <v>87</v>
      </c>
      <c r="J24" s="212">
        <v>46</v>
      </c>
      <c r="K24" s="196">
        <f t="shared" si="1"/>
        <v>908</v>
      </c>
      <c r="L24" s="212">
        <v>605</v>
      </c>
    </row>
    <row r="25" spans="1:14" x14ac:dyDescent="0.25">
      <c r="A25" s="197" t="s">
        <v>45</v>
      </c>
      <c r="B25" s="196">
        <v>41</v>
      </c>
      <c r="C25" s="196">
        <v>42</v>
      </c>
      <c r="D25" s="196">
        <v>217</v>
      </c>
      <c r="E25" s="196">
        <v>109</v>
      </c>
      <c r="F25" s="196">
        <v>155</v>
      </c>
      <c r="G25" s="196">
        <v>118</v>
      </c>
      <c r="H25" s="196">
        <v>93</v>
      </c>
      <c r="I25" s="196">
        <v>87</v>
      </c>
      <c r="J25" s="196">
        <v>46</v>
      </c>
      <c r="K25" s="196">
        <f t="shared" si="1"/>
        <v>908</v>
      </c>
      <c r="L25" s="196">
        <v>605</v>
      </c>
    </row>
    <row r="26" spans="1:14" x14ac:dyDescent="0.25">
      <c r="A26" s="197" t="s">
        <v>4034</v>
      </c>
      <c r="B26" s="196">
        <v>6639</v>
      </c>
      <c r="C26" s="196">
        <v>2376</v>
      </c>
      <c r="D26" s="196">
        <v>1318</v>
      </c>
      <c r="E26" s="196">
        <v>3644</v>
      </c>
      <c r="F26" s="196">
        <v>631</v>
      </c>
      <c r="G26" s="196">
        <v>1592</v>
      </c>
      <c r="H26" s="196">
        <v>3105</v>
      </c>
      <c r="I26" s="196">
        <v>23606</v>
      </c>
      <c r="J26" s="196">
        <v>110430</v>
      </c>
      <c r="K26" s="196">
        <f t="shared" si="1"/>
        <v>153341</v>
      </c>
      <c r="L26" s="196">
        <v>214714</v>
      </c>
    </row>
    <row r="27" spans="1:14" x14ac:dyDescent="0.25">
      <c r="A27" s="197" t="s">
        <v>4035</v>
      </c>
      <c r="B27" s="212"/>
      <c r="C27" s="212"/>
      <c r="D27" s="212"/>
      <c r="E27" s="212"/>
      <c r="F27" s="212"/>
      <c r="G27" s="212"/>
      <c r="H27" s="212"/>
      <c r="I27" s="212"/>
      <c r="J27" s="212">
        <v>526172</v>
      </c>
      <c r="K27" s="196">
        <f t="shared" si="1"/>
        <v>526172</v>
      </c>
      <c r="L27" s="212">
        <v>1857009</v>
      </c>
    </row>
    <row r="28" spans="1:14" x14ac:dyDescent="0.25">
      <c r="A28" s="211" t="s">
        <v>4036</v>
      </c>
      <c r="B28" s="212">
        <f>SUM(B26:B27)</f>
        <v>6639</v>
      </c>
      <c r="C28" s="212">
        <f t="shared" ref="C28:J28" si="7">SUM(C26:C27)</f>
        <v>2376</v>
      </c>
      <c r="D28" s="212">
        <f t="shared" si="7"/>
        <v>1318</v>
      </c>
      <c r="E28" s="212">
        <f t="shared" si="7"/>
        <v>3644</v>
      </c>
      <c r="F28" s="212">
        <f t="shared" si="7"/>
        <v>631</v>
      </c>
      <c r="G28" s="212">
        <f t="shared" si="7"/>
        <v>1592</v>
      </c>
      <c r="H28" s="212">
        <f t="shared" si="7"/>
        <v>3105</v>
      </c>
      <c r="I28" s="212">
        <f t="shared" si="7"/>
        <v>23606</v>
      </c>
      <c r="J28" s="212">
        <f t="shared" si="7"/>
        <v>636602</v>
      </c>
      <c r="K28" s="196">
        <f t="shared" si="1"/>
        <v>679513</v>
      </c>
      <c r="L28" s="212">
        <v>2071723</v>
      </c>
    </row>
    <row r="29" spans="1:14" x14ac:dyDescent="0.25">
      <c r="A29" s="200" t="s">
        <v>4406</v>
      </c>
      <c r="B29" s="201"/>
      <c r="C29" s="201"/>
      <c r="D29" s="201"/>
      <c r="E29" s="201"/>
      <c r="F29" s="201"/>
      <c r="G29" s="201"/>
      <c r="H29" s="201"/>
      <c r="I29" s="201"/>
      <c r="J29" s="201">
        <v>13299</v>
      </c>
      <c r="K29" s="196">
        <f t="shared" si="1"/>
        <v>13299</v>
      </c>
      <c r="L29" s="196">
        <v>55669</v>
      </c>
    </row>
    <row r="30" spans="1:14" x14ac:dyDescent="0.25">
      <c r="A30" s="197" t="s">
        <v>4030</v>
      </c>
      <c r="B30" s="196"/>
      <c r="C30" s="196"/>
      <c r="D30" s="196"/>
      <c r="E30" s="196"/>
      <c r="F30" s="196"/>
      <c r="G30" s="196"/>
      <c r="H30" s="196"/>
      <c r="I30" s="196"/>
      <c r="J30" s="196">
        <v>13299</v>
      </c>
      <c r="K30" s="196">
        <f t="shared" si="1"/>
        <v>13299</v>
      </c>
      <c r="L30" s="196">
        <v>55669</v>
      </c>
    </row>
    <row r="31" spans="1:14" s="16" customFormat="1" ht="14.25" x14ac:dyDescent="0.2">
      <c r="A31" s="14" t="s">
        <v>46</v>
      </c>
      <c r="B31" s="15">
        <f>B25+B28+B30</f>
        <v>6680</v>
      </c>
      <c r="C31" s="15">
        <f t="shared" ref="C31:J31" si="8">C25+C28+C30</f>
        <v>2418</v>
      </c>
      <c r="D31" s="15">
        <f t="shared" si="8"/>
        <v>1535</v>
      </c>
      <c r="E31" s="15">
        <f t="shared" si="8"/>
        <v>3753</v>
      </c>
      <c r="F31" s="15">
        <f t="shared" si="8"/>
        <v>786</v>
      </c>
      <c r="G31" s="15">
        <f t="shared" si="8"/>
        <v>1710</v>
      </c>
      <c r="H31" s="15">
        <f t="shared" si="8"/>
        <v>3198</v>
      </c>
      <c r="I31" s="15">
        <f t="shared" si="8"/>
        <v>23693</v>
      </c>
      <c r="J31" s="15">
        <f t="shared" si="8"/>
        <v>649947</v>
      </c>
      <c r="K31" s="15">
        <f>K25+K28+K30</f>
        <v>693720</v>
      </c>
      <c r="L31" s="15">
        <f>SUM(L24,L28,L29)</f>
        <v>2127997</v>
      </c>
      <c r="N31" s="73"/>
    </row>
    <row r="32" spans="1:14" ht="30" x14ac:dyDescent="0.25">
      <c r="A32" s="197" t="s">
        <v>4407</v>
      </c>
      <c r="B32" s="196"/>
      <c r="C32" s="196"/>
      <c r="D32" s="196"/>
      <c r="E32" s="196"/>
      <c r="F32" s="196"/>
      <c r="G32" s="196"/>
      <c r="H32" s="196"/>
      <c r="I32" s="196"/>
      <c r="J32" s="196">
        <v>489</v>
      </c>
      <c r="K32" s="196">
        <f t="shared" si="1"/>
        <v>489</v>
      </c>
      <c r="L32" s="196">
        <v>489</v>
      </c>
    </row>
    <row r="33" spans="1:12" x14ac:dyDescent="0.25">
      <c r="A33" s="197" t="s">
        <v>47</v>
      </c>
      <c r="B33" s="196"/>
      <c r="C33" s="196"/>
      <c r="D33" s="196"/>
      <c r="E33" s="196"/>
      <c r="F33" s="196"/>
      <c r="G33" s="196"/>
      <c r="H33" s="196"/>
      <c r="I33" s="196"/>
      <c r="J33" s="196">
        <f>SUM(J34:J36)</f>
        <v>6087</v>
      </c>
      <c r="K33" s="196">
        <f t="shared" si="1"/>
        <v>6087</v>
      </c>
      <c r="L33" s="196">
        <v>4371</v>
      </c>
    </row>
    <row r="34" spans="1:12" ht="30" x14ac:dyDescent="0.25">
      <c r="A34" s="211" t="s">
        <v>4051</v>
      </c>
      <c r="B34" s="212"/>
      <c r="C34" s="212"/>
      <c r="D34" s="212"/>
      <c r="E34" s="212"/>
      <c r="F34" s="212"/>
      <c r="G34" s="212"/>
      <c r="H34" s="212"/>
      <c r="I34" s="212"/>
      <c r="J34" s="212">
        <v>1777</v>
      </c>
      <c r="K34" s="196">
        <f t="shared" si="1"/>
        <v>1777</v>
      </c>
      <c r="L34" s="212">
        <v>1614</v>
      </c>
    </row>
    <row r="35" spans="1:12" ht="30" x14ac:dyDescent="0.25">
      <c r="A35" s="211" t="s">
        <v>4048</v>
      </c>
      <c r="B35" s="212"/>
      <c r="C35" s="212"/>
      <c r="D35" s="212"/>
      <c r="E35" s="212"/>
      <c r="F35" s="212"/>
      <c r="G35" s="212"/>
      <c r="H35" s="212"/>
      <c r="I35" s="212"/>
      <c r="J35" s="212">
        <v>2561</v>
      </c>
      <c r="K35" s="196">
        <f t="shared" si="1"/>
        <v>2561</v>
      </c>
      <c r="L35" s="212">
        <v>2021</v>
      </c>
    </row>
    <row r="36" spans="1:12" ht="30" x14ac:dyDescent="0.25">
      <c r="A36" s="211" t="s">
        <v>4050</v>
      </c>
      <c r="B36" s="212"/>
      <c r="C36" s="212"/>
      <c r="D36" s="212"/>
      <c r="E36" s="212"/>
      <c r="F36" s="212"/>
      <c r="G36" s="212"/>
      <c r="H36" s="212"/>
      <c r="I36" s="212"/>
      <c r="J36" s="212">
        <v>1749</v>
      </c>
      <c r="K36" s="196">
        <f t="shared" si="1"/>
        <v>1749</v>
      </c>
      <c r="L36" s="212">
        <v>736</v>
      </c>
    </row>
    <row r="37" spans="1:12" x14ac:dyDescent="0.25">
      <c r="A37" s="197" t="s">
        <v>4408</v>
      </c>
      <c r="B37" s="196">
        <f>SUM(B38:B48)</f>
        <v>524</v>
      </c>
      <c r="C37" s="196">
        <f t="shared" ref="C37:I37" si="9">SUM(C38:C48)</f>
        <v>2114</v>
      </c>
      <c r="D37" s="196">
        <f t="shared" si="9"/>
        <v>12</v>
      </c>
      <c r="E37" s="196">
        <f t="shared" si="9"/>
        <v>895</v>
      </c>
      <c r="F37" s="196">
        <f t="shared" si="9"/>
        <v>19</v>
      </c>
      <c r="G37" s="196">
        <f t="shared" si="9"/>
        <v>0</v>
      </c>
      <c r="H37" s="196">
        <f t="shared" si="9"/>
        <v>0</v>
      </c>
      <c r="I37" s="196">
        <f t="shared" si="9"/>
        <v>0</v>
      </c>
      <c r="J37" s="196">
        <f>SUM(J38:J42)</f>
        <v>512385</v>
      </c>
      <c r="K37" s="196">
        <f t="shared" si="1"/>
        <v>515949</v>
      </c>
      <c r="L37" s="196">
        <v>568095</v>
      </c>
    </row>
    <row r="38" spans="1:12" ht="45" x14ac:dyDescent="0.25">
      <c r="A38" s="211" t="s">
        <v>4039</v>
      </c>
      <c r="B38" s="212">
        <v>524</v>
      </c>
      <c r="C38" s="212">
        <v>165</v>
      </c>
      <c r="D38" s="212">
        <v>12</v>
      </c>
      <c r="E38" s="212">
        <v>447</v>
      </c>
      <c r="F38" s="212">
        <v>15</v>
      </c>
      <c r="G38" s="212"/>
      <c r="H38" s="212"/>
      <c r="I38" s="212"/>
      <c r="J38" s="212">
        <v>44765</v>
      </c>
      <c r="K38" s="196">
        <f t="shared" si="1"/>
        <v>45928</v>
      </c>
      <c r="L38" s="212">
        <v>43843</v>
      </c>
    </row>
    <row r="39" spans="1:12" ht="30" x14ac:dyDescent="0.25">
      <c r="A39" s="211" t="s">
        <v>4052</v>
      </c>
      <c r="B39" s="212"/>
      <c r="C39" s="212"/>
      <c r="D39" s="212"/>
      <c r="E39" s="212"/>
      <c r="F39" s="212"/>
      <c r="G39" s="212"/>
      <c r="H39" s="212"/>
      <c r="I39" s="212"/>
      <c r="J39" s="212">
        <v>11861</v>
      </c>
      <c r="K39" s="196">
        <f t="shared" si="1"/>
        <v>11861</v>
      </c>
      <c r="L39" s="212">
        <v>13834</v>
      </c>
    </row>
    <row r="40" spans="1:12" x14ac:dyDescent="0.25">
      <c r="A40" s="211" t="s">
        <v>4049</v>
      </c>
      <c r="B40" s="212"/>
      <c r="C40" s="212">
        <v>1499</v>
      </c>
      <c r="D40" s="212"/>
      <c r="E40" s="212">
        <v>305</v>
      </c>
      <c r="F40" s="212"/>
      <c r="G40" s="212"/>
      <c r="H40" s="212"/>
      <c r="I40" s="212"/>
      <c r="J40" s="212"/>
      <c r="K40" s="196">
        <f t="shared" si="1"/>
        <v>1804</v>
      </c>
      <c r="L40" s="212">
        <v>2069</v>
      </c>
    </row>
    <row r="41" spans="1:12" ht="30" x14ac:dyDescent="0.25">
      <c r="A41" s="211" t="s">
        <v>4053</v>
      </c>
      <c r="B41" s="212"/>
      <c r="C41" s="212">
        <v>450</v>
      </c>
      <c r="D41" s="212"/>
      <c r="E41" s="212">
        <v>143</v>
      </c>
      <c r="F41" s="212">
        <v>4</v>
      </c>
      <c r="G41" s="212"/>
      <c r="H41" s="212"/>
      <c r="I41" s="212"/>
      <c r="J41" s="212">
        <v>15289</v>
      </c>
      <c r="K41" s="196">
        <f t="shared" si="1"/>
        <v>15886</v>
      </c>
      <c r="L41" s="212">
        <v>15713</v>
      </c>
    </row>
    <row r="42" spans="1:12" ht="30" x14ac:dyDescent="0.25">
      <c r="A42" s="211" t="s">
        <v>4054</v>
      </c>
      <c r="B42" s="212"/>
      <c r="C42" s="212"/>
      <c r="D42" s="212"/>
      <c r="E42" s="212"/>
      <c r="F42" s="212"/>
      <c r="G42" s="212"/>
      <c r="H42" s="212"/>
      <c r="I42" s="212"/>
      <c r="J42" s="212">
        <v>440470</v>
      </c>
      <c r="K42" s="196">
        <f t="shared" si="1"/>
        <v>440470</v>
      </c>
      <c r="L42" s="212">
        <v>492635</v>
      </c>
    </row>
    <row r="43" spans="1:12" x14ac:dyDescent="0.25">
      <c r="A43" s="197" t="s">
        <v>49</v>
      </c>
      <c r="B43" s="196"/>
      <c r="C43" s="196"/>
      <c r="D43" s="196"/>
      <c r="E43" s="196"/>
      <c r="F43" s="196"/>
      <c r="G43" s="196"/>
      <c r="H43" s="196"/>
      <c r="I43" s="196"/>
      <c r="J43" s="196">
        <v>191</v>
      </c>
      <c r="K43" s="196">
        <f t="shared" si="1"/>
        <v>191</v>
      </c>
      <c r="L43" s="196">
        <v>200</v>
      </c>
    </row>
    <row r="44" spans="1:12" ht="30" x14ac:dyDescent="0.25">
      <c r="A44" s="211" t="s">
        <v>4055</v>
      </c>
      <c r="B44" s="212"/>
      <c r="C44" s="212"/>
      <c r="D44" s="212"/>
      <c r="E44" s="212"/>
      <c r="F44" s="212"/>
      <c r="G44" s="212"/>
      <c r="H44" s="212"/>
      <c r="I44" s="212"/>
      <c r="J44" s="212">
        <v>191</v>
      </c>
      <c r="K44" s="196">
        <f t="shared" si="1"/>
        <v>191</v>
      </c>
      <c r="L44" s="212">
        <v>200</v>
      </c>
    </row>
    <row r="45" spans="1:12" ht="30" x14ac:dyDescent="0.25">
      <c r="A45" s="197" t="s">
        <v>4409</v>
      </c>
      <c r="B45" s="196"/>
      <c r="C45" s="196"/>
      <c r="D45" s="196"/>
      <c r="E45" s="196"/>
      <c r="F45" s="196"/>
      <c r="G45" s="196"/>
      <c r="H45" s="196"/>
      <c r="I45" s="196"/>
      <c r="J45" s="196">
        <v>203631</v>
      </c>
      <c r="K45" s="196">
        <f t="shared" si="1"/>
        <v>203631</v>
      </c>
      <c r="L45" s="196">
        <v>188553</v>
      </c>
    </row>
    <row r="46" spans="1:12" ht="45" x14ac:dyDescent="0.25">
      <c r="A46" s="197" t="s">
        <v>5526</v>
      </c>
      <c r="B46" s="347"/>
      <c r="C46" s="347"/>
      <c r="D46" s="347"/>
      <c r="E46" s="347"/>
      <c r="F46" s="347"/>
      <c r="G46" s="347"/>
      <c r="H46" s="347"/>
      <c r="I46" s="347"/>
      <c r="J46" s="347">
        <v>3000</v>
      </c>
      <c r="K46" s="196">
        <f t="shared" si="1"/>
        <v>3000</v>
      </c>
      <c r="L46" s="196">
        <v>0</v>
      </c>
    </row>
    <row r="47" spans="1:12" ht="30" x14ac:dyDescent="0.25">
      <c r="A47" s="197" t="s">
        <v>50</v>
      </c>
      <c r="B47" s="196"/>
      <c r="C47" s="196"/>
      <c r="D47" s="196"/>
      <c r="E47" s="196"/>
      <c r="F47" s="196"/>
      <c r="G47" s="196"/>
      <c r="H47" s="196"/>
      <c r="I47" s="196"/>
      <c r="J47" s="196">
        <v>1606</v>
      </c>
      <c r="K47" s="196">
        <f t="shared" si="1"/>
        <v>1606</v>
      </c>
      <c r="L47" s="196">
        <v>1580</v>
      </c>
    </row>
    <row r="48" spans="1:12" ht="45" x14ac:dyDescent="0.25">
      <c r="A48" s="211" t="s">
        <v>4412</v>
      </c>
      <c r="B48" s="212"/>
      <c r="C48" s="212"/>
      <c r="D48" s="212"/>
      <c r="E48" s="212"/>
      <c r="F48" s="212"/>
      <c r="G48" s="212"/>
      <c r="H48" s="212"/>
      <c r="I48" s="212"/>
      <c r="J48" s="212">
        <v>1606</v>
      </c>
      <c r="K48" s="196">
        <f t="shared" si="1"/>
        <v>1606</v>
      </c>
      <c r="L48" s="212">
        <v>1580</v>
      </c>
    </row>
    <row r="49" spans="1:14" s="16" customFormat="1" x14ac:dyDescent="0.25">
      <c r="A49" s="14" t="s">
        <v>51</v>
      </c>
      <c r="B49" s="15">
        <f t="shared" ref="B49:L49" si="10">SUM(B32,B33,B37,B43,B45,B47)</f>
        <v>524</v>
      </c>
      <c r="C49" s="15">
        <f t="shared" si="10"/>
        <v>2114</v>
      </c>
      <c r="D49" s="15">
        <f t="shared" si="10"/>
        <v>12</v>
      </c>
      <c r="E49" s="15">
        <f t="shared" si="10"/>
        <v>895</v>
      </c>
      <c r="F49" s="15">
        <f t="shared" si="10"/>
        <v>19</v>
      </c>
      <c r="G49" s="15">
        <f t="shared" si="10"/>
        <v>0</v>
      </c>
      <c r="H49" s="15">
        <f t="shared" si="10"/>
        <v>0</v>
      </c>
      <c r="I49" s="15">
        <f t="shared" si="10"/>
        <v>0</v>
      </c>
      <c r="J49" s="15">
        <f>SUM(J32,J33,J37,J43,J45,J47)</f>
        <v>724389</v>
      </c>
      <c r="K49" s="15">
        <f t="shared" si="10"/>
        <v>727953</v>
      </c>
      <c r="L49" s="15">
        <f t="shared" si="10"/>
        <v>763288</v>
      </c>
      <c r="N49" s="199"/>
    </row>
    <row r="50" spans="1:14" ht="30" x14ac:dyDescent="0.25">
      <c r="A50" s="211" t="s">
        <v>4056</v>
      </c>
      <c r="B50" s="212"/>
      <c r="C50" s="212"/>
      <c r="D50" s="212"/>
      <c r="E50" s="212"/>
      <c r="F50" s="212"/>
      <c r="G50" s="212"/>
      <c r="H50" s="212"/>
      <c r="I50" s="212"/>
      <c r="J50" s="212">
        <v>277058</v>
      </c>
      <c r="K50" s="196">
        <f t="shared" si="1"/>
        <v>277058</v>
      </c>
      <c r="L50" s="212">
        <v>277836</v>
      </c>
    </row>
    <row r="51" spans="1:14" ht="30" x14ac:dyDescent="0.25">
      <c r="A51" s="211" t="s">
        <v>4057</v>
      </c>
      <c r="B51" s="212"/>
      <c r="C51" s="212"/>
      <c r="D51" s="212"/>
      <c r="E51" s="212"/>
      <c r="F51" s="212"/>
      <c r="G51" s="212"/>
      <c r="H51" s="212"/>
      <c r="I51" s="212"/>
      <c r="J51" s="212">
        <v>18</v>
      </c>
      <c r="K51" s="196">
        <f t="shared" si="1"/>
        <v>18</v>
      </c>
      <c r="L51" s="212">
        <v>0</v>
      </c>
    </row>
    <row r="52" spans="1:14" ht="30" x14ac:dyDescent="0.25">
      <c r="A52" s="211" t="s">
        <v>4058</v>
      </c>
      <c r="B52" s="212"/>
      <c r="C52" s="212"/>
      <c r="D52" s="212"/>
      <c r="E52" s="212"/>
      <c r="F52" s="212"/>
      <c r="G52" s="212"/>
      <c r="H52" s="212"/>
      <c r="I52" s="212"/>
      <c r="J52" s="212">
        <v>277040</v>
      </c>
      <c r="K52" s="196">
        <f t="shared" si="1"/>
        <v>277040</v>
      </c>
      <c r="L52" s="212">
        <v>277836</v>
      </c>
    </row>
    <row r="53" spans="1:14" ht="30" x14ac:dyDescent="0.25">
      <c r="A53" s="197" t="s">
        <v>52</v>
      </c>
      <c r="B53" s="196"/>
      <c r="C53" s="196">
        <v>288</v>
      </c>
      <c r="D53" s="196"/>
      <c r="E53" s="196"/>
      <c r="F53" s="196">
        <v>11</v>
      </c>
      <c r="G53" s="196"/>
      <c r="H53" s="196"/>
      <c r="I53" s="196"/>
      <c r="J53" s="196">
        <v>294941</v>
      </c>
      <c r="K53" s="196">
        <f t="shared" si="1"/>
        <v>295240</v>
      </c>
      <c r="L53" s="196">
        <v>233730</v>
      </c>
    </row>
    <row r="54" spans="1:14" ht="45" x14ac:dyDescent="0.25">
      <c r="A54" s="211" t="s">
        <v>4059</v>
      </c>
      <c r="B54" s="212"/>
      <c r="C54" s="212"/>
      <c r="D54" s="212"/>
      <c r="E54" s="212"/>
      <c r="F54" s="212">
        <v>9</v>
      </c>
      <c r="G54" s="212"/>
      <c r="H54" s="212"/>
      <c r="I54" s="212"/>
      <c r="J54" s="212">
        <v>214524</v>
      </c>
      <c r="K54" s="196">
        <f t="shared" si="1"/>
        <v>214533</v>
      </c>
      <c r="L54" s="212">
        <v>169177</v>
      </c>
    </row>
    <row r="55" spans="1:14" ht="30" x14ac:dyDescent="0.25">
      <c r="A55" s="211" t="s">
        <v>4068</v>
      </c>
      <c r="B55" s="212"/>
      <c r="C55" s="212">
        <v>227</v>
      </c>
      <c r="D55" s="212"/>
      <c r="E55" s="212"/>
      <c r="F55" s="212"/>
      <c r="G55" s="212"/>
      <c r="H55" s="212"/>
      <c r="I55" s="212"/>
      <c r="J55" s="212"/>
      <c r="K55" s="196">
        <f t="shared" si="1"/>
        <v>227</v>
      </c>
      <c r="L55" s="212">
        <v>121</v>
      </c>
    </row>
    <row r="56" spans="1:14" ht="30" x14ac:dyDescent="0.25">
      <c r="A56" s="211" t="s">
        <v>4060</v>
      </c>
      <c r="B56" s="212"/>
      <c r="C56" s="212">
        <v>61</v>
      </c>
      <c r="D56" s="212"/>
      <c r="E56" s="212"/>
      <c r="F56" s="212">
        <v>2</v>
      </c>
      <c r="G56" s="212"/>
      <c r="H56" s="212"/>
      <c r="I56" s="212"/>
      <c r="J56" s="212">
        <v>57922</v>
      </c>
      <c r="K56" s="196">
        <f t="shared" si="1"/>
        <v>57985</v>
      </c>
      <c r="L56" s="212">
        <v>45691</v>
      </c>
    </row>
    <row r="57" spans="1:14" ht="30" x14ac:dyDescent="0.25">
      <c r="A57" s="211" t="s">
        <v>5527</v>
      </c>
      <c r="B57" s="212"/>
      <c r="C57" s="212"/>
      <c r="D57" s="212"/>
      <c r="E57" s="212"/>
      <c r="F57" s="212"/>
      <c r="G57" s="212"/>
      <c r="H57" s="212"/>
      <c r="I57" s="212"/>
      <c r="J57" s="212">
        <v>87</v>
      </c>
      <c r="K57" s="196">
        <f t="shared" si="1"/>
        <v>87</v>
      </c>
      <c r="L57" s="212">
        <v>113</v>
      </c>
    </row>
    <row r="58" spans="1:14" ht="30" x14ac:dyDescent="0.25">
      <c r="A58" s="211" t="s">
        <v>5528</v>
      </c>
      <c r="B58" s="212"/>
      <c r="C58" s="212"/>
      <c r="D58" s="212"/>
      <c r="E58" s="212"/>
      <c r="F58" s="212"/>
      <c r="G58" s="212"/>
      <c r="H58" s="212"/>
      <c r="I58" s="212"/>
      <c r="J58" s="212">
        <v>22408</v>
      </c>
      <c r="K58" s="196">
        <f t="shared" si="1"/>
        <v>22408</v>
      </c>
      <c r="L58" s="212">
        <v>18627</v>
      </c>
    </row>
    <row r="59" spans="1:14" ht="30" x14ac:dyDescent="0.25">
      <c r="A59" s="197" t="s">
        <v>53</v>
      </c>
      <c r="B59" s="196"/>
      <c r="C59" s="196"/>
      <c r="D59" s="196"/>
      <c r="E59" s="196"/>
      <c r="F59" s="196"/>
      <c r="G59" s="196"/>
      <c r="H59" s="196"/>
      <c r="I59" s="196"/>
      <c r="J59" s="196">
        <v>483</v>
      </c>
      <c r="K59" s="196">
        <f t="shared" si="1"/>
        <v>483</v>
      </c>
      <c r="L59" s="196">
        <v>849</v>
      </c>
    </row>
    <row r="60" spans="1:14" ht="30" x14ac:dyDescent="0.25">
      <c r="A60" s="211" t="s">
        <v>4061</v>
      </c>
      <c r="B60" s="212"/>
      <c r="C60" s="212"/>
      <c r="D60" s="212"/>
      <c r="E60" s="212"/>
      <c r="F60" s="212"/>
      <c r="G60" s="212"/>
      <c r="H60" s="212"/>
      <c r="I60" s="212"/>
      <c r="J60" s="212">
        <v>483</v>
      </c>
      <c r="K60" s="196">
        <f t="shared" si="1"/>
        <v>483</v>
      </c>
      <c r="L60" s="212">
        <v>849</v>
      </c>
    </row>
    <row r="61" spans="1:14" ht="30" x14ac:dyDescent="0.25">
      <c r="A61" s="197" t="s">
        <v>54</v>
      </c>
      <c r="B61" s="196"/>
      <c r="C61" s="196"/>
      <c r="D61" s="196"/>
      <c r="E61" s="196"/>
      <c r="F61" s="196"/>
      <c r="G61" s="196"/>
      <c r="H61" s="196"/>
      <c r="I61" s="196"/>
      <c r="J61" s="196">
        <v>200</v>
      </c>
      <c r="K61" s="196">
        <f t="shared" si="1"/>
        <v>200</v>
      </c>
      <c r="L61" s="196">
        <v>7400</v>
      </c>
    </row>
    <row r="62" spans="1:14" ht="45" x14ac:dyDescent="0.25">
      <c r="A62" s="211" t="s">
        <v>4062</v>
      </c>
      <c r="B62" s="212"/>
      <c r="C62" s="212"/>
      <c r="D62" s="212"/>
      <c r="E62" s="212"/>
      <c r="F62" s="212"/>
      <c r="G62" s="212"/>
      <c r="H62" s="212"/>
      <c r="I62" s="212"/>
      <c r="J62" s="212">
        <v>200</v>
      </c>
      <c r="K62" s="196">
        <f t="shared" si="1"/>
        <v>200</v>
      </c>
      <c r="L62" s="212">
        <v>7400</v>
      </c>
    </row>
    <row r="63" spans="1:14" s="16" customFormat="1" ht="30" x14ac:dyDescent="0.25">
      <c r="A63" s="197" t="s">
        <v>55</v>
      </c>
      <c r="B63" s="196"/>
      <c r="C63" s="196"/>
      <c r="D63" s="196"/>
      <c r="E63" s="196"/>
      <c r="F63" s="196"/>
      <c r="G63" s="196"/>
      <c r="H63" s="196"/>
      <c r="I63" s="196"/>
      <c r="J63" s="196">
        <v>370</v>
      </c>
      <c r="K63" s="196">
        <f t="shared" si="1"/>
        <v>370</v>
      </c>
      <c r="L63" s="196">
        <v>554</v>
      </c>
      <c r="N63" s="73"/>
    </row>
    <row r="64" spans="1:14" s="16" customFormat="1" ht="45" x14ac:dyDescent="0.25">
      <c r="A64" s="211" t="s">
        <v>4063</v>
      </c>
      <c r="B64" s="212"/>
      <c r="C64" s="212"/>
      <c r="D64" s="212"/>
      <c r="E64" s="212"/>
      <c r="F64" s="212"/>
      <c r="G64" s="212"/>
      <c r="H64" s="212"/>
      <c r="I64" s="212"/>
      <c r="J64" s="212">
        <v>370</v>
      </c>
      <c r="K64" s="196">
        <f t="shared" si="1"/>
        <v>370</v>
      </c>
      <c r="L64" s="212">
        <v>554</v>
      </c>
      <c r="N64" s="73"/>
    </row>
    <row r="65" spans="1:14" s="16" customFormat="1" ht="14.25" x14ac:dyDescent="0.2">
      <c r="A65" s="14" t="s">
        <v>56</v>
      </c>
      <c r="B65" s="15">
        <f t="shared" ref="B65:I65" si="11">SUM(B53,B59,B61,B63)</f>
        <v>0</v>
      </c>
      <c r="C65" s="15">
        <f t="shared" si="11"/>
        <v>288</v>
      </c>
      <c r="D65" s="15">
        <f t="shared" si="11"/>
        <v>0</v>
      </c>
      <c r="E65" s="15">
        <f t="shared" si="11"/>
        <v>0</v>
      </c>
      <c r="F65" s="15">
        <f t="shared" si="11"/>
        <v>11</v>
      </c>
      <c r="G65" s="15">
        <f t="shared" si="11"/>
        <v>0</v>
      </c>
      <c r="H65" s="15">
        <f t="shared" si="11"/>
        <v>0</v>
      </c>
      <c r="I65" s="15">
        <f t="shared" si="11"/>
        <v>0</v>
      </c>
      <c r="J65" s="15">
        <f>SUM(J53,J59,J61,J63,J50)</f>
        <v>573052</v>
      </c>
      <c r="K65" s="15">
        <f>SUM(K53,K59,K61,K63,K50)</f>
        <v>573351</v>
      </c>
      <c r="L65" s="15">
        <f>SUM(L53,L59,L61,L63,L50)</f>
        <v>520369</v>
      </c>
      <c r="N65" s="73"/>
    </row>
    <row r="66" spans="1:14" x14ac:dyDescent="0.25">
      <c r="A66" s="211" t="s">
        <v>4043</v>
      </c>
      <c r="B66" s="212"/>
      <c r="C66" s="212"/>
      <c r="D66" s="212"/>
      <c r="E66" s="212"/>
      <c r="F66" s="212"/>
      <c r="G66" s="212"/>
      <c r="H66" s="212">
        <v>50</v>
      </c>
      <c r="I66" s="212"/>
      <c r="J66" s="212">
        <v>831</v>
      </c>
      <c r="K66" s="212">
        <f>SUM(B66:J66)</f>
        <v>881</v>
      </c>
      <c r="L66" s="212">
        <v>935</v>
      </c>
    </row>
    <row r="67" spans="1:14" x14ac:dyDescent="0.25">
      <c r="A67" s="211" t="s">
        <v>4064</v>
      </c>
      <c r="B67" s="212"/>
      <c r="C67" s="212"/>
      <c r="D67" s="212"/>
      <c r="E67" s="212"/>
      <c r="F67" s="212"/>
      <c r="G67" s="212"/>
      <c r="H67" s="212"/>
      <c r="I67" s="212"/>
      <c r="J67" s="212">
        <v>831</v>
      </c>
      <c r="K67" s="212">
        <f t="shared" ref="K67:K73" si="12">SUM(B67:J67)</f>
        <v>831</v>
      </c>
      <c r="L67" s="212">
        <v>831</v>
      </c>
    </row>
    <row r="68" spans="1:14" x14ac:dyDescent="0.25">
      <c r="A68" s="211" t="s">
        <v>4410</v>
      </c>
      <c r="B68" s="201"/>
      <c r="C68" s="201"/>
      <c r="D68" s="201"/>
      <c r="E68" s="201"/>
      <c r="F68" s="201"/>
      <c r="G68" s="201"/>
      <c r="H68" s="201"/>
      <c r="I68" s="201"/>
      <c r="J68" s="201"/>
      <c r="K68" s="201">
        <f t="shared" si="12"/>
        <v>0</v>
      </c>
      <c r="L68" s="201">
        <v>84</v>
      </c>
    </row>
    <row r="69" spans="1:14" x14ac:dyDescent="0.25">
      <c r="A69" s="211" t="s">
        <v>4045</v>
      </c>
      <c r="B69" s="212"/>
      <c r="C69" s="212"/>
      <c r="D69" s="212"/>
      <c r="E69" s="212"/>
      <c r="F69" s="212"/>
      <c r="G69" s="212"/>
      <c r="H69" s="212">
        <v>50</v>
      </c>
      <c r="I69" s="212"/>
      <c r="J69" s="212"/>
      <c r="K69" s="212">
        <f t="shared" si="12"/>
        <v>50</v>
      </c>
      <c r="L69" s="212">
        <v>20</v>
      </c>
    </row>
    <row r="70" spans="1:14" x14ac:dyDescent="0.25">
      <c r="A70" s="211" t="s">
        <v>4044</v>
      </c>
      <c r="B70" s="212"/>
      <c r="C70" s="212"/>
      <c r="D70" s="212"/>
      <c r="E70" s="212"/>
      <c r="F70" s="212"/>
      <c r="G70" s="212"/>
      <c r="H70" s="212"/>
      <c r="I70" s="212"/>
      <c r="J70" s="212"/>
      <c r="K70" s="212">
        <f t="shared" si="12"/>
        <v>0</v>
      </c>
      <c r="L70" s="212">
        <v>0</v>
      </c>
    </row>
    <row r="71" spans="1:14" x14ac:dyDescent="0.25">
      <c r="A71" s="211" t="s">
        <v>4037</v>
      </c>
      <c r="B71" s="212">
        <v>205</v>
      </c>
      <c r="C71" s="212"/>
      <c r="D71" s="212"/>
      <c r="E71" s="212"/>
      <c r="F71" s="212"/>
      <c r="G71" s="212"/>
      <c r="H71" s="212"/>
      <c r="I71" s="212"/>
      <c r="J71" s="212">
        <v>221</v>
      </c>
      <c r="K71" s="212">
        <f t="shared" si="12"/>
        <v>426</v>
      </c>
      <c r="L71" s="212">
        <v>454</v>
      </c>
    </row>
    <row r="72" spans="1:14" ht="30" x14ac:dyDescent="0.25">
      <c r="A72" s="211" t="s">
        <v>4038</v>
      </c>
      <c r="B72" s="212">
        <v>120</v>
      </c>
      <c r="C72" s="212"/>
      <c r="D72" s="212"/>
      <c r="E72" s="212"/>
      <c r="F72" s="212"/>
      <c r="G72" s="212"/>
      <c r="H72" s="212"/>
      <c r="I72" s="212"/>
      <c r="J72" s="212">
        <v>8</v>
      </c>
      <c r="K72" s="212">
        <f t="shared" si="12"/>
        <v>128</v>
      </c>
      <c r="L72" s="212">
        <v>150</v>
      </c>
    </row>
    <row r="73" spans="1:14" ht="30" x14ac:dyDescent="0.25">
      <c r="A73" s="211" t="s">
        <v>4065</v>
      </c>
      <c r="B73" s="212"/>
      <c r="C73" s="212"/>
      <c r="D73" s="212"/>
      <c r="E73" s="212"/>
      <c r="F73" s="212"/>
      <c r="G73" s="212"/>
      <c r="H73" s="212"/>
      <c r="I73" s="212"/>
      <c r="J73" s="212">
        <v>100</v>
      </c>
      <c r="K73" s="212">
        <f t="shared" si="12"/>
        <v>100</v>
      </c>
      <c r="L73" s="212">
        <v>85577</v>
      </c>
    </row>
    <row r="74" spans="1:14" s="16" customFormat="1" ht="14.25" x14ac:dyDescent="0.2">
      <c r="A74" s="14" t="s">
        <v>57</v>
      </c>
      <c r="B74" s="15">
        <f t="shared" ref="B74:G74" si="13">SUM(B69:B72)</f>
        <v>325</v>
      </c>
      <c r="C74" s="15">
        <f t="shared" si="13"/>
        <v>0</v>
      </c>
      <c r="D74" s="15">
        <f t="shared" si="13"/>
        <v>0</v>
      </c>
      <c r="E74" s="15">
        <f t="shared" si="13"/>
        <v>0</v>
      </c>
      <c r="F74" s="15">
        <f t="shared" si="13"/>
        <v>0</v>
      </c>
      <c r="G74" s="15">
        <f t="shared" si="13"/>
        <v>0</v>
      </c>
      <c r="H74" s="15">
        <f>SUM(H69:H72)</f>
        <v>50</v>
      </c>
      <c r="I74" s="15">
        <f t="shared" ref="I74" si="14">SUM(I69:I72)</f>
        <v>0</v>
      </c>
      <c r="J74" s="15">
        <f>SUM(J67:J73)</f>
        <v>1160</v>
      </c>
      <c r="K74" s="15">
        <f t="shared" si="1"/>
        <v>1535</v>
      </c>
      <c r="L74" s="15">
        <f>SUM(L66,L71,L73,L72)</f>
        <v>87116</v>
      </c>
      <c r="N74" s="73"/>
    </row>
    <row r="75" spans="1:14" s="16" customFormat="1" ht="14.25" x14ac:dyDescent="0.2">
      <c r="A75" s="14" t="s">
        <v>58</v>
      </c>
      <c r="B75" s="15">
        <f t="shared" ref="B75:L75" si="15">B49+B65+B74</f>
        <v>849</v>
      </c>
      <c r="C75" s="15">
        <f t="shared" si="15"/>
        <v>2402</v>
      </c>
      <c r="D75" s="15">
        <f t="shared" si="15"/>
        <v>12</v>
      </c>
      <c r="E75" s="15">
        <f t="shared" si="15"/>
        <v>895</v>
      </c>
      <c r="F75" s="15">
        <f t="shared" si="15"/>
        <v>30</v>
      </c>
      <c r="G75" s="15">
        <f t="shared" si="15"/>
        <v>0</v>
      </c>
      <c r="H75" s="15">
        <f t="shared" si="15"/>
        <v>50</v>
      </c>
      <c r="I75" s="15">
        <f t="shared" si="15"/>
        <v>0</v>
      </c>
      <c r="J75" s="15">
        <f t="shared" si="15"/>
        <v>1298601</v>
      </c>
      <c r="K75" s="15">
        <f t="shared" si="15"/>
        <v>1302839</v>
      </c>
      <c r="L75" s="15">
        <f t="shared" si="15"/>
        <v>1370773</v>
      </c>
      <c r="N75" s="73"/>
    </row>
    <row r="76" spans="1:14" x14ac:dyDescent="0.25">
      <c r="A76" s="211" t="s">
        <v>2106</v>
      </c>
      <c r="B76" s="212">
        <v>0</v>
      </c>
      <c r="C76" s="212">
        <v>2386</v>
      </c>
      <c r="D76" s="212"/>
      <c r="E76" s="212">
        <v>701</v>
      </c>
      <c r="F76" s="212">
        <v>280</v>
      </c>
      <c r="G76" s="212">
        <v>429</v>
      </c>
      <c r="H76" s="212"/>
      <c r="I76" s="212"/>
      <c r="J76" s="212">
        <v>6744</v>
      </c>
      <c r="K76" s="15">
        <f t="shared" si="1"/>
        <v>10540</v>
      </c>
      <c r="L76" s="213">
        <v>183200</v>
      </c>
    </row>
    <row r="77" spans="1:14" x14ac:dyDescent="0.25">
      <c r="A77" s="211" t="s">
        <v>4040</v>
      </c>
      <c r="B77" s="212">
        <f>SUM(B76)</f>
        <v>0</v>
      </c>
      <c r="C77" s="212">
        <f t="shared" ref="C77:J77" si="16">SUM(C76)</f>
        <v>2386</v>
      </c>
      <c r="D77" s="212">
        <f t="shared" si="16"/>
        <v>0</v>
      </c>
      <c r="E77" s="212">
        <f t="shared" si="16"/>
        <v>701</v>
      </c>
      <c r="F77" s="212">
        <f t="shared" si="16"/>
        <v>280</v>
      </c>
      <c r="G77" s="212">
        <f t="shared" si="16"/>
        <v>429</v>
      </c>
      <c r="H77" s="212">
        <f t="shared" si="16"/>
        <v>0</v>
      </c>
      <c r="I77" s="212">
        <f t="shared" si="16"/>
        <v>0</v>
      </c>
      <c r="J77" s="212">
        <f t="shared" si="16"/>
        <v>6744</v>
      </c>
      <c r="K77" s="15">
        <f t="shared" si="1"/>
        <v>10540</v>
      </c>
      <c r="L77" s="213">
        <v>183200</v>
      </c>
    </row>
    <row r="78" spans="1:14" x14ac:dyDescent="0.25">
      <c r="A78" s="211" t="s">
        <v>2107</v>
      </c>
      <c r="B78" s="212">
        <v>0</v>
      </c>
      <c r="C78" s="212">
        <v>-1851</v>
      </c>
      <c r="D78" s="212"/>
      <c r="E78" s="212">
        <v>-657</v>
      </c>
      <c r="F78" s="212">
        <v>-295</v>
      </c>
      <c r="G78" s="212">
        <v>-125</v>
      </c>
      <c r="H78" s="212"/>
      <c r="I78" s="212"/>
      <c r="J78" s="212">
        <v>-15818</v>
      </c>
      <c r="K78" s="15">
        <f t="shared" si="1"/>
        <v>-18746</v>
      </c>
      <c r="L78" s="213">
        <v>-128769</v>
      </c>
    </row>
    <row r="79" spans="1:14" x14ac:dyDescent="0.25">
      <c r="A79" s="211" t="s">
        <v>4041</v>
      </c>
      <c r="B79" s="212">
        <f>SUM(B78)</f>
        <v>0</v>
      </c>
      <c r="C79" s="212">
        <f t="shared" ref="C79:J79" si="17">SUM(C78)</f>
        <v>-1851</v>
      </c>
      <c r="D79" s="212">
        <f t="shared" si="17"/>
        <v>0</v>
      </c>
      <c r="E79" s="212">
        <f t="shared" si="17"/>
        <v>-657</v>
      </c>
      <c r="F79" s="212">
        <f t="shared" si="17"/>
        <v>-295</v>
      </c>
      <c r="G79" s="212">
        <f t="shared" si="17"/>
        <v>-125</v>
      </c>
      <c r="H79" s="212">
        <f t="shared" si="17"/>
        <v>0</v>
      </c>
      <c r="I79" s="212">
        <f t="shared" si="17"/>
        <v>0</v>
      </c>
      <c r="J79" s="212">
        <f t="shared" si="17"/>
        <v>-15818</v>
      </c>
      <c r="K79" s="15">
        <f t="shared" si="1"/>
        <v>-18746</v>
      </c>
      <c r="L79" s="213">
        <v>-128769</v>
      </c>
    </row>
    <row r="80" spans="1:14" s="16" customFormat="1" ht="14.25" x14ac:dyDescent="0.2">
      <c r="A80" s="14" t="s">
        <v>1893</v>
      </c>
      <c r="B80" s="15">
        <f>B77+B79</f>
        <v>0</v>
      </c>
      <c r="C80" s="15">
        <f t="shared" ref="C80:J80" si="18">C77+C79</f>
        <v>535</v>
      </c>
      <c r="D80" s="15">
        <f t="shared" si="18"/>
        <v>0</v>
      </c>
      <c r="E80" s="15">
        <f t="shared" si="18"/>
        <v>44</v>
      </c>
      <c r="F80" s="15">
        <f t="shared" si="18"/>
        <v>-15</v>
      </c>
      <c r="G80" s="15">
        <f t="shared" si="18"/>
        <v>304</v>
      </c>
      <c r="H80" s="15">
        <f t="shared" si="18"/>
        <v>0</v>
      </c>
      <c r="I80" s="15">
        <f t="shared" si="18"/>
        <v>0</v>
      </c>
      <c r="J80" s="15">
        <f t="shared" si="18"/>
        <v>-9074</v>
      </c>
      <c r="K80" s="15">
        <f t="shared" si="1"/>
        <v>-8206</v>
      </c>
      <c r="L80" s="15">
        <v>54431</v>
      </c>
      <c r="N80" s="73"/>
    </row>
    <row r="81" spans="1:14" s="202" customFormat="1" hidden="1" x14ac:dyDescent="0.25">
      <c r="A81" s="14" t="s">
        <v>59</v>
      </c>
      <c r="B81" s="15"/>
      <c r="C81" s="15"/>
      <c r="D81" s="15"/>
      <c r="E81" s="15"/>
      <c r="F81" s="15"/>
      <c r="G81" s="15"/>
      <c r="H81" s="15"/>
      <c r="I81" s="15"/>
      <c r="J81" s="15">
        <v>0</v>
      </c>
      <c r="K81" s="15">
        <f t="shared" si="1"/>
        <v>0</v>
      </c>
      <c r="L81" s="15">
        <v>0</v>
      </c>
      <c r="N81" s="255"/>
    </row>
    <row r="82" spans="1:14" x14ac:dyDescent="0.25">
      <c r="A82" s="14" t="s">
        <v>60</v>
      </c>
      <c r="B82" s="15">
        <f t="shared" ref="B82:L82" si="19">B19+B23+B31+B75+B80+B81</f>
        <v>130943</v>
      </c>
      <c r="C82" s="15">
        <f t="shared" si="19"/>
        <v>10902</v>
      </c>
      <c r="D82" s="15">
        <f t="shared" si="19"/>
        <v>1751</v>
      </c>
      <c r="E82" s="15">
        <f t="shared" si="19"/>
        <v>6791</v>
      </c>
      <c r="F82" s="15">
        <f t="shared" si="19"/>
        <v>2682</v>
      </c>
      <c r="G82" s="15">
        <f t="shared" si="19"/>
        <v>2065</v>
      </c>
      <c r="H82" s="15">
        <f t="shared" si="19"/>
        <v>11544</v>
      </c>
      <c r="I82" s="15">
        <f t="shared" si="19"/>
        <v>25146</v>
      </c>
      <c r="J82" s="15">
        <f t="shared" si="19"/>
        <v>20132470</v>
      </c>
      <c r="K82" s="15">
        <f t="shared" si="19"/>
        <v>20324294</v>
      </c>
      <c r="L82" s="15">
        <f t="shared" si="19"/>
        <v>20868834</v>
      </c>
    </row>
    <row r="83" spans="1:14" ht="77.25" x14ac:dyDescent="0.25">
      <c r="A83" s="193" t="s">
        <v>61</v>
      </c>
      <c r="B83" s="206" t="s">
        <v>11</v>
      </c>
      <c r="C83" s="193" t="s">
        <v>12</v>
      </c>
      <c r="D83" s="194" t="s">
        <v>3229</v>
      </c>
      <c r="E83" s="194" t="s">
        <v>2</v>
      </c>
      <c r="F83" s="194" t="s">
        <v>3</v>
      </c>
      <c r="G83" s="194" t="s">
        <v>4</v>
      </c>
      <c r="H83" s="207" t="s">
        <v>2276</v>
      </c>
      <c r="I83" s="206" t="s">
        <v>29</v>
      </c>
      <c r="J83" s="206" t="s">
        <v>7</v>
      </c>
      <c r="K83" s="193" t="s">
        <v>8</v>
      </c>
      <c r="L83" s="193" t="s">
        <v>8</v>
      </c>
    </row>
    <row r="84" spans="1:14" ht="30.75" customHeight="1" x14ac:dyDescent="0.25">
      <c r="A84" s="197"/>
      <c r="B84" s="196"/>
      <c r="C84" s="196"/>
      <c r="D84" s="196"/>
      <c r="E84" s="196"/>
      <c r="F84" s="196"/>
      <c r="G84" s="196"/>
      <c r="H84" s="196"/>
      <c r="I84" s="196"/>
      <c r="J84" s="196"/>
      <c r="K84" s="193" t="s">
        <v>5523</v>
      </c>
      <c r="L84" s="193" t="s">
        <v>4405</v>
      </c>
    </row>
    <row r="85" spans="1:14" x14ac:dyDescent="0.25">
      <c r="A85" s="197" t="s">
        <v>62</v>
      </c>
      <c r="B85" s="196">
        <v>113145</v>
      </c>
      <c r="C85" s="196">
        <v>861</v>
      </c>
      <c r="D85" s="196">
        <v>1996</v>
      </c>
      <c r="E85" s="196">
        <v>13101</v>
      </c>
      <c r="F85" s="196">
        <v>11353</v>
      </c>
      <c r="G85" s="196">
        <v>13486</v>
      </c>
      <c r="H85" s="196">
        <v>0</v>
      </c>
      <c r="I85" s="196">
        <v>4009</v>
      </c>
      <c r="J85" s="196">
        <v>15171028</v>
      </c>
      <c r="K85" s="196">
        <f>SUM(B85:J85)</f>
        <v>15328979</v>
      </c>
      <c r="L85" s="196">
        <v>15328979</v>
      </c>
    </row>
    <row r="86" spans="1:14" x14ac:dyDescent="0.25">
      <c r="A86" s="203" t="s">
        <v>2279</v>
      </c>
      <c r="B86" s="204"/>
      <c r="C86" s="204"/>
      <c r="D86" s="204"/>
      <c r="E86" s="204"/>
      <c r="F86" s="204"/>
      <c r="G86" s="204"/>
      <c r="H86" s="204"/>
      <c r="I86" s="204"/>
      <c r="J86" s="204">
        <v>-218087</v>
      </c>
      <c r="K86" s="196">
        <f>SUM(B86:J86)</f>
        <v>-218087</v>
      </c>
      <c r="L86" s="204">
        <v>-218087</v>
      </c>
    </row>
    <row r="87" spans="1:14" x14ac:dyDescent="0.25">
      <c r="A87" s="197" t="s">
        <v>63</v>
      </c>
      <c r="B87" s="196">
        <v>54035</v>
      </c>
      <c r="C87" s="196">
        <v>949</v>
      </c>
      <c r="D87" s="196">
        <v>616</v>
      </c>
      <c r="E87" s="196">
        <v>572</v>
      </c>
      <c r="F87" s="196">
        <v>2865</v>
      </c>
      <c r="G87" s="196">
        <v>4136</v>
      </c>
      <c r="H87" s="196">
        <v>0</v>
      </c>
      <c r="I87" s="196">
        <v>9683</v>
      </c>
      <c r="J87" s="196">
        <v>751314</v>
      </c>
      <c r="K87" s="196">
        <f t="shared" ref="K87:K119" si="20">SUM(B87:J87)</f>
        <v>824170</v>
      </c>
      <c r="L87" s="196">
        <v>824170</v>
      </c>
    </row>
    <row r="88" spans="1:14" s="16" customFormat="1" x14ac:dyDescent="0.25">
      <c r="A88" s="197" t="s">
        <v>64</v>
      </c>
      <c r="B88" s="196">
        <v>-176445</v>
      </c>
      <c r="C88" s="196">
        <v>15152</v>
      </c>
      <c r="D88" s="196">
        <v>-17088</v>
      </c>
      <c r="E88" s="196">
        <v>4016</v>
      </c>
      <c r="F88" s="196">
        <v>1827</v>
      </c>
      <c r="G88" s="196">
        <v>-16411</v>
      </c>
      <c r="H88" s="196">
        <v>6327</v>
      </c>
      <c r="I88" s="196">
        <v>-18651</v>
      </c>
      <c r="J88" s="196">
        <v>-258848</v>
      </c>
      <c r="K88" s="196">
        <f t="shared" si="20"/>
        <v>-460121</v>
      </c>
      <c r="L88" s="196">
        <v>-194117</v>
      </c>
      <c r="N88" s="73"/>
    </row>
    <row r="89" spans="1:14" x14ac:dyDescent="0.25">
      <c r="A89" s="197" t="s">
        <v>65</v>
      </c>
      <c r="B89" s="196">
        <v>-23297</v>
      </c>
      <c r="C89" s="196">
        <v>-20831</v>
      </c>
      <c r="D89" s="196">
        <v>-1098</v>
      </c>
      <c r="E89" s="196">
        <v>-20031</v>
      </c>
      <c r="F89" s="196">
        <v>-15990</v>
      </c>
      <c r="G89" s="196">
        <v>-2201</v>
      </c>
      <c r="H89" s="196">
        <v>-3447</v>
      </c>
      <c r="I89" s="196">
        <v>11116</v>
      </c>
      <c r="J89" s="196">
        <v>-729573</v>
      </c>
      <c r="K89" s="196">
        <f t="shared" si="20"/>
        <v>-805352</v>
      </c>
      <c r="L89" s="196">
        <v>-266004</v>
      </c>
    </row>
    <row r="90" spans="1:14" x14ac:dyDescent="0.25">
      <c r="A90" s="14" t="s">
        <v>66</v>
      </c>
      <c r="B90" s="15">
        <f>SUM(B85:B89)</f>
        <v>-32562</v>
      </c>
      <c r="C90" s="15">
        <f t="shared" ref="C90:L90" si="21">SUM(C85:C89)</f>
        <v>-3869</v>
      </c>
      <c r="D90" s="15">
        <f t="shared" si="21"/>
        <v>-15574</v>
      </c>
      <c r="E90" s="15">
        <f t="shared" si="21"/>
        <v>-2342</v>
      </c>
      <c r="F90" s="15">
        <f>SUM(F85:F89)</f>
        <v>55</v>
      </c>
      <c r="G90" s="15">
        <f t="shared" si="21"/>
        <v>-990</v>
      </c>
      <c r="H90" s="15">
        <f t="shared" si="21"/>
        <v>2880</v>
      </c>
      <c r="I90" s="15">
        <f t="shared" si="21"/>
        <v>6157</v>
      </c>
      <c r="J90" s="15">
        <f t="shared" si="21"/>
        <v>14715834</v>
      </c>
      <c r="K90" s="15">
        <f t="shared" si="21"/>
        <v>14669589</v>
      </c>
      <c r="L90" s="15">
        <f t="shared" si="21"/>
        <v>15474941</v>
      </c>
    </row>
    <row r="91" spans="1:14" ht="16.5" customHeight="1" x14ac:dyDescent="0.25">
      <c r="A91" s="197" t="s">
        <v>67</v>
      </c>
      <c r="B91" s="196"/>
      <c r="C91" s="196"/>
      <c r="D91" s="196"/>
      <c r="E91" s="196"/>
      <c r="F91" s="196"/>
      <c r="G91" s="196"/>
      <c r="H91" s="196"/>
      <c r="I91" s="196"/>
      <c r="J91" s="196"/>
      <c r="K91" s="196">
        <f t="shared" si="20"/>
        <v>0</v>
      </c>
      <c r="L91" s="196">
        <v>5</v>
      </c>
    </row>
    <row r="92" spans="1:14" x14ac:dyDescent="0.25">
      <c r="A92" s="197" t="s">
        <v>68</v>
      </c>
      <c r="B92" s="196">
        <v>863</v>
      </c>
      <c r="C92" s="196"/>
      <c r="D92" s="196"/>
      <c r="E92" s="196"/>
      <c r="F92" s="196">
        <v>23</v>
      </c>
      <c r="G92" s="196"/>
      <c r="H92" s="196"/>
      <c r="I92" s="196"/>
      <c r="J92" s="196"/>
      <c r="K92" s="196">
        <f t="shared" si="20"/>
        <v>886</v>
      </c>
      <c r="L92" s="196">
        <v>10322</v>
      </c>
    </row>
    <row r="93" spans="1:14" ht="30" hidden="1" x14ac:dyDescent="0.25">
      <c r="A93" s="197" t="s">
        <v>4411</v>
      </c>
      <c r="B93" s="212"/>
      <c r="C93" s="212"/>
      <c r="D93" s="212"/>
      <c r="E93" s="212"/>
      <c r="F93" s="212"/>
      <c r="G93" s="212"/>
      <c r="H93" s="212"/>
      <c r="I93" s="212"/>
      <c r="J93" s="212"/>
      <c r="K93" s="196">
        <f t="shared" si="20"/>
        <v>0</v>
      </c>
      <c r="L93" s="212">
        <v>0</v>
      </c>
    </row>
    <row r="94" spans="1:14" hidden="1" x14ac:dyDescent="0.25">
      <c r="A94" s="197" t="s">
        <v>69</v>
      </c>
      <c r="B94" s="196"/>
      <c r="C94" s="196"/>
      <c r="D94" s="196"/>
      <c r="E94" s="196"/>
      <c r="F94" s="196"/>
      <c r="G94" s="196"/>
      <c r="H94" s="196"/>
      <c r="I94" s="196"/>
      <c r="J94" s="196"/>
      <c r="K94" s="196">
        <f t="shared" si="20"/>
        <v>0</v>
      </c>
      <c r="L94" s="196">
        <v>0</v>
      </c>
    </row>
    <row r="95" spans="1:14" hidden="1" x14ac:dyDescent="0.25">
      <c r="A95" s="197" t="s">
        <v>70</v>
      </c>
      <c r="B95" s="196"/>
      <c r="C95" s="196"/>
      <c r="D95" s="196"/>
      <c r="E95" s="196"/>
      <c r="F95" s="196"/>
      <c r="G95" s="196"/>
      <c r="H95" s="196"/>
      <c r="I95" s="196"/>
      <c r="J95" s="196"/>
      <c r="K95" s="196">
        <f t="shared" si="20"/>
        <v>0</v>
      </c>
      <c r="L95" s="196">
        <v>0</v>
      </c>
    </row>
    <row r="96" spans="1:14" ht="30" hidden="1" x14ac:dyDescent="0.25">
      <c r="A96" s="197" t="s">
        <v>71</v>
      </c>
      <c r="B96" s="196">
        <f>B97</f>
        <v>0</v>
      </c>
      <c r="C96" s="196">
        <f t="shared" ref="C96:K96" si="22">C97</f>
        <v>0</v>
      </c>
      <c r="D96" s="196">
        <f t="shared" si="22"/>
        <v>0</v>
      </c>
      <c r="E96" s="196">
        <f t="shared" si="22"/>
        <v>0</v>
      </c>
      <c r="F96" s="196">
        <f t="shared" si="22"/>
        <v>0</v>
      </c>
      <c r="G96" s="196">
        <f t="shared" si="22"/>
        <v>0</v>
      </c>
      <c r="H96" s="196"/>
      <c r="I96" s="196">
        <f t="shared" si="22"/>
        <v>0</v>
      </c>
      <c r="J96" s="196">
        <f t="shared" si="22"/>
        <v>0</v>
      </c>
      <c r="K96" s="196">
        <f t="shared" si="22"/>
        <v>0</v>
      </c>
      <c r="L96" s="196">
        <v>0</v>
      </c>
    </row>
    <row r="97" spans="1:14" ht="45" hidden="1" x14ac:dyDescent="0.25">
      <c r="A97" s="197" t="s">
        <v>72</v>
      </c>
      <c r="B97" s="196"/>
      <c r="C97" s="196"/>
      <c r="D97" s="196"/>
      <c r="E97" s="196"/>
      <c r="F97" s="196"/>
      <c r="G97" s="196"/>
      <c r="H97" s="196"/>
      <c r="I97" s="196"/>
      <c r="J97" s="196"/>
      <c r="K97" s="196">
        <f t="shared" si="20"/>
        <v>0</v>
      </c>
      <c r="L97" s="196">
        <v>0</v>
      </c>
    </row>
    <row r="98" spans="1:14" ht="30" hidden="1" x14ac:dyDescent="0.25">
      <c r="A98" s="197" t="s">
        <v>73</v>
      </c>
      <c r="B98" s="196">
        <f>B99</f>
        <v>0</v>
      </c>
      <c r="C98" s="196">
        <f t="shared" ref="C98:K98" si="23">C99</f>
        <v>0</v>
      </c>
      <c r="D98" s="196">
        <f t="shared" si="23"/>
        <v>0</v>
      </c>
      <c r="E98" s="196">
        <f t="shared" si="23"/>
        <v>0</v>
      </c>
      <c r="F98" s="196">
        <f t="shared" si="23"/>
        <v>0</v>
      </c>
      <c r="G98" s="196">
        <f t="shared" si="23"/>
        <v>0</v>
      </c>
      <c r="H98" s="196">
        <f t="shared" si="23"/>
        <v>0</v>
      </c>
      <c r="I98" s="196">
        <f t="shared" si="23"/>
        <v>0</v>
      </c>
      <c r="J98" s="196">
        <f t="shared" si="23"/>
        <v>0</v>
      </c>
      <c r="K98" s="196">
        <f t="shared" si="23"/>
        <v>0</v>
      </c>
      <c r="L98" s="196">
        <v>0</v>
      </c>
    </row>
    <row r="99" spans="1:14" ht="30" hidden="1" x14ac:dyDescent="0.25">
      <c r="A99" s="197" t="s">
        <v>1885</v>
      </c>
      <c r="B99" s="196"/>
      <c r="C99" s="196"/>
      <c r="D99" s="196"/>
      <c r="E99" s="196"/>
      <c r="F99" s="196"/>
      <c r="G99" s="196"/>
      <c r="H99" s="196"/>
      <c r="I99" s="196"/>
      <c r="J99" s="196"/>
      <c r="K99" s="196">
        <f t="shared" si="20"/>
        <v>0</v>
      </c>
      <c r="L99" s="196">
        <v>0</v>
      </c>
    </row>
    <row r="100" spans="1:14" x14ac:dyDescent="0.25">
      <c r="A100" s="14" t="s">
        <v>74</v>
      </c>
      <c r="B100" s="15">
        <f>B91+B98+B96+B95+B94+B92</f>
        <v>863</v>
      </c>
      <c r="C100" s="15">
        <f t="shared" ref="C100:J100" si="24">C91+C98+C96+C95+C94+C92</f>
        <v>0</v>
      </c>
      <c r="D100" s="15">
        <f t="shared" si="24"/>
        <v>0</v>
      </c>
      <c r="E100" s="15">
        <f t="shared" si="24"/>
        <v>0</v>
      </c>
      <c r="F100" s="15">
        <f t="shared" si="24"/>
        <v>23</v>
      </c>
      <c r="G100" s="15">
        <f t="shared" si="24"/>
        <v>0</v>
      </c>
      <c r="H100" s="15">
        <f t="shared" si="24"/>
        <v>0</v>
      </c>
      <c r="I100" s="15">
        <f t="shared" si="24"/>
        <v>0</v>
      </c>
      <c r="J100" s="15">
        <f t="shared" si="24"/>
        <v>0</v>
      </c>
      <c r="K100" s="15">
        <f>K91+K98+K96+K95+K94+K92+K93</f>
        <v>886</v>
      </c>
      <c r="L100" s="15">
        <f>L91+L98+L96+L95+L94+L92+L93</f>
        <v>10327</v>
      </c>
    </row>
    <row r="101" spans="1:14" ht="29.25" customHeight="1" x14ac:dyDescent="0.25">
      <c r="A101" s="197" t="s">
        <v>4066</v>
      </c>
      <c r="B101" s="212"/>
      <c r="C101" s="212"/>
      <c r="D101" s="212"/>
      <c r="E101" s="212"/>
      <c r="F101" s="212"/>
      <c r="G101" s="212"/>
      <c r="H101" s="212"/>
      <c r="I101" s="212"/>
      <c r="J101" s="212">
        <v>122</v>
      </c>
      <c r="K101" s="196">
        <f t="shared" si="20"/>
        <v>122</v>
      </c>
      <c r="L101" s="196">
        <v>31</v>
      </c>
    </row>
    <row r="102" spans="1:14" ht="27" customHeight="1" x14ac:dyDescent="0.25">
      <c r="A102" s="197" t="s">
        <v>75</v>
      </c>
      <c r="B102" s="196">
        <v>11352</v>
      </c>
      <c r="C102" s="196">
        <v>3895</v>
      </c>
      <c r="D102" s="196">
        <v>856</v>
      </c>
      <c r="E102" s="196">
        <v>761</v>
      </c>
      <c r="F102" s="196">
        <v>799</v>
      </c>
      <c r="G102" s="196"/>
      <c r="H102" s="196">
        <v>180</v>
      </c>
      <c r="I102" s="196">
        <v>1622</v>
      </c>
      <c r="J102" s="196">
        <v>50823</v>
      </c>
      <c r="K102" s="196">
        <f t="shared" si="20"/>
        <v>70288</v>
      </c>
      <c r="L102" s="196">
        <v>50530</v>
      </c>
    </row>
    <row r="103" spans="1:14" ht="27.75" customHeight="1" x14ac:dyDescent="0.25">
      <c r="A103" s="197" t="s">
        <v>2161</v>
      </c>
      <c r="B103" s="196"/>
      <c r="C103" s="196"/>
      <c r="D103" s="196"/>
      <c r="E103" s="196"/>
      <c r="F103" s="196"/>
      <c r="G103" s="196"/>
      <c r="H103" s="196"/>
      <c r="I103" s="196"/>
      <c r="J103" s="196">
        <v>54</v>
      </c>
      <c r="K103" s="196">
        <f t="shared" si="20"/>
        <v>54</v>
      </c>
      <c r="L103" s="196">
        <v>46</v>
      </c>
    </row>
    <row r="104" spans="1:14" ht="28.5" customHeight="1" x14ac:dyDescent="0.25">
      <c r="A104" s="197" t="s">
        <v>76</v>
      </c>
      <c r="B104" s="196"/>
      <c r="C104" s="196"/>
      <c r="D104" s="196"/>
      <c r="E104" s="196"/>
      <c r="F104" s="196"/>
      <c r="G104" s="196"/>
      <c r="H104" s="196"/>
      <c r="I104" s="196"/>
      <c r="J104" s="196">
        <v>7516</v>
      </c>
      <c r="K104" s="196">
        <f t="shared" si="20"/>
        <v>7516</v>
      </c>
      <c r="L104" s="196">
        <v>7153</v>
      </c>
    </row>
    <row r="105" spans="1:14" ht="28.5" customHeight="1" x14ac:dyDescent="0.25">
      <c r="A105" s="197" t="s">
        <v>77</v>
      </c>
      <c r="B105" s="212"/>
      <c r="C105" s="212"/>
      <c r="D105" s="212"/>
      <c r="E105" s="212"/>
      <c r="F105" s="212"/>
      <c r="G105" s="212"/>
      <c r="H105" s="212"/>
      <c r="I105" s="212"/>
      <c r="J105" s="212">
        <v>143348</v>
      </c>
      <c r="K105" s="212">
        <f t="shared" si="20"/>
        <v>143348</v>
      </c>
      <c r="L105" s="212">
        <v>115126</v>
      </c>
    </row>
    <row r="106" spans="1:14" ht="21" customHeight="1" x14ac:dyDescent="0.25">
      <c r="A106" s="197" t="s">
        <v>78</v>
      </c>
      <c r="B106" s="212"/>
      <c r="C106" s="212"/>
      <c r="D106" s="212"/>
      <c r="E106" s="212"/>
      <c r="F106" s="212"/>
      <c r="G106" s="212"/>
      <c r="H106" s="212"/>
      <c r="I106" s="212"/>
      <c r="J106" s="212">
        <v>12402</v>
      </c>
      <c r="K106" s="212">
        <f t="shared" si="20"/>
        <v>12402</v>
      </c>
      <c r="L106" s="212">
        <v>15961</v>
      </c>
    </row>
    <row r="107" spans="1:14" ht="29.25" customHeight="1" x14ac:dyDescent="0.25">
      <c r="A107" s="197" t="s">
        <v>79</v>
      </c>
      <c r="B107" s="196"/>
      <c r="C107" s="196"/>
      <c r="D107" s="196"/>
      <c r="E107" s="196"/>
      <c r="F107" s="196"/>
      <c r="G107" s="196"/>
      <c r="H107" s="196"/>
      <c r="I107" s="196"/>
      <c r="J107" s="196">
        <v>17800</v>
      </c>
      <c r="K107" s="196">
        <f t="shared" si="20"/>
        <v>17800</v>
      </c>
      <c r="L107" s="196">
        <v>22200</v>
      </c>
    </row>
    <row r="108" spans="1:14" ht="45" x14ac:dyDescent="0.25">
      <c r="A108" s="211" t="s">
        <v>4067</v>
      </c>
      <c r="B108" s="212"/>
      <c r="C108" s="212"/>
      <c r="D108" s="212"/>
      <c r="E108" s="212"/>
      <c r="F108" s="212"/>
      <c r="G108" s="212"/>
      <c r="H108" s="212"/>
      <c r="I108" s="212"/>
      <c r="J108" s="212">
        <v>17800</v>
      </c>
      <c r="K108" s="196">
        <f t="shared" si="20"/>
        <v>17800</v>
      </c>
      <c r="L108" s="212">
        <v>22200</v>
      </c>
    </row>
    <row r="109" spans="1:14" ht="30" x14ac:dyDescent="0.25">
      <c r="A109" s="197" t="s">
        <v>80</v>
      </c>
      <c r="B109" s="196"/>
      <c r="C109" s="196"/>
      <c r="D109" s="196"/>
      <c r="E109" s="196"/>
      <c r="F109" s="196"/>
      <c r="G109" s="196"/>
      <c r="H109" s="196"/>
      <c r="I109" s="196"/>
      <c r="J109" s="196">
        <v>281788</v>
      </c>
      <c r="K109" s="196">
        <f t="shared" si="20"/>
        <v>281788</v>
      </c>
      <c r="L109" s="196">
        <v>308523</v>
      </c>
    </row>
    <row r="110" spans="1:14" s="16" customFormat="1" ht="30" x14ac:dyDescent="0.25">
      <c r="A110" s="197" t="s">
        <v>1886</v>
      </c>
      <c r="B110" s="196"/>
      <c r="C110" s="196"/>
      <c r="D110" s="196"/>
      <c r="E110" s="196"/>
      <c r="F110" s="196"/>
      <c r="G110" s="196"/>
      <c r="H110" s="196"/>
      <c r="I110" s="196"/>
      <c r="J110" s="196">
        <v>248099</v>
      </c>
      <c r="K110" s="196">
        <f t="shared" si="20"/>
        <v>248099</v>
      </c>
      <c r="L110" s="196">
        <v>277294</v>
      </c>
      <c r="N110" s="73"/>
    </row>
    <row r="111" spans="1:14" ht="30" x14ac:dyDescent="0.25">
      <c r="A111" s="197" t="s">
        <v>1887</v>
      </c>
      <c r="B111" s="196"/>
      <c r="C111" s="196"/>
      <c r="D111" s="196"/>
      <c r="E111" s="196"/>
      <c r="F111" s="196"/>
      <c r="G111" s="196"/>
      <c r="H111" s="196"/>
      <c r="I111" s="196"/>
      <c r="J111" s="196">
        <v>33689</v>
      </c>
      <c r="K111" s="196">
        <f t="shared" si="20"/>
        <v>33689</v>
      </c>
      <c r="L111" s="196">
        <v>31229</v>
      </c>
    </row>
    <row r="112" spans="1:14" x14ac:dyDescent="0.25">
      <c r="A112" s="14" t="s">
        <v>2162</v>
      </c>
      <c r="B112" s="15">
        <f>B102+B104+B107+B109</f>
        <v>11352</v>
      </c>
      <c r="C112" s="15">
        <f t="shared" ref="C112:I112" si="25">C102+C104+C107+C109</f>
        <v>3895</v>
      </c>
      <c r="D112" s="15">
        <f t="shared" si="25"/>
        <v>856</v>
      </c>
      <c r="E112" s="15">
        <f t="shared" si="25"/>
        <v>761</v>
      </c>
      <c r="F112" s="15">
        <f t="shared" si="25"/>
        <v>799</v>
      </c>
      <c r="G112" s="15">
        <f t="shared" si="25"/>
        <v>0</v>
      </c>
      <c r="H112" s="15">
        <f t="shared" si="25"/>
        <v>180</v>
      </c>
      <c r="I112" s="15">
        <f t="shared" si="25"/>
        <v>1622</v>
      </c>
      <c r="J112" s="15">
        <f>J102+J104+J107+J109+J101+J103+J105+J106</f>
        <v>513853</v>
      </c>
      <c r="K112" s="15">
        <f t="shared" ref="K112:L112" si="26">K102+K104+K107+K109+K101+K103+K105+K106</f>
        <v>533318</v>
      </c>
      <c r="L112" s="15">
        <f t="shared" si="26"/>
        <v>519570</v>
      </c>
    </row>
    <row r="113" spans="1:14" s="16" customFormat="1" x14ac:dyDescent="0.25">
      <c r="A113" s="197" t="s">
        <v>81</v>
      </c>
      <c r="B113" s="196"/>
      <c r="C113" s="196">
        <v>19</v>
      </c>
      <c r="D113" s="196"/>
      <c r="E113" s="196"/>
      <c r="F113" s="196"/>
      <c r="G113" s="196"/>
      <c r="H113" s="196"/>
      <c r="I113" s="196"/>
      <c r="J113" s="196">
        <v>40827</v>
      </c>
      <c r="K113" s="196">
        <f t="shared" si="20"/>
        <v>40846</v>
      </c>
      <c r="L113" s="196">
        <v>28106</v>
      </c>
      <c r="N113" s="73"/>
    </row>
    <row r="114" spans="1:14" s="16" customFormat="1" ht="18.75" customHeight="1" x14ac:dyDescent="0.25">
      <c r="A114" s="203" t="s">
        <v>2280</v>
      </c>
      <c r="B114" s="204"/>
      <c r="C114" s="204"/>
      <c r="D114" s="204"/>
      <c r="E114" s="204"/>
      <c r="F114" s="204"/>
      <c r="G114" s="204"/>
      <c r="H114" s="204"/>
      <c r="I114" s="204"/>
      <c r="J114" s="204">
        <v>20</v>
      </c>
      <c r="K114" s="204">
        <f t="shared" si="20"/>
        <v>20</v>
      </c>
      <c r="L114" s="204">
        <v>0</v>
      </c>
      <c r="N114" s="73"/>
    </row>
    <row r="115" spans="1:14" s="16" customFormat="1" x14ac:dyDescent="0.25">
      <c r="A115" s="197" t="s">
        <v>82</v>
      </c>
      <c r="B115" s="196"/>
      <c r="C115" s="196"/>
      <c r="D115" s="196"/>
      <c r="E115" s="196"/>
      <c r="F115" s="196"/>
      <c r="G115" s="196"/>
      <c r="H115" s="196"/>
      <c r="I115" s="196"/>
      <c r="J115" s="196">
        <v>57</v>
      </c>
      <c r="K115" s="196">
        <f t="shared" si="20"/>
        <v>57</v>
      </c>
      <c r="L115" s="196">
        <v>17</v>
      </c>
      <c r="N115" s="73"/>
    </row>
    <row r="116" spans="1:14" s="16" customFormat="1" ht="30" x14ac:dyDescent="0.25">
      <c r="A116" s="203" t="s">
        <v>5524</v>
      </c>
      <c r="B116" s="204">
        <v>1736</v>
      </c>
      <c r="C116" s="204"/>
      <c r="D116" s="204"/>
      <c r="E116" s="204"/>
      <c r="F116" s="204"/>
      <c r="G116" s="204"/>
      <c r="H116" s="204"/>
      <c r="I116" s="204"/>
      <c r="J116" s="204">
        <v>14393</v>
      </c>
      <c r="K116" s="204">
        <f t="shared" si="20"/>
        <v>16129</v>
      </c>
      <c r="L116" s="204">
        <v>15482</v>
      </c>
      <c r="N116" s="73"/>
    </row>
    <row r="117" spans="1:14" s="16" customFormat="1" ht="14.25" x14ac:dyDescent="0.2">
      <c r="A117" s="14" t="s">
        <v>83</v>
      </c>
      <c r="B117" s="15">
        <f>B113+B115+B116</f>
        <v>1736</v>
      </c>
      <c r="C117" s="15">
        <f>C113+C115+C116</f>
        <v>19</v>
      </c>
      <c r="D117" s="15">
        <f>D113+D115+D116</f>
        <v>0</v>
      </c>
      <c r="E117" s="15">
        <f>E113+E115</f>
        <v>0</v>
      </c>
      <c r="F117" s="15">
        <f>F113+F115</f>
        <v>0</v>
      </c>
      <c r="G117" s="15">
        <f>G113+G115</f>
        <v>0</v>
      </c>
      <c r="H117" s="15">
        <f>H113+H115</f>
        <v>0</v>
      </c>
      <c r="I117" s="15">
        <f>I113+I115</f>
        <v>0</v>
      </c>
      <c r="J117" s="15">
        <f>SUM(J113:J116)</f>
        <v>55297</v>
      </c>
      <c r="K117" s="15">
        <f>SUM(K113:K116)</f>
        <v>57052</v>
      </c>
      <c r="L117" s="15">
        <f>SUM(L113:L116)</f>
        <v>43605</v>
      </c>
      <c r="N117" s="73"/>
    </row>
    <row r="118" spans="1:14" s="16" customFormat="1" ht="14.25" x14ac:dyDescent="0.2">
      <c r="A118" s="14" t="s">
        <v>84</v>
      </c>
      <c r="B118" s="15">
        <f t="shared" ref="B118:L118" si="27">B100+B112+B117</f>
        <v>13951</v>
      </c>
      <c r="C118" s="15">
        <f t="shared" si="27"/>
        <v>3914</v>
      </c>
      <c r="D118" s="15">
        <f t="shared" si="27"/>
        <v>856</v>
      </c>
      <c r="E118" s="15">
        <f t="shared" si="27"/>
        <v>761</v>
      </c>
      <c r="F118" s="15">
        <f t="shared" si="27"/>
        <v>822</v>
      </c>
      <c r="G118" s="15">
        <f t="shared" si="27"/>
        <v>0</v>
      </c>
      <c r="H118" s="15">
        <f t="shared" si="27"/>
        <v>180</v>
      </c>
      <c r="I118" s="15">
        <f t="shared" si="27"/>
        <v>1622</v>
      </c>
      <c r="J118" s="15">
        <f t="shared" si="27"/>
        <v>569150</v>
      </c>
      <c r="K118" s="15">
        <f t="shared" si="27"/>
        <v>591256</v>
      </c>
      <c r="L118" s="15">
        <f t="shared" si="27"/>
        <v>573502</v>
      </c>
      <c r="N118" s="73"/>
    </row>
    <row r="119" spans="1:14" ht="27" customHeight="1" x14ac:dyDescent="0.25">
      <c r="A119" s="14" t="s">
        <v>1888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96">
        <f t="shared" si="20"/>
        <v>0</v>
      </c>
      <c r="L119" s="15">
        <v>0</v>
      </c>
    </row>
    <row r="120" spans="1:14" hidden="1" x14ac:dyDescent="0.25">
      <c r="A120" s="197" t="s">
        <v>1889</v>
      </c>
      <c r="B120" s="196"/>
      <c r="C120" s="196"/>
      <c r="D120" s="196"/>
      <c r="E120" s="196"/>
      <c r="F120" s="196"/>
      <c r="G120" s="196"/>
      <c r="H120" s="196"/>
      <c r="I120" s="196"/>
      <c r="J120" s="196"/>
      <c r="K120" s="196">
        <f>SUM(B120:J120)</f>
        <v>0</v>
      </c>
      <c r="L120" s="196">
        <v>0</v>
      </c>
    </row>
    <row r="121" spans="1:14" s="16" customFormat="1" x14ac:dyDescent="0.25">
      <c r="A121" s="197" t="s">
        <v>1890</v>
      </c>
      <c r="B121" s="196">
        <v>34212</v>
      </c>
      <c r="C121" s="196">
        <v>10857</v>
      </c>
      <c r="D121" s="196">
        <v>16469</v>
      </c>
      <c r="E121" s="196">
        <v>8372</v>
      </c>
      <c r="F121" s="196">
        <v>1805</v>
      </c>
      <c r="G121" s="196">
        <v>3055</v>
      </c>
      <c r="H121" s="196">
        <v>8484</v>
      </c>
      <c r="I121" s="196">
        <v>17367</v>
      </c>
      <c r="J121" s="196">
        <v>6184</v>
      </c>
      <c r="K121" s="196">
        <f>SUM(B121:J121)</f>
        <v>106805</v>
      </c>
      <c r="L121" s="196">
        <v>94891</v>
      </c>
      <c r="N121" s="73"/>
    </row>
    <row r="122" spans="1:14" s="16" customFormat="1" x14ac:dyDescent="0.25">
      <c r="A122" s="197" t="s">
        <v>1891</v>
      </c>
      <c r="B122" s="196">
        <v>115342</v>
      </c>
      <c r="C122" s="196"/>
      <c r="D122" s="196"/>
      <c r="E122" s="196"/>
      <c r="F122" s="196"/>
      <c r="G122" s="196"/>
      <c r="H122" s="196"/>
      <c r="I122" s="196"/>
      <c r="J122" s="196">
        <v>4841302</v>
      </c>
      <c r="K122" s="196">
        <f>SUM(B122:J122)</f>
        <v>4956644</v>
      </c>
      <c r="L122" s="196">
        <v>4725500</v>
      </c>
      <c r="N122" s="73"/>
    </row>
    <row r="123" spans="1:14" x14ac:dyDescent="0.25">
      <c r="A123" s="14" t="s">
        <v>1892</v>
      </c>
      <c r="B123" s="15">
        <f>SUM(B120:B122)</f>
        <v>149554</v>
      </c>
      <c r="C123" s="15">
        <f t="shared" ref="C123:L123" si="28">SUM(C120:C122)</f>
        <v>10857</v>
      </c>
      <c r="D123" s="15">
        <f t="shared" si="28"/>
        <v>16469</v>
      </c>
      <c r="E123" s="15">
        <f t="shared" si="28"/>
        <v>8372</v>
      </c>
      <c r="F123" s="15">
        <f t="shared" si="28"/>
        <v>1805</v>
      </c>
      <c r="G123" s="15">
        <f t="shared" si="28"/>
        <v>3055</v>
      </c>
      <c r="H123" s="15">
        <f t="shared" si="28"/>
        <v>8484</v>
      </c>
      <c r="I123" s="15">
        <f t="shared" si="28"/>
        <v>17367</v>
      </c>
      <c r="J123" s="15">
        <f t="shared" si="28"/>
        <v>4847486</v>
      </c>
      <c r="K123" s="15">
        <f t="shared" si="28"/>
        <v>5063449</v>
      </c>
      <c r="L123" s="15">
        <f t="shared" si="28"/>
        <v>4820391</v>
      </c>
    </row>
    <row r="124" spans="1:14" x14ac:dyDescent="0.25">
      <c r="A124" s="14" t="s">
        <v>85</v>
      </c>
      <c r="B124" s="15">
        <f t="shared" ref="B124:L124" si="29">B90+B118+B119+B123</f>
        <v>130943</v>
      </c>
      <c r="C124" s="15">
        <f t="shared" si="29"/>
        <v>10902</v>
      </c>
      <c r="D124" s="15">
        <f t="shared" si="29"/>
        <v>1751</v>
      </c>
      <c r="E124" s="15">
        <f t="shared" si="29"/>
        <v>6791</v>
      </c>
      <c r="F124" s="15">
        <f t="shared" si="29"/>
        <v>2682</v>
      </c>
      <c r="G124" s="15">
        <f t="shared" si="29"/>
        <v>2065</v>
      </c>
      <c r="H124" s="15">
        <f t="shared" si="29"/>
        <v>11544</v>
      </c>
      <c r="I124" s="15">
        <f t="shared" si="29"/>
        <v>25146</v>
      </c>
      <c r="J124" s="15">
        <f t="shared" si="29"/>
        <v>20132470</v>
      </c>
      <c r="K124" s="15">
        <f t="shared" si="29"/>
        <v>20324294</v>
      </c>
      <c r="L124" s="15">
        <f t="shared" si="29"/>
        <v>20868834</v>
      </c>
    </row>
  </sheetData>
  <printOptions horizontalCentered="1" verticalCentered="1" gridLines="1" gridLinesSet="0"/>
  <pageMargins left="0.15748031496062992" right="0.15748031496062992" top="0.47244094488188981" bottom="7.874015748031496E-2" header="0" footer="0"/>
  <pageSetup paperSize="9" scale="68" orientation="landscape" r:id="rId1"/>
  <headerFooter alignWithMargins="0">
    <oddHeader xml:space="preserve">&amp;C&amp;"Times New Roman,Félkövér"&amp;14Kimutatás az Önkormányzat 2023. december 31-i vagyonáról&amp;R&amp;10 &amp;"Times New Roman,Normál"&amp;12 6. melléklet a 8/2024. (V.23.) önkormányzati rendelethez   
adatok ezer Ft-ban&amp;"-,Normál"&amp;10
</oddHeader>
    <firstHeader>&amp;C&amp;"Times New Roman CE,Félkövér"&amp;14Kimutatás az Önkormányzat 2021. december 31-i vagyonáról&amp;R&amp;"Times New Roman,Normál" 6. melléklet
adatok ezer Ft-ban</firstHeader>
  </headerFooter>
  <rowBreaks count="1" manualBreakCount="1"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99"/>
  <sheetViews>
    <sheetView zoomScale="120" zoomScaleNormal="120" workbookViewId="0">
      <selection activeCell="A14" sqref="A14"/>
    </sheetView>
  </sheetViews>
  <sheetFormatPr defaultColWidth="10.28515625" defaultRowHeight="12.75" x14ac:dyDescent="0.2"/>
  <cols>
    <col min="1" max="1" width="70.140625" style="348" customWidth="1"/>
    <col min="2" max="2" width="11" style="360" bestFit="1" customWidth="1"/>
    <col min="3" max="3" width="11" style="360" customWidth="1"/>
    <col min="4" max="4" width="11" style="360" bestFit="1" customWidth="1"/>
    <col min="5" max="16384" width="10.28515625" style="348"/>
  </cols>
  <sheetData>
    <row r="1" spans="1:4" ht="38.25" customHeight="1" thickBot="1" x14ac:dyDescent="0.25">
      <c r="A1" s="978" t="s">
        <v>5532</v>
      </c>
      <c r="B1" s="978"/>
      <c r="C1" s="978"/>
      <c r="D1" s="978"/>
    </row>
    <row r="2" spans="1:4" ht="45.75" customHeight="1" thickBot="1" x14ac:dyDescent="0.25">
      <c r="A2" s="847" t="s">
        <v>0</v>
      </c>
      <c r="B2" s="848" t="s">
        <v>5595</v>
      </c>
      <c r="C2" s="848" t="s">
        <v>5533</v>
      </c>
      <c r="D2" s="849" t="s">
        <v>5596</v>
      </c>
    </row>
    <row r="3" spans="1:4" ht="20.25" customHeight="1" thickBot="1" x14ac:dyDescent="0.3">
      <c r="A3" s="852" t="s">
        <v>86</v>
      </c>
      <c r="B3" s="853">
        <f>SUM(B4:B14)</f>
        <v>1001662</v>
      </c>
      <c r="C3" s="853">
        <f>SUM(C4:C14)</f>
        <v>1156025</v>
      </c>
      <c r="D3" s="854">
        <f>SUM(D4:D14)</f>
        <v>1045703</v>
      </c>
    </row>
    <row r="4" spans="1:4" x14ac:dyDescent="0.2">
      <c r="A4" s="349" t="s">
        <v>3234</v>
      </c>
      <c r="B4" s="850">
        <v>21340</v>
      </c>
      <c r="C4" s="850">
        <v>21340</v>
      </c>
      <c r="D4" s="851">
        <v>20286</v>
      </c>
    </row>
    <row r="5" spans="1:4" x14ac:dyDescent="0.2">
      <c r="A5" s="349" t="s">
        <v>3235</v>
      </c>
      <c r="B5" s="350">
        <v>45864</v>
      </c>
      <c r="C5" s="350">
        <v>45864</v>
      </c>
      <c r="D5" s="362">
        <v>13646</v>
      </c>
    </row>
    <row r="6" spans="1:4" x14ac:dyDescent="0.2">
      <c r="A6" s="225" t="s">
        <v>5534</v>
      </c>
      <c r="B6" s="351">
        <v>360</v>
      </c>
      <c r="C6" s="350">
        <v>360</v>
      </c>
      <c r="D6" s="362">
        <v>328</v>
      </c>
    </row>
    <row r="7" spans="1:4" x14ac:dyDescent="0.2">
      <c r="A7" s="225" t="s">
        <v>5535</v>
      </c>
      <c r="B7" s="351">
        <v>190</v>
      </c>
      <c r="C7" s="350">
        <v>190</v>
      </c>
      <c r="D7" s="362">
        <v>190</v>
      </c>
    </row>
    <row r="8" spans="1:4" x14ac:dyDescent="0.2">
      <c r="A8" s="225" t="s">
        <v>5536</v>
      </c>
      <c r="B8" s="351">
        <v>2830</v>
      </c>
      <c r="C8" s="350">
        <v>2830</v>
      </c>
      <c r="D8" s="362">
        <v>2780</v>
      </c>
    </row>
    <row r="9" spans="1:4" x14ac:dyDescent="0.2">
      <c r="A9" s="225" t="s">
        <v>4397</v>
      </c>
      <c r="B9" s="351">
        <v>5035</v>
      </c>
      <c r="C9" s="350">
        <v>5035</v>
      </c>
      <c r="D9" s="362">
        <v>5035</v>
      </c>
    </row>
    <row r="10" spans="1:4" x14ac:dyDescent="0.2">
      <c r="A10" s="225" t="s">
        <v>4396</v>
      </c>
      <c r="B10" s="351">
        <v>1000</v>
      </c>
      <c r="C10" s="350">
        <v>1000</v>
      </c>
      <c r="D10" s="362">
        <v>0</v>
      </c>
    </row>
    <row r="11" spans="1:4" x14ac:dyDescent="0.2">
      <c r="A11" s="225" t="s">
        <v>5537</v>
      </c>
      <c r="B11" s="351">
        <v>711</v>
      </c>
      <c r="C11" s="350">
        <v>711</v>
      </c>
      <c r="D11" s="362">
        <v>711</v>
      </c>
    </row>
    <row r="12" spans="1:4" x14ac:dyDescent="0.2">
      <c r="A12" s="225" t="s">
        <v>3808</v>
      </c>
      <c r="B12" s="351">
        <v>186151</v>
      </c>
      <c r="C12" s="350">
        <v>0</v>
      </c>
      <c r="D12" s="362">
        <v>0</v>
      </c>
    </row>
    <row r="13" spans="1:4" ht="14.25" customHeight="1" x14ac:dyDescent="0.2">
      <c r="A13" s="225" t="s">
        <v>4398</v>
      </c>
      <c r="B13" s="351">
        <v>12460</v>
      </c>
      <c r="C13" s="350">
        <v>12460</v>
      </c>
      <c r="D13" s="362">
        <v>12460</v>
      </c>
    </row>
    <row r="14" spans="1:4" ht="13.5" thickBot="1" x14ac:dyDescent="0.25">
      <c r="A14" s="225" t="s">
        <v>4399</v>
      </c>
      <c r="B14" s="352">
        <v>725721</v>
      </c>
      <c r="C14" s="364">
        <v>1066235</v>
      </c>
      <c r="D14" s="363">
        <v>990267</v>
      </c>
    </row>
    <row r="15" spans="1:4" ht="14.25" thickBot="1" x14ac:dyDescent="0.3">
      <c r="A15" s="855" t="s">
        <v>9</v>
      </c>
      <c r="B15" s="856">
        <f>SUM(B16:B82)</f>
        <v>807926</v>
      </c>
      <c r="C15" s="856">
        <f>SUM(C16:C82)</f>
        <v>1165303</v>
      </c>
      <c r="D15" s="857">
        <f>SUM(D16:D82)</f>
        <v>570956</v>
      </c>
    </row>
    <row r="16" spans="1:4" x14ac:dyDescent="0.2">
      <c r="A16" s="862" t="s">
        <v>5538</v>
      </c>
      <c r="B16" s="353">
        <v>21019</v>
      </c>
      <c r="C16" s="353">
        <v>21019</v>
      </c>
      <c r="D16" s="863">
        <v>16550</v>
      </c>
    </row>
    <row r="17" spans="1:4" x14ac:dyDescent="0.2">
      <c r="A17" s="354" t="s">
        <v>3809</v>
      </c>
      <c r="B17" s="861">
        <v>500</v>
      </c>
      <c r="C17" s="861">
        <v>444</v>
      </c>
      <c r="D17" s="864">
        <v>0</v>
      </c>
    </row>
    <row r="18" spans="1:4" x14ac:dyDescent="0.2">
      <c r="A18" s="354" t="s">
        <v>5539</v>
      </c>
      <c r="B18" s="861">
        <v>0</v>
      </c>
      <c r="C18" s="861">
        <v>56</v>
      </c>
      <c r="D18" s="864">
        <v>48</v>
      </c>
    </row>
    <row r="19" spans="1:4" x14ac:dyDescent="0.2">
      <c r="A19" s="225" t="s">
        <v>5540</v>
      </c>
      <c r="B19" s="351">
        <v>7852</v>
      </c>
      <c r="C19" s="351">
        <v>12030</v>
      </c>
      <c r="D19" s="865">
        <v>12030</v>
      </c>
    </row>
    <row r="20" spans="1:4" x14ac:dyDescent="0.2">
      <c r="A20" s="225" t="s">
        <v>5541</v>
      </c>
      <c r="B20" s="351">
        <v>0</v>
      </c>
      <c r="C20" s="351">
        <v>640</v>
      </c>
      <c r="D20" s="865">
        <v>640</v>
      </c>
    </row>
    <row r="21" spans="1:4" x14ac:dyDescent="0.2">
      <c r="A21" s="225" t="s">
        <v>5542</v>
      </c>
      <c r="B21" s="351">
        <v>0</v>
      </c>
      <c r="C21" s="351">
        <v>434</v>
      </c>
      <c r="D21" s="865">
        <v>434</v>
      </c>
    </row>
    <row r="22" spans="1:4" x14ac:dyDescent="0.2">
      <c r="A22" s="225" t="s">
        <v>4081</v>
      </c>
      <c r="B22" s="351">
        <v>8426</v>
      </c>
      <c r="C22" s="351">
        <v>19578</v>
      </c>
      <c r="D22" s="865">
        <v>1778</v>
      </c>
    </row>
    <row r="23" spans="1:4" x14ac:dyDescent="0.2">
      <c r="A23" s="225" t="s">
        <v>5543</v>
      </c>
      <c r="B23" s="351">
        <v>5715</v>
      </c>
      <c r="C23" s="351">
        <v>5715</v>
      </c>
      <c r="D23" s="865">
        <v>0</v>
      </c>
    </row>
    <row r="24" spans="1:4" x14ac:dyDescent="0.2">
      <c r="A24" s="225" t="s">
        <v>5544</v>
      </c>
      <c r="B24" s="351">
        <v>16034</v>
      </c>
      <c r="C24" s="351">
        <v>20790</v>
      </c>
      <c r="D24" s="865">
        <v>20650</v>
      </c>
    </row>
    <row r="25" spans="1:4" x14ac:dyDescent="0.2">
      <c r="A25" s="225" t="s">
        <v>5545</v>
      </c>
      <c r="B25" s="351">
        <v>165</v>
      </c>
      <c r="C25" s="351">
        <v>165</v>
      </c>
      <c r="D25" s="865">
        <v>165</v>
      </c>
    </row>
    <row r="26" spans="1:4" x14ac:dyDescent="0.2">
      <c r="A26" s="225" t="s">
        <v>5546</v>
      </c>
      <c r="B26" s="351">
        <v>230</v>
      </c>
      <c r="C26" s="351">
        <v>230</v>
      </c>
      <c r="D26" s="865">
        <v>0</v>
      </c>
    </row>
    <row r="27" spans="1:4" x14ac:dyDescent="0.2">
      <c r="A27" s="225" t="s">
        <v>5547</v>
      </c>
      <c r="B27" s="351">
        <v>200</v>
      </c>
      <c r="C27" s="351">
        <v>200</v>
      </c>
      <c r="D27" s="865">
        <v>0</v>
      </c>
    </row>
    <row r="28" spans="1:4" x14ac:dyDescent="0.2">
      <c r="A28" s="225" t="s">
        <v>2272</v>
      </c>
      <c r="B28" s="355">
        <v>181871</v>
      </c>
      <c r="C28" s="355">
        <v>181871</v>
      </c>
      <c r="D28" s="866">
        <v>68480</v>
      </c>
    </row>
    <row r="29" spans="1:4" x14ac:dyDescent="0.2">
      <c r="A29" s="225" t="s">
        <v>5548</v>
      </c>
      <c r="B29" s="355">
        <v>27390</v>
      </c>
      <c r="C29" s="355">
        <v>27390</v>
      </c>
      <c r="D29" s="866">
        <v>27390</v>
      </c>
    </row>
    <row r="30" spans="1:4" ht="25.5" x14ac:dyDescent="0.2">
      <c r="A30" s="225" t="s">
        <v>5549</v>
      </c>
      <c r="B30" s="351">
        <v>11303</v>
      </c>
      <c r="C30" s="351">
        <v>11303</v>
      </c>
      <c r="D30" s="865">
        <v>2578</v>
      </c>
    </row>
    <row r="31" spans="1:4" ht="25.5" x14ac:dyDescent="0.2">
      <c r="A31" s="356" t="s">
        <v>5550</v>
      </c>
      <c r="B31" s="355">
        <v>0</v>
      </c>
      <c r="C31" s="355">
        <v>1200</v>
      </c>
      <c r="D31" s="866">
        <v>0</v>
      </c>
    </row>
    <row r="32" spans="1:4" x14ac:dyDescent="0.2">
      <c r="A32" s="225" t="s">
        <v>4400</v>
      </c>
      <c r="B32" s="351">
        <v>64077</v>
      </c>
      <c r="C32" s="351">
        <v>64077</v>
      </c>
      <c r="D32" s="865">
        <v>28748</v>
      </c>
    </row>
    <row r="33" spans="1:4" ht="25.5" x14ac:dyDescent="0.2">
      <c r="A33" s="225" t="s">
        <v>4082</v>
      </c>
      <c r="B33" s="355">
        <v>36368</v>
      </c>
      <c r="C33" s="355">
        <v>355641</v>
      </c>
      <c r="D33" s="866">
        <v>353646</v>
      </c>
    </row>
    <row r="34" spans="1:4" ht="25.5" x14ac:dyDescent="0.2">
      <c r="A34" s="357" t="s">
        <v>5551</v>
      </c>
      <c r="B34" s="351">
        <v>401050</v>
      </c>
      <c r="C34" s="351">
        <v>401050</v>
      </c>
      <c r="D34" s="865">
        <v>0</v>
      </c>
    </row>
    <row r="35" spans="1:4" ht="25.5" x14ac:dyDescent="0.2">
      <c r="A35" s="225" t="s">
        <v>5552</v>
      </c>
      <c r="B35" s="351">
        <v>1733</v>
      </c>
      <c r="C35" s="351">
        <v>1733</v>
      </c>
      <c r="D35" s="865">
        <v>1730</v>
      </c>
    </row>
    <row r="36" spans="1:4" x14ac:dyDescent="0.2">
      <c r="A36" s="225" t="s">
        <v>4083</v>
      </c>
      <c r="B36" s="355">
        <v>635</v>
      </c>
      <c r="C36" s="355">
        <v>635</v>
      </c>
      <c r="D36" s="866">
        <v>0</v>
      </c>
    </row>
    <row r="37" spans="1:4" x14ac:dyDescent="0.2">
      <c r="A37" s="225" t="s">
        <v>5553</v>
      </c>
      <c r="B37" s="351">
        <v>15688</v>
      </c>
      <c r="C37" s="351">
        <v>16054</v>
      </c>
      <c r="D37" s="865">
        <v>16054</v>
      </c>
    </row>
    <row r="38" spans="1:4" x14ac:dyDescent="0.2">
      <c r="A38" s="225" t="s">
        <v>4399</v>
      </c>
      <c r="B38" s="355">
        <v>2474</v>
      </c>
      <c r="C38" s="355">
        <v>2474</v>
      </c>
      <c r="D38" s="866">
        <v>0</v>
      </c>
    </row>
    <row r="39" spans="1:4" x14ac:dyDescent="0.2">
      <c r="A39" s="225" t="s">
        <v>4084</v>
      </c>
      <c r="B39" s="355">
        <v>2253</v>
      </c>
      <c r="C39" s="355">
        <v>2253</v>
      </c>
      <c r="D39" s="866">
        <v>2120</v>
      </c>
    </row>
    <row r="40" spans="1:4" x14ac:dyDescent="0.2">
      <c r="A40" s="225" t="s">
        <v>5554</v>
      </c>
      <c r="B40" s="355">
        <v>0</v>
      </c>
      <c r="C40" s="355">
        <v>8086</v>
      </c>
      <c r="D40" s="866">
        <v>8086</v>
      </c>
    </row>
    <row r="41" spans="1:4" x14ac:dyDescent="0.2">
      <c r="A41" s="225" t="s">
        <v>5555</v>
      </c>
      <c r="B41" s="355">
        <v>0</v>
      </c>
      <c r="C41" s="355">
        <v>17</v>
      </c>
      <c r="D41" s="866">
        <v>17</v>
      </c>
    </row>
    <row r="42" spans="1:4" x14ac:dyDescent="0.2">
      <c r="A42" s="225" t="s">
        <v>5597</v>
      </c>
      <c r="B42" s="355">
        <v>0</v>
      </c>
      <c r="C42" s="355">
        <v>3458</v>
      </c>
      <c r="D42" s="866">
        <v>3458</v>
      </c>
    </row>
    <row r="43" spans="1:4" x14ac:dyDescent="0.2">
      <c r="A43" s="225" t="s">
        <v>5556</v>
      </c>
      <c r="B43" s="355">
        <v>0</v>
      </c>
      <c r="C43" s="355">
        <v>214</v>
      </c>
      <c r="D43" s="866">
        <v>214</v>
      </c>
    </row>
    <row r="44" spans="1:4" x14ac:dyDescent="0.2">
      <c r="A44" s="225" t="s">
        <v>5557</v>
      </c>
      <c r="B44" s="355">
        <v>0</v>
      </c>
      <c r="C44" s="355">
        <v>23</v>
      </c>
      <c r="D44" s="866">
        <v>23</v>
      </c>
    </row>
    <row r="45" spans="1:4" x14ac:dyDescent="0.2">
      <c r="A45" s="225" t="s">
        <v>5558</v>
      </c>
      <c r="B45" s="355">
        <v>0</v>
      </c>
      <c r="C45" s="355">
        <v>205</v>
      </c>
      <c r="D45" s="866">
        <v>205</v>
      </c>
    </row>
    <row r="46" spans="1:4" x14ac:dyDescent="0.2">
      <c r="A46" s="358" t="s">
        <v>5559</v>
      </c>
      <c r="B46" s="355">
        <v>300</v>
      </c>
      <c r="C46" s="355">
        <v>197</v>
      </c>
      <c r="D46" s="866">
        <v>194</v>
      </c>
    </row>
    <row r="47" spans="1:4" x14ac:dyDescent="0.2">
      <c r="A47" s="358" t="s">
        <v>5560</v>
      </c>
      <c r="B47" s="355">
        <v>100</v>
      </c>
      <c r="C47" s="355">
        <v>153</v>
      </c>
      <c r="D47" s="866">
        <v>0</v>
      </c>
    </row>
    <row r="48" spans="1:4" x14ac:dyDescent="0.2">
      <c r="A48" s="358" t="s">
        <v>5561</v>
      </c>
      <c r="B48" s="355">
        <v>200</v>
      </c>
      <c r="C48" s="355">
        <v>340</v>
      </c>
      <c r="D48" s="866">
        <v>340</v>
      </c>
    </row>
    <row r="49" spans="1:4" x14ac:dyDescent="0.2">
      <c r="A49" s="358" t="s">
        <v>5562</v>
      </c>
      <c r="B49" s="355">
        <v>0</v>
      </c>
      <c r="C49" s="355">
        <v>260</v>
      </c>
      <c r="D49" s="866">
        <v>259</v>
      </c>
    </row>
    <row r="50" spans="1:4" x14ac:dyDescent="0.2">
      <c r="A50" s="358" t="s">
        <v>5563</v>
      </c>
      <c r="B50" s="355">
        <v>95</v>
      </c>
      <c r="C50" s="355">
        <v>95</v>
      </c>
      <c r="D50" s="866">
        <v>88</v>
      </c>
    </row>
    <row r="51" spans="1:4" x14ac:dyDescent="0.2">
      <c r="A51" s="358" t="s">
        <v>5564</v>
      </c>
      <c r="B51" s="355">
        <v>250</v>
      </c>
      <c r="C51" s="355">
        <v>250</v>
      </c>
      <c r="D51" s="866">
        <v>245</v>
      </c>
    </row>
    <row r="52" spans="1:4" x14ac:dyDescent="0.2">
      <c r="A52" s="358" t="s">
        <v>5565</v>
      </c>
      <c r="B52" s="355">
        <v>200</v>
      </c>
      <c r="C52" s="355">
        <v>200</v>
      </c>
      <c r="D52" s="866">
        <v>196</v>
      </c>
    </row>
    <row r="53" spans="1:4" x14ac:dyDescent="0.2">
      <c r="A53" s="358" t="s">
        <v>5566</v>
      </c>
      <c r="B53" s="355">
        <v>400</v>
      </c>
      <c r="C53" s="355">
        <v>400</v>
      </c>
      <c r="D53" s="866">
        <v>399</v>
      </c>
    </row>
    <row r="54" spans="1:4" x14ac:dyDescent="0.2">
      <c r="A54" s="358" t="s">
        <v>5567</v>
      </c>
      <c r="B54" s="355">
        <v>100</v>
      </c>
      <c r="C54" s="355">
        <v>100</v>
      </c>
      <c r="D54" s="866">
        <v>100</v>
      </c>
    </row>
    <row r="55" spans="1:4" x14ac:dyDescent="0.2">
      <c r="A55" s="358" t="s">
        <v>5568</v>
      </c>
      <c r="B55" s="355">
        <v>100</v>
      </c>
      <c r="C55" s="355">
        <v>100</v>
      </c>
      <c r="D55" s="866">
        <v>100</v>
      </c>
    </row>
    <row r="56" spans="1:4" x14ac:dyDescent="0.2">
      <c r="A56" s="358" t="s">
        <v>5569</v>
      </c>
      <c r="B56" s="355">
        <v>400</v>
      </c>
      <c r="C56" s="355">
        <v>400</v>
      </c>
      <c r="D56" s="866">
        <v>400</v>
      </c>
    </row>
    <row r="57" spans="1:4" x14ac:dyDescent="0.2">
      <c r="A57" s="358" t="s">
        <v>5570</v>
      </c>
      <c r="B57" s="355">
        <v>0</v>
      </c>
      <c r="C57" s="355">
        <v>937</v>
      </c>
      <c r="D57" s="866">
        <v>937</v>
      </c>
    </row>
    <row r="58" spans="1:4" x14ac:dyDescent="0.2">
      <c r="A58" s="358" t="s">
        <v>5571</v>
      </c>
      <c r="B58" s="355">
        <v>0</v>
      </c>
      <c r="C58" s="355">
        <v>180</v>
      </c>
      <c r="D58" s="866">
        <v>165</v>
      </c>
    </row>
    <row r="59" spans="1:4" x14ac:dyDescent="0.2">
      <c r="A59" s="358" t="s">
        <v>5572</v>
      </c>
      <c r="B59" s="355">
        <v>0</v>
      </c>
      <c r="C59" s="355">
        <v>20</v>
      </c>
      <c r="D59" s="866">
        <v>18</v>
      </c>
    </row>
    <row r="60" spans="1:4" x14ac:dyDescent="0.2">
      <c r="A60" s="358" t="s">
        <v>5573</v>
      </c>
      <c r="B60" s="355">
        <v>0</v>
      </c>
      <c r="C60" s="355">
        <v>110</v>
      </c>
      <c r="D60" s="866">
        <v>101</v>
      </c>
    </row>
    <row r="61" spans="1:4" x14ac:dyDescent="0.2">
      <c r="A61" s="358" t="s">
        <v>5574</v>
      </c>
      <c r="B61" s="355">
        <v>0</v>
      </c>
      <c r="C61" s="355">
        <v>20</v>
      </c>
      <c r="D61" s="866">
        <v>7</v>
      </c>
    </row>
    <row r="62" spans="1:4" x14ac:dyDescent="0.2">
      <c r="A62" s="358" t="s">
        <v>5575</v>
      </c>
      <c r="B62" s="355">
        <v>0</v>
      </c>
      <c r="C62" s="355">
        <v>80</v>
      </c>
      <c r="D62" s="866">
        <v>80</v>
      </c>
    </row>
    <row r="63" spans="1:4" x14ac:dyDescent="0.2">
      <c r="A63" s="358" t="s">
        <v>5576</v>
      </c>
      <c r="B63" s="355">
        <v>0</v>
      </c>
      <c r="C63" s="355">
        <v>312</v>
      </c>
      <c r="D63" s="866">
        <v>312</v>
      </c>
    </row>
    <row r="64" spans="1:4" x14ac:dyDescent="0.2">
      <c r="A64" s="358" t="s">
        <v>5577</v>
      </c>
      <c r="B64" s="355">
        <v>0</v>
      </c>
      <c r="C64" s="355">
        <v>104</v>
      </c>
      <c r="D64" s="866">
        <v>103</v>
      </c>
    </row>
    <row r="65" spans="1:4" x14ac:dyDescent="0.2">
      <c r="A65" s="358" t="s">
        <v>5578</v>
      </c>
      <c r="B65" s="355">
        <v>0</v>
      </c>
      <c r="C65" s="355">
        <v>39</v>
      </c>
      <c r="D65" s="866">
        <v>38</v>
      </c>
    </row>
    <row r="66" spans="1:4" x14ac:dyDescent="0.2">
      <c r="A66" s="358" t="s">
        <v>5579</v>
      </c>
      <c r="B66" s="355">
        <v>0</v>
      </c>
      <c r="C66" s="355">
        <v>37</v>
      </c>
      <c r="D66" s="866">
        <v>37</v>
      </c>
    </row>
    <row r="67" spans="1:4" x14ac:dyDescent="0.2">
      <c r="A67" s="358" t="s">
        <v>5580</v>
      </c>
      <c r="B67" s="355">
        <v>0</v>
      </c>
      <c r="C67" s="355">
        <v>120</v>
      </c>
      <c r="D67" s="866">
        <v>111</v>
      </c>
    </row>
    <row r="68" spans="1:4" x14ac:dyDescent="0.2">
      <c r="A68" s="358" t="s">
        <v>5581</v>
      </c>
      <c r="B68" s="355">
        <v>0</v>
      </c>
      <c r="C68" s="355">
        <v>120</v>
      </c>
      <c r="D68" s="866">
        <v>70</v>
      </c>
    </row>
    <row r="69" spans="1:4" x14ac:dyDescent="0.2">
      <c r="A69" s="358" t="s">
        <v>5582</v>
      </c>
      <c r="B69" s="355">
        <v>0</v>
      </c>
      <c r="C69" s="355">
        <v>75</v>
      </c>
      <c r="D69" s="866">
        <v>75</v>
      </c>
    </row>
    <row r="70" spans="1:4" x14ac:dyDescent="0.2">
      <c r="A70" s="358" t="s">
        <v>5583</v>
      </c>
      <c r="B70" s="355">
        <v>0</v>
      </c>
      <c r="C70" s="355">
        <v>46</v>
      </c>
      <c r="D70" s="866">
        <v>46</v>
      </c>
    </row>
    <row r="71" spans="1:4" x14ac:dyDescent="0.2">
      <c r="A71" s="358" t="s">
        <v>5584</v>
      </c>
      <c r="B71" s="355">
        <v>0</v>
      </c>
      <c r="C71" s="355">
        <v>50</v>
      </c>
      <c r="D71" s="866">
        <v>36</v>
      </c>
    </row>
    <row r="72" spans="1:4" x14ac:dyDescent="0.2">
      <c r="A72" s="358" t="s">
        <v>5585</v>
      </c>
      <c r="B72" s="355">
        <v>0</v>
      </c>
      <c r="C72" s="355">
        <v>50</v>
      </c>
      <c r="D72" s="866">
        <v>31</v>
      </c>
    </row>
    <row r="73" spans="1:4" x14ac:dyDescent="0.2">
      <c r="A73" s="358" t="s">
        <v>5586</v>
      </c>
      <c r="B73" s="355">
        <v>0</v>
      </c>
      <c r="C73" s="355">
        <v>15</v>
      </c>
      <c r="D73" s="866">
        <v>5</v>
      </c>
    </row>
    <row r="74" spans="1:4" x14ac:dyDescent="0.2">
      <c r="A74" s="358" t="s">
        <v>4401</v>
      </c>
      <c r="B74" s="355">
        <v>64</v>
      </c>
      <c r="C74" s="355">
        <v>64</v>
      </c>
      <c r="D74" s="866">
        <v>64</v>
      </c>
    </row>
    <row r="75" spans="1:4" x14ac:dyDescent="0.2">
      <c r="A75" s="358" t="s">
        <v>5587</v>
      </c>
      <c r="B75" s="355">
        <v>0</v>
      </c>
      <c r="C75" s="355">
        <v>100</v>
      </c>
      <c r="D75" s="866">
        <v>94</v>
      </c>
    </row>
    <row r="76" spans="1:4" x14ac:dyDescent="0.2">
      <c r="A76" s="358" t="s">
        <v>5588</v>
      </c>
      <c r="B76" s="355">
        <v>0</v>
      </c>
      <c r="C76" s="355">
        <v>80</v>
      </c>
      <c r="D76" s="866">
        <v>71</v>
      </c>
    </row>
    <row r="77" spans="1:4" x14ac:dyDescent="0.2">
      <c r="A77" s="358" t="s">
        <v>5589</v>
      </c>
      <c r="B77" s="355">
        <v>0</v>
      </c>
      <c r="C77" s="355">
        <v>195</v>
      </c>
      <c r="D77" s="866">
        <v>148</v>
      </c>
    </row>
    <row r="78" spans="1:4" x14ac:dyDescent="0.2">
      <c r="A78" s="358" t="s">
        <v>5590</v>
      </c>
      <c r="B78" s="355">
        <v>0</v>
      </c>
      <c r="C78" s="355">
        <v>20</v>
      </c>
      <c r="D78" s="866">
        <v>0</v>
      </c>
    </row>
    <row r="79" spans="1:4" x14ac:dyDescent="0.2">
      <c r="A79" s="358" t="s">
        <v>5591</v>
      </c>
      <c r="B79" s="355">
        <v>0</v>
      </c>
      <c r="C79" s="355">
        <v>175</v>
      </c>
      <c r="D79" s="866">
        <v>175</v>
      </c>
    </row>
    <row r="80" spans="1:4" x14ac:dyDescent="0.2">
      <c r="A80" s="358" t="s">
        <v>5592</v>
      </c>
      <c r="B80" s="355">
        <v>0</v>
      </c>
      <c r="C80" s="355">
        <v>50</v>
      </c>
      <c r="D80" s="866">
        <v>50</v>
      </c>
    </row>
    <row r="81" spans="1:4" x14ac:dyDescent="0.2">
      <c r="A81" s="358" t="s">
        <v>5593</v>
      </c>
      <c r="B81" s="355">
        <v>0</v>
      </c>
      <c r="C81" s="355">
        <v>90</v>
      </c>
      <c r="D81" s="866">
        <v>90</v>
      </c>
    </row>
    <row r="82" spans="1:4" ht="13.5" thickBot="1" x14ac:dyDescent="0.25">
      <c r="A82" s="867" t="s">
        <v>5594</v>
      </c>
      <c r="B82" s="868">
        <v>734</v>
      </c>
      <c r="C82" s="868">
        <v>734</v>
      </c>
      <c r="D82" s="869">
        <v>727</v>
      </c>
    </row>
    <row r="83" spans="1:4" ht="14.25" thickBot="1" x14ac:dyDescent="0.3">
      <c r="A83" s="858" t="s">
        <v>87</v>
      </c>
      <c r="B83" s="859">
        <f>SUM(B3+B15)</f>
        <v>1809588</v>
      </c>
      <c r="C83" s="859">
        <f>SUM(C3+C15)</f>
        <v>2321328</v>
      </c>
      <c r="D83" s="860">
        <f>SUM(D3+D15)</f>
        <v>1616659</v>
      </c>
    </row>
    <row r="84" spans="1:4" x14ac:dyDescent="0.2">
      <c r="B84" s="348"/>
      <c r="C84" s="359"/>
      <c r="D84" s="359"/>
    </row>
    <row r="99" spans="1:4" s="361" customFormat="1" ht="22.5" customHeight="1" x14ac:dyDescent="0.25">
      <c r="A99" s="348"/>
      <c r="B99" s="360"/>
      <c r="C99" s="360"/>
      <c r="D99" s="360"/>
    </row>
  </sheetData>
  <mergeCells count="1">
    <mergeCell ref="A1:D1"/>
  </mergeCells>
  <printOptions horizontalCentered="1"/>
  <pageMargins left="0.15748031496062992" right="0.19685039370078741" top="0.59055118110236227" bottom="0.43307086614173229" header="0.15748031496062992" footer="0.23622047244094491"/>
  <pageSetup paperSize="9" scale="90" orientation="portrait" r:id="rId1"/>
  <headerFooter alignWithMargins="0">
    <oddHeader>&amp;R&amp;10 7. melléklet a 8/2024. (V.23.) önkormányzati rendelethez  
adatok ezer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7"/>
  <sheetViews>
    <sheetView zoomScaleNormal="100" workbookViewId="0">
      <selection activeCell="H3" sqref="H3"/>
    </sheetView>
  </sheetViews>
  <sheetFormatPr defaultColWidth="11.42578125" defaultRowHeight="15.75" x14ac:dyDescent="0.25"/>
  <cols>
    <col min="1" max="1" width="45.5703125" style="18" customWidth="1"/>
    <col min="2" max="2" width="27.28515625" style="18" customWidth="1"/>
    <col min="3" max="3" width="17.85546875" style="18" customWidth="1"/>
    <col min="4" max="4" width="15.7109375" style="20" customWidth="1"/>
    <col min="5" max="5" width="15.42578125" style="18" customWidth="1"/>
    <col min="6" max="6" width="15.28515625" style="18" bestFit="1" customWidth="1"/>
    <col min="7" max="7" width="15.42578125" style="18" customWidth="1"/>
    <col min="8" max="8" width="13.42578125" style="18" bestFit="1" customWidth="1"/>
    <col min="9" max="9" width="17.85546875" style="18" customWidth="1"/>
    <col min="10" max="10" width="13" style="18" customWidth="1"/>
    <col min="11" max="16384" width="11.42578125" style="18"/>
  </cols>
  <sheetData>
    <row r="1" spans="1:10" s="17" customFormat="1" ht="66.75" customHeight="1" thickBot="1" x14ac:dyDescent="0.3">
      <c r="A1" s="226" t="s">
        <v>88</v>
      </c>
      <c r="B1" s="227" t="s">
        <v>89</v>
      </c>
      <c r="C1" s="228" t="s">
        <v>90</v>
      </c>
      <c r="D1" s="229" t="s">
        <v>91</v>
      </c>
      <c r="E1" s="228" t="s">
        <v>92</v>
      </c>
      <c r="F1" s="228" t="s">
        <v>6299</v>
      </c>
      <c r="G1" s="228" t="s">
        <v>5529</v>
      </c>
      <c r="H1" s="228" t="s">
        <v>5530</v>
      </c>
      <c r="I1" s="228" t="s">
        <v>5531</v>
      </c>
      <c r="J1" s="230" t="s">
        <v>93</v>
      </c>
    </row>
    <row r="2" spans="1:10" ht="47.25" x14ac:dyDescent="0.25">
      <c r="A2" s="239" t="s">
        <v>94</v>
      </c>
      <c r="B2" s="240" t="s">
        <v>95</v>
      </c>
      <c r="C2" s="241">
        <v>42003</v>
      </c>
      <c r="D2" s="242">
        <v>1326531944</v>
      </c>
      <c r="E2" s="242">
        <v>1136770893</v>
      </c>
      <c r="F2" s="242">
        <v>151415200</v>
      </c>
      <c r="G2" s="242">
        <v>0</v>
      </c>
      <c r="H2" s="242">
        <v>12886400</v>
      </c>
      <c r="I2" s="242">
        <f>SUM(F2+G2-H2)</f>
        <v>138528800</v>
      </c>
      <c r="J2" s="243">
        <v>49202</v>
      </c>
    </row>
    <row r="3" spans="1:10" x14ac:dyDescent="0.25">
      <c r="A3" s="244" t="s">
        <v>96</v>
      </c>
      <c r="B3" s="236"/>
      <c r="C3" s="238" t="s">
        <v>97</v>
      </c>
      <c r="D3" s="237">
        <v>75000000</v>
      </c>
      <c r="E3" s="237">
        <v>75000000</v>
      </c>
      <c r="F3" s="237">
        <v>22200000</v>
      </c>
      <c r="G3" s="237">
        <v>0</v>
      </c>
      <c r="H3" s="237">
        <v>4400000</v>
      </c>
      <c r="I3" s="237">
        <f>SUM(F3+G3-H3)</f>
        <v>17800000</v>
      </c>
      <c r="J3" s="245">
        <v>46752</v>
      </c>
    </row>
    <row r="4" spans="1:10" ht="48" thickBot="1" x14ac:dyDescent="0.3">
      <c r="A4" s="246" t="s">
        <v>4078</v>
      </c>
      <c r="B4" s="247" t="s">
        <v>4079</v>
      </c>
      <c r="C4" s="248" t="s">
        <v>4080</v>
      </c>
      <c r="D4" s="249">
        <v>146781000</v>
      </c>
      <c r="E4" s="249">
        <v>130370500</v>
      </c>
      <c r="F4" s="249">
        <v>125878972</v>
      </c>
      <c r="G4" s="249">
        <v>0</v>
      </c>
      <c r="H4" s="249">
        <v>16308000</v>
      </c>
      <c r="I4" s="249">
        <f>F4+G4-H4</f>
        <v>109570972</v>
      </c>
      <c r="J4" s="250">
        <v>48029</v>
      </c>
    </row>
    <row r="5" spans="1:10" s="19" customFormat="1" ht="16.5" thickBot="1" x14ac:dyDescent="0.3">
      <c r="A5" s="231" t="s">
        <v>98</v>
      </c>
      <c r="B5" s="232"/>
      <c r="C5" s="233"/>
      <c r="D5" s="234">
        <f>SUM(D2:D4)</f>
        <v>1548312944</v>
      </c>
      <c r="E5" s="234">
        <f t="shared" ref="E5:I5" si="0">SUM(E2:E4)</f>
        <v>1342141393</v>
      </c>
      <c r="F5" s="234">
        <f t="shared" si="0"/>
        <v>299494172</v>
      </c>
      <c r="G5" s="234">
        <f t="shared" si="0"/>
        <v>0</v>
      </c>
      <c r="H5" s="234">
        <f t="shared" si="0"/>
        <v>33594400</v>
      </c>
      <c r="I5" s="234">
        <f t="shared" si="0"/>
        <v>265899772</v>
      </c>
      <c r="J5" s="235"/>
    </row>
    <row r="7" spans="1:10" s="20" customFormat="1" x14ac:dyDescent="0.25"/>
    <row r="8" spans="1:10" s="20" customFormat="1" x14ac:dyDescent="0.25"/>
    <row r="17" ht="16.5" customHeight="1" x14ac:dyDescent="0.25"/>
  </sheetData>
  <printOptions horizontalCentered="1" verticalCentered="1"/>
  <pageMargins left="0.15748031496062992" right="0.15748031496062992" top="0.98425196850393704" bottom="0.98425196850393704" header="0.31496062992125984" footer="0.51181102362204722"/>
  <pageSetup paperSize="9" scale="65" orientation="landscape" r:id="rId1"/>
  <headerFooter alignWithMargins="0">
    <oddHeader xml:space="preserve">&amp;C&amp;"Times New Roman CE,Félkövér"
Lenti Város Önkormányzata adósságszolgálatának bemutatása 2023. évben &amp;R&amp;"Times New Roman,Normál"8. melléklet a 8/2024. (V.23.) önkormányzati rendelethez   
&amp;10
adatok Ft-ban&amp;"-,Normál"&amp;12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11</vt:i4>
      </vt:variant>
    </vt:vector>
  </HeadingPairs>
  <TitlesOfParts>
    <vt:vector size="46" baseType="lpstr">
      <vt:lpstr>bevételek rovatonként</vt:lpstr>
      <vt:lpstr>bevételek  </vt:lpstr>
      <vt:lpstr>kiadások </vt:lpstr>
      <vt:lpstr>létszám</vt:lpstr>
      <vt:lpstr>pmar</vt:lpstr>
      <vt:lpstr>pmar.felh. </vt:lpstr>
      <vt:lpstr>vagyon </vt:lpstr>
      <vt:lpstr>felhalm.kiad.   </vt:lpstr>
      <vt:lpstr>hiteláll.</vt:lpstr>
      <vt:lpstr>állami </vt:lpstr>
      <vt:lpstr>központosított, e központi</vt:lpstr>
      <vt:lpstr>állami összesen</vt:lpstr>
      <vt:lpstr>többéves</vt:lpstr>
      <vt:lpstr>közvetett támogatások</vt:lpstr>
      <vt:lpstr>támogatások</vt:lpstr>
      <vt:lpstr>segélyek</vt:lpstr>
      <vt:lpstr>pályázatok</vt:lpstr>
      <vt:lpstr>saját bevétel</vt:lpstr>
      <vt:lpstr>Immat.javak</vt:lpstr>
      <vt:lpstr>Ingatlanok</vt:lpstr>
      <vt:lpstr>Gépek, járművek</vt:lpstr>
      <vt:lpstr>Beruházások</vt:lpstr>
      <vt:lpstr>Részesedések</vt:lpstr>
      <vt:lpstr>Nemzeti vagyonba tartozó forgóe</vt:lpstr>
      <vt:lpstr>Pénzeszközök</vt:lpstr>
      <vt:lpstr>Követelések</vt:lpstr>
      <vt:lpstr>Egyéb sajátos eszközold.elsz.</vt:lpstr>
      <vt:lpstr>FORRÁSOK</vt:lpstr>
      <vt:lpstr>áht belüli vagyonkezelés</vt:lpstr>
      <vt:lpstr>Konsz.kiadások</vt:lpstr>
      <vt:lpstr>Konsz.bevételek</vt:lpstr>
      <vt:lpstr>Konsz.finansz.kiad.</vt:lpstr>
      <vt:lpstr>Konsz.finansz.bev.</vt:lpstr>
      <vt:lpstr>Konsz.mérleg</vt:lpstr>
      <vt:lpstr>Konsz.eredménykimutatás</vt:lpstr>
      <vt:lpstr>'áht belüli vagyonkezelés'!Nyomtatási_cím</vt:lpstr>
      <vt:lpstr>'bevételek  '!Nyomtatási_cím</vt:lpstr>
      <vt:lpstr>'Gépek, járművek'!Nyomtatási_cím</vt:lpstr>
      <vt:lpstr>Immat.javak!Nyomtatási_cím</vt:lpstr>
      <vt:lpstr>Ingatlanok!Nyomtatási_cím</vt:lpstr>
      <vt:lpstr>'kiadások '!Nyomtatási_cím</vt:lpstr>
      <vt:lpstr>Konsz.bevételek!Nyomtatási_cím</vt:lpstr>
      <vt:lpstr>Konsz.kiadások!Nyomtatási_cím</vt:lpstr>
      <vt:lpstr>pályázatok!Nyomtatási_cím</vt:lpstr>
      <vt:lpstr>létszám!Nyomtatási_terület</vt:lpstr>
      <vt:lpstr>'vagyon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Szandra</dc:creator>
  <cp:lastModifiedBy>H-User</cp:lastModifiedBy>
  <cp:lastPrinted>2024-05-23T08:26:29Z</cp:lastPrinted>
  <dcterms:created xsi:type="dcterms:W3CDTF">2016-04-04T14:25:48Z</dcterms:created>
  <dcterms:modified xsi:type="dcterms:W3CDTF">2024-05-23T08:29:46Z</dcterms:modified>
</cp:coreProperties>
</file>